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ie.perkins_nkces\Documents\Board Meetings\2025-26\February 2026\"/>
    </mc:Choice>
  </mc:AlternateContent>
  <xr:revisionPtr revIDLastSave="0" documentId="13_ncr:1_{C51BB385-0331-4735-94AA-E2C9B845FBF9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91" i="1" l="1"/>
  <c r="AD91" i="1"/>
  <c r="AC91" i="1"/>
  <c r="AB91" i="1"/>
  <c r="AA91" i="1"/>
  <c r="Z91" i="1"/>
  <c r="Y91" i="1"/>
  <c r="X91" i="1"/>
  <c r="W91" i="1"/>
  <c r="V91" i="1"/>
  <c r="U91" i="1"/>
  <c r="T91" i="1"/>
  <c r="R91" i="1"/>
  <c r="Q91" i="1"/>
  <c r="P91" i="1"/>
  <c r="O91" i="1"/>
  <c r="N91" i="1"/>
  <c r="M91" i="1"/>
  <c r="L91" i="1"/>
  <c r="K91" i="1"/>
  <c r="I91" i="1"/>
  <c r="F91" i="1"/>
  <c r="B91" i="1"/>
  <c r="AF91" i="1" s="1"/>
  <c r="AF90" i="1"/>
  <c r="AF89" i="1"/>
  <c r="AD87" i="1"/>
  <c r="AC87" i="1"/>
  <c r="AA87" i="1"/>
  <c r="Z87" i="1"/>
  <c r="Y87" i="1"/>
  <c r="V87" i="1"/>
  <c r="U87" i="1"/>
  <c r="T87" i="1"/>
  <c r="Q87" i="1"/>
  <c r="N87" i="1"/>
  <c r="M87" i="1"/>
  <c r="J87" i="1"/>
  <c r="F87" i="1"/>
  <c r="B87" i="1"/>
  <c r="AF87" i="1" s="1"/>
  <c r="AF86" i="1"/>
  <c r="AF85" i="1"/>
  <c r="AF84" i="1"/>
  <c r="AF83" i="1"/>
  <c r="AF82" i="1"/>
  <c r="AD80" i="1"/>
  <c r="AC80" i="1"/>
  <c r="AA80" i="1"/>
  <c r="Z80" i="1"/>
  <c r="Z92" i="1" s="1"/>
  <c r="Y80" i="1"/>
  <c r="Y92" i="1" s="1"/>
  <c r="W80" i="1"/>
  <c r="W92" i="1" s="1"/>
  <c r="W93" i="1" s="1"/>
  <c r="W97" i="1" s="1"/>
  <c r="V80" i="1"/>
  <c r="U80" i="1"/>
  <c r="T80" i="1"/>
  <c r="N80" i="1"/>
  <c r="K80" i="1"/>
  <c r="J80" i="1"/>
  <c r="H80" i="1"/>
  <c r="H92" i="1" s="1"/>
  <c r="F80" i="1"/>
  <c r="D80" i="1"/>
  <c r="D92" i="1" s="1"/>
  <c r="D93" i="1" s="1"/>
  <c r="D97" i="1" s="1"/>
  <c r="C80" i="1"/>
  <c r="C92" i="1" s="1"/>
  <c r="B80" i="1"/>
  <c r="AF80" i="1" s="1"/>
  <c r="AF79" i="1"/>
  <c r="AF78" i="1"/>
  <c r="AF77" i="1"/>
  <c r="AF76" i="1"/>
  <c r="AF75" i="1"/>
  <c r="AF74" i="1"/>
  <c r="AF73" i="1"/>
  <c r="F71" i="1"/>
  <c r="B71" i="1"/>
  <c r="AF71" i="1" s="1"/>
  <c r="AF70" i="1"/>
  <c r="AF69" i="1"/>
  <c r="AC67" i="1"/>
  <c r="AA67" i="1"/>
  <c r="V67" i="1"/>
  <c r="U67" i="1"/>
  <c r="T67" i="1"/>
  <c r="N67" i="1"/>
  <c r="J67" i="1"/>
  <c r="F67" i="1"/>
  <c r="B67" i="1"/>
  <c r="AF67" i="1" s="1"/>
  <c r="AF66" i="1"/>
  <c r="AF65" i="1"/>
  <c r="AF64" i="1"/>
  <c r="AF63" i="1"/>
  <c r="AF62" i="1"/>
  <c r="AF61" i="1"/>
  <c r="AF60" i="1"/>
  <c r="AF59" i="1"/>
  <c r="AF58" i="1"/>
  <c r="AF56" i="1"/>
  <c r="AC55" i="1"/>
  <c r="AA55" i="1"/>
  <c r="V55" i="1"/>
  <c r="U55" i="1"/>
  <c r="T55" i="1"/>
  <c r="T92" i="1" s="1"/>
  <c r="P55" i="1"/>
  <c r="N55" i="1"/>
  <c r="M55" i="1"/>
  <c r="L55" i="1"/>
  <c r="K55" i="1"/>
  <c r="K92" i="1" s="1"/>
  <c r="J55" i="1"/>
  <c r="J92" i="1" s="1"/>
  <c r="F55" i="1"/>
  <c r="B55" i="1"/>
  <c r="AF55" i="1" s="1"/>
  <c r="AF54" i="1"/>
  <c r="AF53" i="1"/>
  <c r="AF52" i="1"/>
  <c r="AF51" i="1"/>
  <c r="AE49" i="1"/>
  <c r="AD49" i="1"/>
  <c r="AC49" i="1"/>
  <c r="AB49" i="1"/>
  <c r="AA49" i="1"/>
  <c r="X49" i="1"/>
  <c r="V49" i="1"/>
  <c r="U49" i="1"/>
  <c r="R49" i="1"/>
  <c r="Q49" i="1"/>
  <c r="P49" i="1"/>
  <c r="O49" i="1"/>
  <c r="N49" i="1"/>
  <c r="M49" i="1"/>
  <c r="L49" i="1"/>
  <c r="I49" i="1"/>
  <c r="AF49" i="1" s="1"/>
  <c r="F49" i="1"/>
  <c r="B49" i="1"/>
  <c r="AF48" i="1"/>
  <c r="AF47" i="1"/>
  <c r="AF46" i="1"/>
  <c r="AF45" i="1"/>
  <c r="AF44" i="1"/>
  <c r="AF43" i="1"/>
  <c r="AF42" i="1"/>
  <c r="AF41" i="1"/>
  <c r="AF40" i="1"/>
  <c r="AF39" i="1"/>
  <c r="AF38" i="1"/>
  <c r="AE36" i="1"/>
  <c r="AE92" i="1" s="1"/>
  <c r="AD36" i="1"/>
  <c r="AD92" i="1" s="1"/>
  <c r="AC36" i="1"/>
  <c r="AC92" i="1" s="1"/>
  <c r="AB36" i="1"/>
  <c r="AB92" i="1" s="1"/>
  <c r="AA36" i="1"/>
  <c r="AA92" i="1" s="1"/>
  <c r="X36" i="1"/>
  <c r="X92" i="1" s="1"/>
  <c r="V36" i="1"/>
  <c r="V92" i="1" s="1"/>
  <c r="U36" i="1"/>
  <c r="U92" i="1" s="1"/>
  <c r="R36" i="1"/>
  <c r="R92" i="1" s="1"/>
  <c r="Q36" i="1"/>
  <c r="Q92" i="1" s="1"/>
  <c r="P36" i="1"/>
  <c r="P92" i="1" s="1"/>
  <c r="O36" i="1"/>
  <c r="O92" i="1" s="1"/>
  <c r="N36" i="1"/>
  <c r="N92" i="1" s="1"/>
  <c r="M36" i="1"/>
  <c r="M92" i="1" s="1"/>
  <c r="L36" i="1"/>
  <c r="L92" i="1" s="1"/>
  <c r="I36" i="1"/>
  <c r="I92" i="1" s="1"/>
  <c r="F36" i="1"/>
  <c r="F92" i="1" s="1"/>
  <c r="B36" i="1"/>
  <c r="B92" i="1" s="1"/>
  <c r="AF35" i="1"/>
  <c r="AF34" i="1"/>
  <c r="AA31" i="1"/>
  <c r="AA93" i="1" s="1"/>
  <c r="AA97" i="1" s="1"/>
  <c r="R31" i="1"/>
  <c r="R93" i="1" s="1"/>
  <c r="R97" i="1" s="1"/>
  <c r="J31" i="1"/>
  <c r="J93" i="1" s="1"/>
  <c r="J97" i="1" s="1"/>
  <c r="AA29" i="1"/>
  <c r="Y29" i="1"/>
  <c r="Y31" i="1" s="1"/>
  <c r="X29" i="1"/>
  <c r="X31" i="1" s="1"/>
  <c r="X93" i="1" s="1"/>
  <c r="X97" i="1" s="1"/>
  <c r="R29" i="1"/>
  <c r="P29" i="1"/>
  <c r="P31" i="1" s="1"/>
  <c r="P93" i="1" s="1"/>
  <c r="P97" i="1" s="1"/>
  <c r="O29" i="1"/>
  <c r="O31" i="1" s="1"/>
  <c r="J29" i="1"/>
  <c r="AE28" i="1"/>
  <c r="AE29" i="1" s="1"/>
  <c r="AE31" i="1" s="1"/>
  <c r="AE93" i="1" s="1"/>
  <c r="AE97" i="1" s="1"/>
  <c r="AD28" i="1"/>
  <c r="AD29" i="1" s="1"/>
  <c r="AD31" i="1" s="1"/>
  <c r="AD93" i="1" s="1"/>
  <c r="AD97" i="1" s="1"/>
  <c r="AC28" i="1"/>
  <c r="AC29" i="1" s="1"/>
  <c r="AC31" i="1" s="1"/>
  <c r="AC93" i="1" s="1"/>
  <c r="AC97" i="1" s="1"/>
  <c r="AB28" i="1"/>
  <c r="AB29" i="1" s="1"/>
  <c r="AB31" i="1" s="1"/>
  <c r="AA28" i="1"/>
  <c r="Z28" i="1"/>
  <c r="Z29" i="1" s="1"/>
  <c r="Z31" i="1" s="1"/>
  <c r="Z93" i="1" s="1"/>
  <c r="Z97" i="1" s="1"/>
  <c r="Y28" i="1"/>
  <c r="V28" i="1"/>
  <c r="V29" i="1" s="1"/>
  <c r="V31" i="1" s="1"/>
  <c r="U28" i="1"/>
  <c r="U29" i="1" s="1"/>
  <c r="U31" i="1" s="1"/>
  <c r="T28" i="1"/>
  <c r="T29" i="1" s="1"/>
  <c r="T31" i="1" s="1"/>
  <c r="T93" i="1" s="1"/>
  <c r="T97" i="1" s="1"/>
  <c r="S28" i="1"/>
  <c r="S29" i="1" s="1"/>
  <c r="S31" i="1" s="1"/>
  <c r="S93" i="1" s="1"/>
  <c r="S97" i="1" s="1"/>
  <c r="R28" i="1"/>
  <c r="Q28" i="1"/>
  <c r="Q29" i="1" s="1"/>
  <c r="Q31" i="1" s="1"/>
  <c r="Q93" i="1" s="1"/>
  <c r="Q97" i="1" s="1"/>
  <c r="P28" i="1"/>
  <c r="O28" i="1"/>
  <c r="N28" i="1"/>
  <c r="N29" i="1" s="1"/>
  <c r="N31" i="1" s="1"/>
  <c r="N93" i="1" s="1"/>
  <c r="N97" i="1" s="1"/>
  <c r="M28" i="1"/>
  <c r="M29" i="1" s="1"/>
  <c r="M31" i="1" s="1"/>
  <c r="M93" i="1" s="1"/>
  <c r="M97" i="1" s="1"/>
  <c r="G28" i="1"/>
  <c r="E28" i="1"/>
  <c r="E29" i="1" s="1"/>
  <c r="E31" i="1" s="1"/>
  <c r="E93" i="1" s="1"/>
  <c r="E97" i="1" s="1"/>
  <c r="AF27" i="1"/>
  <c r="AF26" i="1"/>
  <c r="AF24" i="1"/>
  <c r="AF23" i="1"/>
  <c r="L22" i="1"/>
  <c r="L29" i="1" s="1"/>
  <c r="L31" i="1" s="1"/>
  <c r="H22" i="1"/>
  <c r="H29" i="1" s="1"/>
  <c r="H31" i="1" s="1"/>
  <c r="F22" i="1"/>
  <c r="AF22" i="1" s="1"/>
  <c r="AF21" i="1"/>
  <c r="AF20" i="1"/>
  <c r="X19" i="1"/>
  <c r="K19" i="1"/>
  <c r="K29" i="1" s="1"/>
  <c r="K31" i="1" s="1"/>
  <c r="K93" i="1" s="1"/>
  <c r="K97" i="1" s="1"/>
  <c r="J19" i="1"/>
  <c r="I19" i="1"/>
  <c r="I29" i="1" s="1"/>
  <c r="I31" i="1" s="1"/>
  <c r="G19" i="1"/>
  <c r="G29" i="1" s="1"/>
  <c r="G31" i="1" s="1"/>
  <c r="G93" i="1" s="1"/>
  <c r="G97" i="1" s="1"/>
  <c r="F19" i="1"/>
  <c r="F29" i="1" s="1"/>
  <c r="F31" i="1" s="1"/>
  <c r="F93" i="1" s="1"/>
  <c r="F97" i="1" s="1"/>
  <c r="C19" i="1"/>
  <c r="C29" i="1" s="1"/>
  <c r="C31" i="1" s="1"/>
  <c r="C93" i="1" s="1"/>
  <c r="C97" i="1" s="1"/>
  <c r="B19" i="1"/>
  <c r="B29" i="1" s="1"/>
  <c r="AF18" i="1"/>
  <c r="AF17" i="1"/>
  <c r="AF16" i="1"/>
  <c r="AF15" i="1"/>
  <c r="AF14" i="1"/>
  <c r="AF13" i="1"/>
  <c r="AF12" i="1"/>
  <c r="AF11" i="1"/>
  <c r="AF10" i="1"/>
  <c r="AF9" i="1"/>
  <c r="AF8" i="1"/>
  <c r="H93" i="1" l="1"/>
  <c r="H97" i="1" s="1"/>
  <c r="V93" i="1"/>
  <c r="V97" i="1" s="1"/>
  <c r="I93" i="1"/>
  <c r="I97" i="1" s="1"/>
  <c r="L93" i="1"/>
  <c r="L97" i="1" s="1"/>
  <c r="O93" i="1"/>
  <c r="O97" i="1" s="1"/>
  <c r="U93" i="1"/>
  <c r="U97" i="1" s="1"/>
  <c r="B31" i="1"/>
  <c r="AF29" i="1"/>
  <c r="AB93" i="1"/>
  <c r="AB97" i="1" s="1"/>
  <c r="AF92" i="1"/>
  <c r="Y93" i="1"/>
  <c r="Y97" i="1" s="1"/>
  <c r="AF28" i="1"/>
  <c r="AF19" i="1"/>
  <c r="AF36" i="1"/>
  <c r="B93" i="1" l="1"/>
  <c r="AF31" i="1"/>
  <c r="B97" i="1" l="1"/>
  <c r="AF97" i="1" s="1"/>
  <c r="AF93" i="1"/>
</calcChain>
</file>

<file path=xl/sharedStrings.xml><?xml version="1.0" encoding="utf-8"?>
<sst xmlns="http://schemas.openxmlformats.org/spreadsheetml/2006/main" count="126" uniqueCount="126">
  <si>
    <t>Profit and Loss by Class</t>
  </si>
  <si>
    <t>Northern Kentucky Cooperative For Educational Services</t>
  </si>
  <si>
    <t>July-December, 2025</t>
  </si>
  <si>
    <t>Income</t>
  </si>
  <si>
    <t>31100 UNRESTRICTED INCOME</t>
  </si>
  <si>
    <t>31111 MEMBERSHIPS</t>
  </si>
  <si>
    <t>31510 INTEREST</t>
  </si>
  <si>
    <t>31636 REGISTRATIONS</t>
  </si>
  <si>
    <t>31800 LOCAL GRANT RECEIPTS</t>
  </si>
  <si>
    <t>31913 SPONSORSHIP</t>
  </si>
  <si>
    <t>31980 REFUNDS &amp; REIMBURSEMENTS</t>
  </si>
  <si>
    <t>31981 KEDC REBATE (KPC) &amp;GRREC (AEPA)</t>
  </si>
  <si>
    <t>31996 INDIRECT COSTS RECEIPTS</t>
  </si>
  <si>
    <t>31997 RENT</t>
  </si>
  <si>
    <t>31999 MISC. REVENUES</t>
  </si>
  <si>
    <t>33111 SEEK FUNDS/ADA</t>
  </si>
  <si>
    <t>Total for 31100 UNRESTRICTED INCOME</t>
  </si>
  <si>
    <t>31310 SLOTS/TUITION/BUY-IN</t>
  </si>
  <si>
    <t>31311 NKCES/MENTAL HEALTH THERAPY</t>
  </si>
  <si>
    <t>Total for 31310 SLOTS/TUITION/BUY-IN</t>
  </si>
  <si>
    <t>31970 Partner Services</t>
  </si>
  <si>
    <t>31985 SICK LEAVE ESCROW</t>
  </si>
  <si>
    <t>33000 RESTRICTED RECEIPTS</t>
  </si>
  <si>
    <t>33200 STATE  RECEIPTS</t>
  </si>
  <si>
    <t>34500 FEDERAL RECEIPTS</t>
  </si>
  <si>
    <t>Total for 33000 RESTRICTED RECEIPTS</t>
  </si>
  <si>
    <t>Total for Income</t>
  </si>
  <si>
    <t>Cost of Goods Sold</t>
  </si>
  <si>
    <t>Gross Profit</t>
  </si>
  <si>
    <t>Expenses</t>
  </si>
  <si>
    <t>40100 PERSONNEL</t>
  </si>
  <si>
    <t>40110 CERTIFIED PERSONNEL</t>
  </si>
  <si>
    <t>40130 CLASSIFIED PERSONNEL</t>
  </si>
  <si>
    <t>Total for 40100 PERSONNEL</t>
  </si>
  <si>
    <t>40200 FRINGE</t>
  </si>
  <si>
    <t>40211 LIFE INSURANCE</t>
  </si>
  <si>
    <t>40214 DENTAL INSURANCE</t>
  </si>
  <si>
    <t>40221 SOC SEC TAX</t>
  </si>
  <si>
    <t>40222 MEDICARE TAX</t>
  </si>
  <si>
    <t>40231 TEACHER RETIREMENT</t>
  </si>
  <si>
    <t>40232 COUNTY RETIREMENT</t>
  </si>
  <si>
    <t>40233 HEALTH INSURANCE</t>
  </si>
  <si>
    <t>40253 UNEMPLOYMENT</t>
  </si>
  <si>
    <t>40260 WORKERS COMPENSATION</t>
  </si>
  <si>
    <t>40291 SICK LEAVE PROGRAM</t>
  </si>
  <si>
    <t>40294 ADMININSTRATIVE COST - INS</t>
  </si>
  <si>
    <t>Total for 40200 FRINGE</t>
  </si>
  <si>
    <t>40300 PROFESSIONAL SERVICES</t>
  </si>
  <si>
    <t>40330 OTHER PROFESSIONAL SERVICES</t>
  </si>
  <si>
    <t>40331 AUDIT</t>
  </si>
  <si>
    <t>40333 PAYROLL SERVICES</t>
  </si>
  <si>
    <t>40340 TECHNICAL SERVICES</t>
  </si>
  <si>
    <t>Total for 40300 PROFESSIONAL SERVICES</t>
  </si>
  <si>
    <t>40335 CONTRACTED SERVICE</t>
  </si>
  <si>
    <t>40400 REPAIR/MAINTENANCE</t>
  </si>
  <si>
    <t>40411 WATER</t>
  </si>
  <si>
    <t>40420 MOWING</t>
  </si>
  <si>
    <t>40421 SANITATION SERVICE</t>
  </si>
  <si>
    <t>40430 FACILITIES/REPAIR/MAINTENANCE</t>
  </si>
  <si>
    <t>40441 RENT</t>
  </si>
  <si>
    <t>40620 UTILITIES - GAS/ELECTRIC</t>
  </si>
  <si>
    <t>40648 SOFTWARE/SOFTWARE MAINT</t>
  </si>
  <si>
    <t>40733 FURNITURE</t>
  </si>
  <si>
    <t>40734 COMPUTERS</t>
  </si>
  <si>
    <t>Total for 40400 REPAIR/MAINTENANCE</t>
  </si>
  <si>
    <t>40500 INSURANCE</t>
  </si>
  <si>
    <t>40520 LIABILITY INSURANCE</t>
  </si>
  <si>
    <t>40522 PROPERTY INSURANCE</t>
  </si>
  <si>
    <t>Total for 40500 INSURANCE</t>
  </si>
  <si>
    <t>40600 OFFICE EXPENSE</t>
  </si>
  <si>
    <t>40440 POSTAGE MACHINE RENTAL</t>
  </si>
  <si>
    <t>40531 POSTAGE</t>
  </si>
  <si>
    <t>40532 TELEPHONE</t>
  </si>
  <si>
    <t>40550 PRINTING</t>
  </si>
  <si>
    <t>40605 FOOD</t>
  </si>
  <si>
    <t>40610 SUPPLIES</t>
  </si>
  <si>
    <t>40615 JANITORIAL SUPPLIES</t>
  </si>
  <si>
    <t>Total for 40600 OFFICE EXPENSE</t>
  </si>
  <si>
    <t>40700 PROGRAM EXPENSES</t>
  </si>
  <si>
    <t>40320 EDUCATIONAL SERVICES</t>
  </si>
  <si>
    <t>40339 REGISTRATION FEE</t>
  </si>
  <si>
    <t>40580 TRAVEL</t>
  </si>
  <si>
    <t>40640 BOOKS/PERIODICALS</t>
  </si>
  <si>
    <t>40720 Interest on Loan</t>
  </si>
  <si>
    <t>Total for 40700 PROGRAM EXPENSES</t>
  </si>
  <si>
    <t>40800 OTHER EXPENSES</t>
  </si>
  <si>
    <t>40810 DUES AND FEES</t>
  </si>
  <si>
    <t>40933 INDIRECT COSTS</t>
  </si>
  <si>
    <t>Total for 40800 OTHER EXPENSES</t>
  </si>
  <si>
    <t>Total for Expenses</t>
  </si>
  <si>
    <t>Net Operating Income</t>
  </si>
  <si>
    <t>Other Income</t>
  </si>
  <si>
    <t>Other Expenses</t>
  </si>
  <si>
    <t>Net Other Income</t>
  </si>
  <si>
    <t>Net Income</t>
  </si>
  <si>
    <t>0010 - Operations</t>
  </si>
  <si>
    <t>0025 - Staff Account</t>
  </si>
  <si>
    <t>0060 - WHS Crusade for Children</t>
  </si>
  <si>
    <t>0065 - CRRSA</t>
  </si>
  <si>
    <t>1100 - RSP</t>
  </si>
  <si>
    <t>1135 - DEI Grant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</si>
  <si>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</si>
  <si>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</si>
  <si>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</si>
  <si>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</si>
  <si>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</si>
  <si>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</si>
  <si>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2800 - Arts in Education</t>
  </si>
  <si>
    <t>2910 - DAIL State</t>
  </si>
  <si>
    <t>2943 - DCBS State</t>
  </si>
  <si>
    <t>3010 - FRYSC - Fed</t>
  </si>
  <si>
    <t>3220 - PERS Effectiveness Coach</t>
  </si>
  <si>
    <t>3299 - ARP</t>
  </si>
  <si>
    <t>336L - IDEA B 24-25</t>
  </si>
  <si>
    <t>336M - IDEA B 25-26</t>
  </si>
  <si>
    <t>3416- SPF</t>
  </si>
  <si>
    <t>3420 - Interact for Health</t>
  </si>
  <si>
    <t>3421 - Interact for Health 25-26</t>
  </si>
  <si>
    <t>345K - Title III EL 23-24</t>
  </si>
  <si>
    <t>345L - Title III EL 24-25</t>
  </si>
  <si>
    <t>3800 - Trauma Informed</t>
  </si>
  <si>
    <t>3910 - DAIL Fed</t>
  </si>
  <si>
    <t>3925 - Mental Health</t>
  </si>
  <si>
    <t>3931 - RSP SBMH Counselor</t>
  </si>
  <si>
    <t>3943 - DCBS Fed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</si>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</sst>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1"/>
    <xf numFmtId="0" fontId="1" fillId="0" borderId="0"/>
    <xf numFmtId="0" fontId="1" fillId="0" borderId="2"/>
  </cellStyleXfs>
  <cellXfs count="17">
    <xf numFmtId="0" fontId="0" fillId="0" borderId="0" xfId="0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1" xfId="1" applyFont="1" applyBorder="1" applyAlignment="1">
      <alignment horizontal="center"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4" fontId="3" fillId="0" borderId="2" xfId="0" applyNumberFormat="1" applyFont="1" applyBorder="1" applyAlignment="1">
      <alignment wrapText="1"/>
    </xf>
    <xf numFmtId="164" fontId="3" fillId="0" borderId="2" xfId="0" applyNumberFormat="1" applyFont="1" applyBorder="1" applyAlignment="1">
      <alignment wrapText="1"/>
    </xf>
  </cellXfs>
  <cellStyles count="4">
    <cellStyle name="GroupedCellStyle" xfId="2" xr:uid="{00000000-0005-0000-0000-000007000000}"/>
    <cellStyle name="HeaderCellStyle" xfId="1" xr:uid="{00000000-0005-0000-0000-000006000000}"/>
    <cellStyle name="Normal" xfId="0" builtinId="0"/>
    <cellStyle name="TotalCellStyle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sheetPr>
    <pageSetUpPr fitToPage="1"/>
  </sheetPr>
  <dimension ref="A1:AF101"/>
  <sheetViews>
    <sheetView tabSelected="1" topLeftCell="L10" workbookViewId="0">
      <selection activeCell="E21" sqref="E21"/>
    </sheetView>
  </sheetViews>
  <sheetFormatPr defaultColWidth="11.25" defaultRowHeight="15.75" outlineLevelRow="2" x14ac:dyDescent="0.25"/>
  <cols>
    <col min="1" max="1" width="32.375" style="11" customWidth="1"/>
    <col min="2" max="32" width="10.625" style="11" customWidth="1"/>
  </cols>
  <sheetData>
    <row r="1" spans="1:32" x14ac:dyDescent="0.25">
      <c r="A1" s="5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x14ac:dyDescent="0.25">
      <c r="A3" s="2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5" spans="1:32" x14ac:dyDescent="0.25">
      <c r="A5" s="12"/>
      <c r="B5" s="12" t="s">
        <v>95</v>
      </c>
      <c r="C5" s="12" t="s">
        <v>96</v>
      </c>
      <c r="D5" s="12" t="s">
        <v>97</v>
      </c>
      <c r="E5" s="12" t="s">
        <v>98</v>
      </c>
      <c r="F5" s="12" t="s">
        <v>99</v>
      </c>
      <c r="G5" s="12" t="s">
        <v>100</v>
      </c>
      <c r="H5" s="12" t="s">
        <v>101</v>
      </c>
      <c r="I5" s="12" t="s">
        <v>102</v>
      </c>
      <c r="J5" s="12" t="s">
        <v>103</v>
      </c>
      <c r="K5" s="12" t="s">
        <v>104</v>
      </c>
      <c r="L5" s="12" t="s">
        <v>105</v>
      </c>
      <c r="M5" s="12" t="s">
        <v>106</v>
      </c>
      <c r="N5" s="12" t="s">
        <v>107</v>
      </c>
      <c r="O5" s="12" t="s">
        <v>108</v>
      </c>
      <c r="P5" s="12" t="s">
        <v>109</v>
      </c>
      <c r="Q5" s="12" t="s">
        <v>110</v>
      </c>
      <c r="R5" s="12" t="s">
        <v>111</v>
      </c>
      <c r="S5" s="12" t="s">
        <v>112</v>
      </c>
      <c r="T5" s="12" t="s">
        <v>113</v>
      </c>
      <c r="U5" s="12" t="s">
        <v>114</v>
      </c>
      <c r="V5" s="12" t="s">
        <v>115</v>
      </c>
      <c r="W5" s="12" t="s">
        <v>116</v>
      </c>
      <c r="X5" s="12" t="s">
        <v>117</v>
      </c>
      <c r="Y5" s="12" t="s">
        <v>118</v>
      </c>
      <c r="Z5" s="12" t="s">
        <v>119</v>
      </c>
      <c r="AA5" s="12" t="s">
        <v>120</v>
      </c>
      <c r="AB5" s="12" t="s">
        <v>121</v>
      </c>
      <c r="AC5" s="12" t="s">
        <v>122</v>
      </c>
      <c r="AD5" s="12" t="s">
        <v>123</v>
      </c>
      <c r="AE5" s="12" t="s">
        <v>124</v>
      </c>
      <c r="AF5" s="12" t="s">
        <v>125</v>
      </c>
    </row>
    <row r="6" spans="1:32" x14ac:dyDescent="0.25">
      <c r="A6" s="6" t="s">
        <v>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2" outlineLevel="1" x14ac:dyDescent="0.25">
      <c r="A7" s="7" t="s">
        <v>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outlineLevel="2" x14ac:dyDescent="0.25">
      <c r="A8" s="8" t="s">
        <v>5</v>
      </c>
      <c r="B8" s="14">
        <v>282607.03000000003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4">
        <f t="shared" ref="AF8:AF24" si="0">B8+C8+D8+E8+F8+G8+H8+I8+J8+K8+L8+M8+N8+O8+P8+Q8+R8+S8+T8+U8+V8+W8+X8+Y8+Z8+AA8+AB8+AC8+AD8+AE8</f>
        <v>282607.03000000003</v>
      </c>
    </row>
    <row r="9" spans="1:32" outlineLevel="2" x14ac:dyDescent="0.25">
      <c r="A9" s="8" t="s">
        <v>6</v>
      </c>
      <c r="B9" s="14">
        <v>124471.54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4">
        <f t="shared" si="0"/>
        <v>124471.54</v>
      </c>
    </row>
    <row r="10" spans="1:32" outlineLevel="2" x14ac:dyDescent="0.25">
      <c r="A10" s="8" t="s">
        <v>7</v>
      </c>
      <c r="B10" s="13"/>
      <c r="C10" s="13"/>
      <c r="D10" s="13"/>
      <c r="E10" s="13"/>
      <c r="F10" s="13"/>
      <c r="G10" s="13"/>
      <c r="H10" s="13"/>
      <c r="I10" s="13"/>
      <c r="J10" s="14">
        <v>320193</v>
      </c>
      <c r="K10" s="14">
        <v>3880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4">
        <f t="shared" si="0"/>
        <v>324073</v>
      </c>
    </row>
    <row r="11" spans="1:32" outlineLevel="2" x14ac:dyDescent="0.25">
      <c r="A11" s="8" t="s">
        <v>8</v>
      </c>
      <c r="B11" s="13"/>
      <c r="C11" s="13"/>
      <c r="D11" s="13"/>
      <c r="E11" s="13"/>
      <c r="F11" s="13"/>
      <c r="G11" s="13"/>
      <c r="H11" s="13"/>
      <c r="I11" s="14">
        <v>65394.97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4">
        <v>30000</v>
      </c>
      <c r="Y11" s="13"/>
      <c r="Z11" s="13"/>
      <c r="AA11" s="13"/>
      <c r="AB11" s="13"/>
      <c r="AC11" s="13"/>
      <c r="AD11" s="13"/>
      <c r="AE11" s="13"/>
      <c r="AF11" s="14">
        <f t="shared" si="0"/>
        <v>95394.97</v>
      </c>
    </row>
    <row r="12" spans="1:32" outlineLevel="2" x14ac:dyDescent="0.25">
      <c r="A12" s="8" t="s">
        <v>9</v>
      </c>
      <c r="B12" s="13"/>
      <c r="C12" s="13"/>
      <c r="D12" s="13"/>
      <c r="E12" s="13"/>
      <c r="F12" s="14">
        <v>50</v>
      </c>
      <c r="G12" s="13"/>
      <c r="H12" s="13"/>
      <c r="I12" s="13"/>
      <c r="J12" s="14">
        <v>5950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4">
        <f t="shared" si="0"/>
        <v>6000</v>
      </c>
    </row>
    <row r="13" spans="1:32" outlineLevel="2" x14ac:dyDescent="0.25">
      <c r="A13" s="8" t="s">
        <v>10</v>
      </c>
      <c r="B13" s="14">
        <v>9152.77</v>
      </c>
      <c r="C13" s="13"/>
      <c r="D13" s="13"/>
      <c r="E13" s="13"/>
      <c r="F13" s="14">
        <v>159.24</v>
      </c>
      <c r="G13" s="13"/>
      <c r="H13" s="13"/>
      <c r="I13" s="13"/>
      <c r="J13" s="14">
        <v>486.47</v>
      </c>
      <c r="K13" s="14">
        <v>50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4">
        <f t="shared" si="0"/>
        <v>9848.48</v>
      </c>
    </row>
    <row r="14" spans="1:32" outlineLevel="2" x14ac:dyDescent="0.25">
      <c r="A14" s="8" t="s">
        <v>11</v>
      </c>
      <c r="B14" s="14">
        <v>48232.19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4">
        <f t="shared" si="0"/>
        <v>48232.19</v>
      </c>
    </row>
    <row r="15" spans="1:32" outlineLevel="2" x14ac:dyDescent="0.25">
      <c r="A15" s="8" t="s">
        <v>12</v>
      </c>
      <c r="B15" s="14">
        <v>523073.96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4">
        <f t="shared" si="0"/>
        <v>523073.96</v>
      </c>
    </row>
    <row r="16" spans="1:32" outlineLevel="2" x14ac:dyDescent="0.25">
      <c r="A16" s="8" t="s">
        <v>13</v>
      </c>
      <c r="B16" s="14">
        <v>40000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4">
        <f t="shared" si="0"/>
        <v>40000</v>
      </c>
    </row>
    <row r="17" spans="1:32" outlineLevel="2" x14ac:dyDescent="0.25">
      <c r="A17" s="8" t="s">
        <v>14</v>
      </c>
      <c r="B17" s="14">
        <v>1774.21</v>
      </c>
      <c r="C17" s="14">
        <v>225</v>
      </c>
      <c r="D17" s="13"/>
      <c r="E17" s="13"/>
      <c r="F17" s="14">
        <v>88.25</v>
      </c>
      <c r="G17" s="14">
        <v>7251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4">
        <f t="shared" si="0"/>
        <v>9338.4599999999991</v>
      </c>
    </row>
    <row r="18" spans="1:32" outlineLevel="2" x14ac:dyDescent="0.25">
      <c r="A18" s="8" t="s">
        <v>15</v>
      </c>
      <c r="B18" s="13"/>
      <c r="C18" s="13"/>
      <c r="D18" s="13"/>
      <c r="E18" s="13"/>
      <c r="F18" s="14">
        <v>131442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4">
        <f t="shared" si="0"/>
        <v>131442</v>
      </c>
    </row>
    <row r="19" spans="1:32" outlineLevel="1" x14ac:dyDescent="0.25">
      <c r="A19" s="9" t="s">
        <v>16</v>
      </c>
      <c r="B19" s="15">
        <f>B7+B8+B9+B10+B11+B12+B13+B14+B15+B16+B17+B18</f>
        <v>1029311.7</v>
      </c>
      <c r="C19" s="15">
        <f>C7+C8+C9+C10+C11+C12+C13+C14+C15+C16+C17+C18</f>
        <v>225</v>
      </c>
      <c r="D19" s="15"/>
      <c r="E19" s="15"/>
      <c r="F19" s="15">
        <f>F7+F8+F9+F10+F11+F12+F13+F14+F15+F16+F17+F18</f>
        <v>131739.49</v>
      </c>
      <c r="G19" s="15">
        <f>G7+G8+G9+G10+G11+G12+G13+G14+G15+G16+G17+G18</f>
        <v>7251</v>
      </c>
      <c r="H19" s="15"/>
      <c r="I19" s="15">
        <f>I7+I8+I9+I10+I11+I12+I13+I14+I15+I16+I17+I18</f>
        <v>65394.97</v>
      </c>
      <c r="J19" s="15">
        <f>J7+J8+J9+J10+J11+J12+J13+J14+J15+J16+J17+J18</f>
        <v>326629.46999999997</v>
      </c>
      <c r="K19" s="15">
        <f>K7+K8+K9+K10+K11+K12+K13+K14+K15+K16+K17+K18</f>
        <v>3930</v>
      </c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>
        <f>X7+X8+X9+X10+X11+X12+X13+X14+X15+X16+X17+X18</f>
        <v>30000</v>
      </c>
      <c r="Y19" s="15"/>
      <c r="Z19" s="15"/>
      <c r="AA19" s="15"/>
      <c r="AB19" s="15"/>
      <c r="AC19" s="15"/>
      <c r="AD19" s="15"/>
      <c r="AE19" s="15"/>
      <c r="AF19" s="16">
        <f t="shared" si="0"/>
        <v>1594481.63</v>
      </c>
    </row>
    <row r="20" spans="1:32" outlineLevel="1" x14ac:dyDescent="0.25">
      <c r="A20" s="7" t="s">
        <v>17</v>
      </c>
      <c r="B20" s="13"/>
      <c r="C20" s="13"/>
      <c r="D20" s="13"/>
      <c r="E20" s="13"/>
      <c r="F20" s="14">
        <v>2209944.08</v>
      </c>
      <c r="G20" s="13"/>
      <c r="H20" s="14">
        <v>-1941.89</v>
      </c>
      <c r="I20" s="13"/>
      <c r="J20" s="13"/>
      <c r="K20" s="13"/>
      <c r="L20" s="14">
        <v>93038.69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4">
        <f t="shared" si="0"/>
        <v>2301040.88</v>
      </c>
    </row>
    <row r="21" spans="1:32" outlineLevel="2" x14ac:dyDescent="0.25">
      <c r="A21" s="8" t="s">
        <v>18</v>
      </c>
      <c r="B21" s="13"/>
      <c r="C21" s="13"/>
      <c r="D21" s="13"/>
      <c r="E21" s="13"/>
      <c r="F21" s="14">
        <v>46224.32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4">
        <f t="shared" si="0"/>
        <v>46224.32</v>
      </c>
    </row>
    <row r="22" spans="1:32" outlineLevel="1" x14ac:dyDescent="0.25">
      <c r="A22" s="9" t="s">
        <v>19</v>
      </c>
      <c r="B22" s="15"/>
      <c r="C22" s="15"/>
      <c r="D22" s="15"/>
      <c r="E22" s="15"/>
      <c r="F22" s="15">
        <f>F20+F21</f>
        <v>2256168.4</v>
      </c>
      <c r="G22" s="15"/>
      <c r="H22" s="15">
        <f>H20+H21</f>
        <v>-1941.89</v>
      </c>
      <c r="I22" s="15"/>
      <c r="J22" s="15"/>
      <c r="K22" s="15"/>
      <c r="L22" s="15">
        <f>L20+L21</f>
        <v>93038.69</v>
      </c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6">
        <f t="shared" si="0"/>
        <v>2347265.1999999997</v>
      </c>
    </row>
    <row r="23" spans="1:32" outlineLevel="1" x14ac:dyDescent="0.25">
      <c r="A23" s="7" t="s">
        <v>20</v>
      </c>
      <c r="B23" s="14">
        <v>5292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4">
        <f t="shared" si="0"/>
        <v>5292</v>
      </c>
    </row>
    <row r="24" spans="1:32" outlineLevel="1" x14ac:dyDescent="0.25">
      <c r="A24" s="7" t="s">
        <v>21</v>
      </c>
      <c r="B24" s="14">
        <v>32807.129999999997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4">
        <f t="shared" si="0"/>
        <v>32807.129999999997</v>
      </c>
    </row>
    <row r="25" spans="1:32" outlineLevel="1" x14ac:dyDescent="0.25">
      <c r="A25" s="7" t="s">
        <v>22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outlineLevel="2" x14ac:dyDescent="0.25">
      <c r="A26" s="8" t="s">
        <v>23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4">
        <v>570638.18000000005</v>
      </c>
      <c r="N26" s="13"/>
      <c r="O26" s="14">
        <v>330059.87</v>
      </c>
      <c r="P26" s="14">
        <v>189450.62</v>
      </c>
      <c r="Q26" s="13"/>
      <c r="R26" s="14">
        <v>62227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4">
        <f>B26+C26+D26+E26+F26+G26+H26+I26+J26+K26+L26+M26+N26+O26+P26+Q26+R26+S26+T26+U26+V26+W26+X26+Y26+Z26+AA26+AB26+AC26+AD26+AE26</f>
        <v>1152375.67</v>
      </c>
    </row>
    <row r="27" spans="1:32" outlineLevel="2" x14ac:dyDescent="0.25">
      <c r="A27" s="8" t="s">
        <v>24</v>
      </c>
      <c r="B27" s="13"/>
      <c r="C27" s="13"/>
      <c r="D27" s="13"/>
      <c r="E27" s="14">
        <v>-0.14000000000000001</v>
      </c>
      <c r="F27" s="13"/>
      <c r="G27" s="14">
        <v>-7251</v>
      </c>
      <c r="H27" s="13"/>
      <c r="I27" s="13"/>
      <c r="J27" s="13"/>
      <c r="K27" s="13"/>
      <c r="L27" s="13"/>
      <c r="M27" s="13"/>
      <c r="N27" s="14">
        <v>283122.82</v>
      </c>
      <c r="O27" s="13"/>
      <c r="P27" s="13"/>
      <c r="Q27" s="14">
        <v>287389.37</v>
      </c>
      <c r="R27" s="13"/>
      <c r="S27" s="14">
        <v>-199.99</v>
      </c>
      <c r="T27" s="14">
        <v>65084.17</v>
      </c>
      <c r="U27" s="14">
        <v>547379.48</v>
      </c>
      <c r="V27" s="14">
        <v>86658.42</v>
      </c>
      <c r="W27" s="13"/>
      <c r="X27" s="13"/>
      <c r="Y27" s="14">
        <v>-76.38</v>
      </c>
      <c r="Z27" s="14">
        <v>1108.96</v>
      </c>
      <c r="AA27" s="14">
        <v>449748.06</v>
      </c>
      <c r="AB27" s="14">
        <v>0</v>
      </c>
      <c r="AC27" s="14">
        <v>842313.43</v>
      </c>
      <c r="AD27" s="14">
        <v>98000</v>
      </c>
      <c r="AE27" s="14">
        <v>0</v>
      </c>
      <c r="AF27" s="14">
        <f>B27+C27+D27+E27+F27+G27+H27+I27+J27+K27+L27+M27+N27+O27+P27+Q27+R27+S27+T27+U27+V27+W27+X27+Y27+Z27+AA27+AB27+AC27+AD27+AE27</f>
        <v>2653277.2000000002</v>
      </c>
    </row>
    <row r="28" spans="1:32" outlineLevel="1" x14ac:dyDescent="0.25">
      <c r="A28" s="9" t="s">
        <v>25</v>
      </c>
      <c r="B28" s="15"/>
      <c r="C28" s="15"/>
      <c r="D28" s="15"/>
      <c r="E28" s="15">
        <f>E25+E26+E27</f>
        <v>-0.14000000000000001</v>
      </c>
      <c r="F28" s="15"/>
      <c r="G28" s="15">
        <f>G25+G26+G27</f>
        <v>-7251</v>
      </c>
      <c r="H28" s="15"/>
      <c r="I28" s="15"/>
      <c r="J28" s="15"/>
      <c r="K28" s="15"/>
      <c r="L28" s="15"/>
      <c r="M28" s="15">
        <f t="shared" ref="M28:V28" si="1">M25+M26+M27</f>
        <v>570638.18000000005</v>
      </c>
      <c r="N28" s="15">
        <f t="shared" si="1"/>
        <v>283122.82</v>
      </c>
      <c r="O28" s="15">
        <f t="shared" si="1"/>
        <v>330059.87</v>
      </c>
      <c r="P28" s="15">
        <f t="shared" si="1"/>
        <v>189450.62</v>
      </c>
      <c r="Q28" s="15">
        <f t="shared" si="1"/>
        <v>287389.37</v>
      </c>
      <c r="R28" s="15">
        <f t="shared" si="1"/>
        <v>62227</v>
      </c>
      <c r="S28" s="15">
        <f t="shared" si="1"/>
        <v>-199.99</v>
      </c>
      <c r="T28" s="15">
        <f t="shared" si="1"/>
        <v>65084.17</v>
      </c>
      <c r="U28" s="15">
        <f t="shared" si="1"/>
        <v>547379.48</v>
      </c>
      <c r="V28" s="15">
        <f t="shared" si="1"/>
        <v>86658.42</v>
      </c>
      <c r="W28" s="15"/>
      <c r="X28" s="15"/>
      <c r="Y28" s="15">
        <f t="shared" ref="Y28:AE28" si="2">Y25+Y26+Y27</f>
        <v>-76.38</v>
      </c>
      <c r="Z28" s="15">
        <f t="shared" si="2"/>
        <v>1108.96</v>
      </c>
      <c r="AA28" s="15">
        <f t="shared" si="2"/>
        <v>449748.06</v>
      </c>
      <c r="AB28" s="15">
        <f t="shared" si="2"/>
        <v>0</v>
      </c>
      <c r="AC28" s="15">
        <f t="shared" si="2"/>
        <v>842313.43</v>
      </c>
      <c r="AD28" s="15">
        <f t="shared" si="2"/>
        <v>98000</v>
      </c>
      <c r="AE28" s="15">
        <f t="shared" si="2"/>
        <v>0</v>
      </c>
      <c r="AF28" s="16">
        <f>B28+C28+D28+E28+F28+G28+H28+I28+J28+K28+L28+M28+N28+O28+P28+Q28+R28+S28+T28+U28+V28+W28+X28+Y28+Z28+AA28+AB28+AC28+AD28+AE28</f>
        <v>3805652.87</v>
      </c>
    </row>
    <row r="29" spans="1:32" x14ac:dyDescent="0.25">
      <c r="A29" s="10" t="s">
        <v>26</v>
      </c>
      <c r="B29" s="15">
        <f>B19+B22+B23+B24+B28</f>
        <v>1067410.8299999998</v>
      </c>
      <c r="C29" s="15">
        <f>C19+C22+C23+C24+C28</f>
        <v>225</v>
      </c>
      <c r="D29" s="15"/>
      <c r="E29" s="15">
        <f t="shared" ref="E29:V29" si="3">E19+E22+E23+E24+E28</f>
        <v>-0.14000000000000001</v>
      </c>
      <c r="F29" s="15">
        <f t="shared" si="3"/>
        <v>2387907.8899999997</v>
      </c>
      <c r="G29" s="15">
        <f t="shared" si="3"/>
        <v>0</v>
      </c>
      <c r="H29" s="15">
        <f t="shared" si="3"/>
        <v>-1941.89</v>
      </c>
      <c r="I29" s="15">
        <f t="shared" si="3"/>
        <v>65394.97</v>
      </c>
      <c r="J29" s="15">
        <f t="shared" si="3"/>
        <v>326629.46999999997</v>
      </c>
      <c r="K29" s="15">
        <f t="shared" si="3"/>
        <v>3930</v>
      </c>
      <c r="L29" s="15">
        <f t="shared" si="3"/>
        <v>93038.69</v>
      </c>
      <c r="M29" s="15">
        <f t="shared" si="3"/>
        <v>570638.18000000005</v>
      </c>
      <c r="N29" s="15">
        <f t="shared" si="3"/>
        <v>283122.82</v>
      </c>
      <c r="O29" s="15">
        <f t="shared" si="3"/>
        <v>330059.87</v>
      </c>
      <c r="P29" s="15">
        <f t="shared" si="3"/>
        <v>189450.62</v>
      </c>
      <c r="Q29" s="15">
        <f t="shared" si="3"/>
        <v>287389.37</v>
      </c>
      <c r="R29" s="15">
        <f t="shared" si="3"/>
        <v>62227</v>
      </c>
      <c r="S29" s="15">
        <f t="shared" si="3"/>
        <v>-199.99</v>
      </c>
      <c r="T29" s="15">
        <f t="shared" si="3"/>
        <v>65084.17</v>
      </c>
      <c r="U29" s="15">
        <f t="shared" si="3"/>
        <v>547379.48</v>
      </c>
      <c r="V29" s="15">
        <f t="shared" si="3"/>
        <v>86658.42</v>
      </c>
      <c r="W29" s="15"/>
      <c r="X29" s="15">
        <f t="shared" ref="X29:AE29" si="4">X19+X22+X23+X24+X28</f>
        <v>30000</v>
      </c>
      <c r="Y29" s="15">
        <f t="shared" si="4"/>
        <v>-76.38</v>
      </c>
      <c r="Z29" s="15">
        <f t="shared" si="4"/>
        <v>1108.96</v>
      </c>
      <c r="AA29" s="15">
        <f t="shared" si="4"/>
        <v>449748.06</v>
      </c>
      <c r="AB29" s="15">
        <f t="shared" si="4"/>
        <v>0</v>
      </c>
      <c r="AC29" s="15">
        <f t="shared" si="4"/>
        <v>842313.43</v>
      </c>
      <c r="AD29" s="15">
        <f t="shared" si="4"/>
        <v>98000</v>
      </c>
      <c r="AE29" s="15">
        <f t="shared" si="4"/>
        <v>0</v>
      </c>
      <c r="AF29" s="16">
        <f>B29+C29+D29+E29+F29+G29+H29+I29+J29+K29+L29+M29+N29+O29+P29+Q29+R29+S29+T29+U29+V29+W29+X29+Y29+Z29+AA29+AB29+AC29+AD29+AE29</f>
        <v>7785498.8299999991</v>
      </c>
    </row>
    <row r="30" spans="1:32" x14ac:dyDescent="0.25">
      <c r="A30" s="6" t="s">
        <v>27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x14ac:dyDescent="0.25">
      <c r="A31" s="10" t="s">
        <v>28</v>
      </c>
      <c r="B31" s="15">
        <f>B29-B30</f>
        <v>1067410.8299999998</v>
      </c>
      <c r="C31" s="15">
        <f>C29-C30</f>
        <v>225</v>
      </c>
      <c r="D31" s="15"/>
      <c r="E31" s="15">
        <f t="shared" ref="E31:V31" si="5">E29-E30</f>
        <v>-0.14000000000000001</v>
      </c>
      <c r="F31" s="15">
        <f t="shared" si="5"/>
        <v>2387907.8899999997</v>
      </c>
      <c r="G31" s="15">
        <f t="shared" si="5"/>
        <v>0</v>
      </c>
      <c r="H31" s="15">
        <f t="shared" si="5"/>
        <v>-1941.89</v>
      </c>
      <c r="I31" s="15">
        <f t="shared" si="5"/>
        <v>65394.97</v>
      </c>
      <c r="J31" s="15">
        <f t="shared" si="5"/>
        <v>326629.46999999997</v>
      </c>
      <c r="K31" s="15">
        <f t="shared" si="5"/>
        <v>3930</v>
      </c>
      <c r="L31" s="15">
        <f t="shared" si="5"/>
        <v>93038.69</v>
      </c>
      <c r="M31" s="15">
        <f t="shared" si="5"/>
        <v>570638.18000000005</v>
      </c>
      <c r="N31" s="15">
        <f t="shared" si="5"/>
        <v>283122.82</v>
      </c>
      <c r="O31" s="15">
        <f t="shared" si="5"/>
        <v>330059.87</v>
      </c>
      <c r="P31" s="15">
        <f t="shared" si="5"/>
        <v>189450.62</v>
      </c>
      <c r="Q31" s="15">
        <f t="shared" si="5"/>
        <v>287389.37</v>
      </c>
      <c r="R31" s="15">
        <f t="shared" si="5"/>
        <v>62227</v>
      </c>
      <c r="S31" s="15">
        <f t="shared" si="5"/>
        <v>-199.99</v>
      </c>
      <c r="T31" s="15">
        <f t="shared" si="5"/>
        <v>65084.17</v>
      </c>
      <c r="U31" s="15">
        <f t="shared" si="5"/>
        <v>547379.48</v>
      </c>
      <c r="V31" s="15">
        <f t="shared" si="5"/>
        <v>86658.42</v>
      </c>
      <c r="W31" s="15"/>
      <c r="X31" s="15">
        <f t="shared" ref="X31:AE31" si="6">X29-X30</f>
        <v>30000</v>
      </c>
      <c r="Y31" s="15">
        <f t="shared" si="6"/>
        <v>-76.38</v>
      </c>
      <c r="Z31" s="15">
        <f t="shared" si="6"/>
        <v>1108.96</v>
      </c>
      <c r="AA31" s="15">
        <f t="shared" si="6"/>
        <v>449748.06</v>
      </c>
      <c r="AB31" s="15">
        <f t="shared" si="6"/>
        <v>0</v>
      </c>
      <c r="AC31" s="15">
        <f t="shared" si="6"/>
        <v>842313.43</v>
      </c>
      <c r="AD31" s="15">
        <f t="shared" si="6"/>
        <v>98000</v>
      </c>
      <c r="AE31" s="15">
        <f t="shared" si="6"/>
        <v>0</v>
      </c>
      <c r="AF31" s="16">
        <f>B31+C31+D31+E31+F31+G31+H31+I31+J31+K31+L31+M31+N31+O31+P31+Q31+R31+S31+T31+U31+V31+W31+X31+Y31+Z31+AA31+AB31+AC31+AD31+AE31</f>
        <v>7785498.8299999991</v>
      </c>
    </row>
    <row r="32" spans="1:32" x14ac:dyDescent="0.25">
      <c r="A32" s="6" t="s">
        <v>29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spans="1:32" outlineLevel="1" x14ac:dyDescent="0.25">
      <c r="A33" s="7" t="s">
        <v>30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</row>
    <row r="34" spans="1:32" outlineLevel="2" x14ac:dyDescent="0.25">
      <c r="A34" s="8" t="s">
        <v>31</v>
      </c>
      <c r="B34" s="14">
        <v>288862.26</v>
      </c>
      <c r="C34" s="13"/>
      <c r="D34" s="13"/>
      <c r="E34" s="13"/>
      <c r="F34" s="14">
        <v>520480.66</v>
      </c>
      <c r="G34" s="13"/>
      <c r="H34" s="13"/>
      <c r="I34" s="13"/>
      <c r="J34" s="13"/>
      <c r="K34" s="13"/>
      <c r="L34" s="14">
        <v>32852.04</v>
      </c>
      <c r="M34" s="14">
        <v>431956.23</v>
      </c>
      <c r="N34" s="14">
        <v>28634.28</v>
      </c>
      <c r="O34" s="13"/>
      <c r="P34" s="13"/>
      <c r="Q34" s="14">
        <v>53045.04</v>
      </c>
      <c r="R34" s="14">
        <v>55185</v>
      </c>
      <c r="S34" s="13"/>
      <c r="T34" s="13"/>
      <c r="U34" s="14">
        <v>271804.5</v>
      </c>
      <c r="V34" s="14">
        <v>30837.119999999999</v>
      </c>
      <c r="W34" s="13"/>
      <c r="X34" s="13"/>
      <c r="Y34" s="13"/>
      <c r="Z34" s="13"/>
      <c r="AA34" s="14">
        <v>197717.64</v>
      </c>
      <c r="AB34" s="13"/>
      <c r="AC34" s="14">
        <v>274197.06</v>
      </c>
      <c r="AD34" s="14">
        <v>30840.84</v>
      </c>
      <c r="AE34" s="13"/>
      <c r="AF34" s="14">
        <f>B34+C34+D34+E34+F34+G34+H34+I34+J34+K34+L34+M34+N34+O34+P34+Q34+R34+S34+T34+U34+V34+W34+X34+Y34+Z34+AA34+AB34+AC34+AD34+AE34</f>
        <v>2216412.67</v>
      </c>
    </row>
    <row r="35" spans="1:32" outlineLevel="2" x14ac:dyDescent="0.25">
      <c r="A35" s="8" t="s">
        <v>32</v>
      </c>
      <c r="B35" s="14">
        <v>177375.96</v>
      </c>
      <c r="C35" s="13"/>
      <c r="D35" s="13"/>
      <c r="E35" s="13"/>
      <c r="F35" s="14">
        <v>155418.9</v>
      </c>
      <c r="G35" s="13"/>
      <c r="H35" s="13"/>
      <c r="I35" s="14">
        <v>47338.8</v>
      </c>
      <c r="J35" s="13"/>
      <c r="K35" s="13"/>
      <c r="L35" s="13"/>
      <c r="M35" s="14">
        <v>23870.28</v>
      </c>
      <c r="N35" s="13"/>
      <c r="O35" s="14">
        <v>228866.72</v>
      </c>
      <c r="P35" s="14">
        <v>131767.72</v>
      </c>
      <c r="Q35" s="13"/>
      <c r="R35" s="13"/>
      <c r="S35" s="13"/>
      <c r="T35" s="13"/>
      <c r="U35" s="14">
        <v>35644.68</v>
      </c>
      <c r="V35" s="13"/>
      <c r="W35" s="13"/>
      <c r="X35" s="14">
        <v>3229.64</v>
      </c>
      <c r="Y35" s="13"/>
      <c r="Z35" s="13"/>
      <c r="AA35" s="14">
        <v>30837.48</v>
      </c>
      <c r="AB35" s="14">
        <v>0</v>
      </c>
      <c r="AC35" s="14">
        <v>30719.51</v>
      </c>
      <c r="AD35" s="13"/>
      <c r="AE35" s="14">
        <v>0</v>
      </c>
      <c r="AF35" s="14">
        <f>B35+C35+D35+E35+F35+G35+H35+I35+J35+K35+L35+M35+N35+O35+P35+Q35+R35+S35+T35+U35+V35+W35+X35+Y35+Z35+AA35+AB35+AC35+AD35+AE35</f>
        <v>865069.69</v>
      </c>
    </row>
    <row r="36" spans="1:32" outlineLevel="1" x14ac:dyDescent="0.25">
      <c r="A36" s="9" t="s">
        <v>33</v>
      </c>
      <c r="B36" s="15">
        <f>B33+B34+B35</f>
        <v>466238.22</v>
      </c>
      <c r="C36" s="15"/>
      <c r="D36" s="15"/>
      <c r="E36" s="15"/>
      <c r="F36" s="15">
        <f>F33+F34+F35</f>
        <v>675899.55999999994</v>
      </c>
      <c r="G36" s="15"/>
      <c r="H36" s="15"/>
      <c r="I36" s="15">
        <f>I33+I34+I35</f>
        <v>47338.8</v>
      </c>
      <c r="J36" s="15"/>
      <c r="K36" s="15"/>
      <c r="L36" s="15">
        <f t="shared" ref="L36:R36" si="7">L33+L34+L35</f>
        <v>32852.04</v>
      </c>
      <c r="M36" s="15">
        <f t="shared" si="7"/>
        <v>455826.51</v>
      </c>
      <c r="N36" s="15">
        <f t="shared" si="7"/>
        <v>28634.28</v>
      </c>
      <c r="O36" s="15">
        <f t="shared" si="7"/>
        <v>228866.72</v>
      </c>
      <c r="P36" s="15">
        <f t="shared" si="7"/>
        <v>131767.72</v>
      </c>
      <c r="Q36" s="15">
        <f t="shared" si="7"/>
        <v>53045.04</v>
      </c>
      <c r="R36" s="15">
        <f t="shared" si="7"/>
        <v>55185</v>
      </c>
      <c r="S36" s="15"/>
      <c r="T36" s="15"/>
      <c r="U36" s="15">
        <f>U33+U34+U35</f>
        <v>307449.18</v>
      </c>
      <c r="V36" s="15">
        <f>V33+V34+V35</f>
        <v>30837.119999999999</v>
      </c>
      <c r="W36" s="15"/>
      <c r="X36" s="15">
        <f>X33+X34+X35</f>
        <v>3229.64</v>
      </c>
      <c r="Y36" s="15"/>
      <c r="Z36" s="15"/>
      <c r="AA36" s="15">
        <f>AA33+AA34+AA35</f>
        <v>228555.12000000002</v>
      </c>
      <c r="AB36" s="15">
        <f>AB33+AB34+AB35</f>
        <v>0</v>
      </c>
      <c r="AC36" s="15">
        <f>AC33+AC34+AC35</f>
        <v>304916.57</v>
      </c>
      <c r="AD36" s="15">
        <f>AD33+AD34+AD35</f>
        <v>30840.84</v>
      </c>
      <c r="AE36" s="15">
        <f>AE33+AE34+AE35</f>
        <v>0</v>
      </c>
      <c r="AF36" s="16">
        <f>B36+C36+D36+E36+F36+G36+H36+I36+J36+K36+L36+M36+N36+O36+P36+Q36+R36+S36+T36+U36+V36+W36+X36+Y36+Z36+AA36+AB36+AC36+AD36+AE36</f>
        <v>3081482.36</v>
      </c>
    </row>
    <row r="37" spans="1:32" outlineLevel="1" x14ac:dyDescent="0.25">
      <c r="A37" s="7" t="s">
        <v>34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outlineLevel="2" x14ac:dyDescent="0.25">
      <c r="A38" s="8" t="s">
        <v>35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4">
        <v>3.57</v>
      </c>
      <c r="O38" s="14">
        <v>0</v>
      </c>
      <c r="P38" s="14">
        <v>0</v>
      </c>
      <c r="Q38" s="14">
        <v>7.5</v>
      </c>
      <c r="R38" s="13"/>
      <c r="S38" s="13"/>
      <c r="T38" s="13"/>
      <c r="U38" s="14">
        <v>40.86</v>
      </c>
      <c r="V38" s="14">
        <v>3.53</v>
      </c>
      <c r="W38" s="13"/>
      <c r="X38" s="13"/>
      <c r="Y38" s="13"/>
      <c r="Z38" s="13"/>
      <c r="AA38" s="14">
        <v>31.92</v>
      </c>
      <c r="AB38" s="14">
        <v>0</v>
      </c>
      <c r="AC38" s="14">
        <v>43.2</v>
      </c>
      <c r="AD38" s="14">
        <v>6</v>
      </c>
      <c r="AE38" s="14">
        <v>0</v>
      </c>
      <c r="AF38" s="14">
        <f t="shared" ref="AF38:AF49" si="8">B38+C38+D38+E38+F38+G38+H38+I38+J38+K38+L38+M38+N38+O38+P38+Q38+R38+S38+T38+U38+V38+W38+X38+Y38+Z38+AA38+AB38+AC38+AD38+AE38</f>
        <v>136.57999999999998</v>
      </c>
    </row>
    <row r="39" spans="1:32" outlineLevel="2" x14ac:dyDescent="0.25">
      <c r="A39" s="8" t="s">
        <v>36</v>
      </c>
      <c r="B39" s="14">
        <v>1860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4">
        <f t="shared" si="8"/>
        <v>1860</v>
      </c>
    </row>
    <row r="40" spans="1:32" outlineLevel="2" x14ac:dyDescent="0.25">
      <c r="A40" s="8" t="s">
        <v>37</v>
      </c>
      <c r="B40" s="14">
        <v>10612.46</v>
      </c>
      <c r="C40" s="13"/>
      <c r="D40" s="13"/>
      <c r="E40" s="13"/>
      <c r="F40" s="14">
        <v>9154.25</v>
      </c>
      <c r="G40" s="13"/>
      <c r="H40" s="13"/>
      <c r="I40" s="14">
        <v>2796.73</v>
      </c>
      <c r="J40" s="13"/>
      <c r="K40" s="13"/>
      <c r="L40" s="13"/>
      <c r="M40" s="14">
        <v>1425.15</v>
      </c>
      <c r="N40" s="13"/>
      <c r="O40" s="14">
        <v>13769.41</v>
      </c>
      <c r="P40" s="14">
        <v>7791.84</v>
      </c>
      <c r="Q40" s="13"/>
      <c r="R40" s="13"/>
      <c r="S40" s="13"/>
      <c r="T40" s="13"/>
      <c r="U40" s="14">
        <v>2167.0700000000002</v>
      </c>
      <c r="V40" s="13"/>
      <c r="W40" s="13"/>
      <c r="X40" s="13"/>
      <c r="Y40" s="13"/>
      <c r="Z40" s="13"/>
      <c r="AA40" s="14">
        <v>1635.35</v>
      </c>
      <c r="AB40" s="14">
        <v>0</v>
      </c>
      <c r="AC40" s="14">
        <v>1849.99</v>
      </c>
      <c r="AD40" s="13"/>
      <c r="AE40" s="14">
        <v>0</v>
      </c>
      <c r="AF40" s="14">
        <f t="shared" si="8"/>
        <v>51202.249999999993</v>
      </c>
    </row>
    <row r="41" spans="1:32" outlineLevel="2" x14ac:dyDescent="0.25">
      <c r="A41" s="8" t="s">
        <v>38</v>
      </c>
      <c r="B41" s="14">
        <v>6754.5</v>
      </c>
      <c r="C41" s="13"/>
      <c r="D41" s="13"/>
      <c r="E41" s="13"/>
      <c r="F41" s="14">
        <v>9404.86</v>
      </c>
      <c r="G41" s="13"/>
      <c r="H41" s="13"/>
      <c r="I41" s="14">
        <v>654.08000000000004</v>
      </c>
      <c r="J41" s="13"/>
      <c r="K41" s="13"/>
      <c r="L41" s="14">
        <v>469.2</v>
      </c>
      <c r="M41" s="14">
        <v>6318.86</v>
      </c>
      <c r="N41" s="14">
        <v>388.02</v>
      </c>
      <c r="O41" s="14">
        <v>3220.26</v>
      </c>
      <c r="P41" s="14">
        <v>1822.27</v>
      </c>
      <c r="Q41" s="14">
        <v>746.16</v>
      </c>
      <c r="R41" s="14">
        <v>777.12</v>
      </c>
      <c r="S41" s="13"/>
      <c r="T41" s="13"/>
      <c r="U41" s="14">
        <v>4280.8</v>
      </c>
      <c r="V41" s="14">
        <v>423.2</v>
      </c>
      <c r="W41" s="13"/>
      <c r="X41" s="14">
        <v>45.72</v>
      </c>
      <c r="Y41" s="13"/>
      <c r="Z41" s="13"/>
      <c r="AA41" s="14">
        <v>3134.62</v>
      </c>
      <c r="AB41" s="14">
        <v>0</v>
      </c>
      <c r="AC41" s="14">
        <v>4254.67</v>
      </c>
      <c r="AD41" s="14">
        <v>438.24</v>
      </c>
      <c r="AE41" s="14">
        <v>0</v>
      </c>
      <c r="AF41" s="14">
        <f t="shared" si="8"/>
        <v>43132.58</v>
      </c>
    </row>
    <row r="42" spans="1:32" outlineLevel="2" x14ac:dyDescent="0.25">
      <c r="A42" s="8" t="s">
        <v>39</v>
      </c>
      <c r="B42" s="14">
        <v>9111.6</v>
      </c>
      <c r="C42" s="13"/>
      <c r="D42" s="13"/>
      <c r="E42" s="13"/>
      <c r="F42" s="14">
        <v>15614.5</v>
      </c>
      <c r="G42" s="13"/>
      <c r="H42" s="13"/>
      <c r="I42" s="13"/>
      <c r="J42" s="13"/>
      <c r="K42" s="13"/>
      <c r="L42" s="14">
        <v>985.56</v>
      </c>
      <c r="M42" s="14">
        <v>12958.28</v>
      </c>
      <c r="N42" s="14">
        <v>4620.2299999999996</v>
      </c>
      <c r="O42" s="13"/>
      <c r="P42" s="13"/>
      <c r="Q42" s="14">
        <v>8542.92</v>
      </c>
      <c r="R42" s="14">
        <v>1655.52</v>
      </c>
      <c r="S42" s="13"/>
      <c r="T42" s="13"/>
      <c r="U42" s="14">
        <v>43977.78</v>
      </c>
      <c r="V42" s="14">
        <v>5023.1000000000004</v>
      </c>
      <c r="W42" s="13"/>
      <c r="X42" s="14">
        <v>96.9</v>
      </c>
      <c r="Y42" s="13"/>
      <c r="Z42" s="13"/>
      <c r="AA42" s="14">
        <v>32705.64</v>
      </c>
      <c r="AB42" s="13"/>
      <c r="AC42" s="14">
        <v>45111.18</v>
      </c>
      <c r="AD42" s="14">
        <v>4240.5600000000004</v>
      </c>
      <c r="AE42" s="13"/>
      <c r="AF42" s="14">
        <f t="shared" si="8"/>
        <v>184643.76999999996</v>
      </c>
    </row>
    <row r="43" spans="1:32" outlineLevel="2" x14ac:dyDescent="0.25">
      <c r="A43" s="8" t="s">
        <v>40</v>
      </c>
      <c r="B43" s="14">
        <v>33011.24</v>
      </c>
      <c r="C43" s="13"/>
      <c r="D43" s="13"/>
      <c r="E43" s="13"/>
      <c r="F43" s="14">
        <v>28848.75</v>
      </c>
      <c r="G43" s="13"/>
      <c r="H43" s="13"/>
      <c r="I43" s="14">
        <v>8814.48</v>
      </c>
      <c r="J43" s="13"/>
      <c r="K43" s="13"/>
      <c r="L43" s="13"/>
      <c r="M43" s="14">
        <v>4444.68</v>
      </c>
      <c r="N43" s="13"/>
      <c r="O43" s="14">
        <v>42614.879999999997</v>
      </c>
      <c r="P43" s="14">
        <v>24535.07</v>
      </c>
      <c r="Q43" s="13"/>
      <c r="R43" s="13"/>
      <c r="S43" s="13"/>
      <c r="T43" s="13"/>
      <c r="U43" s="14">
        <v>4340.76</v>
      </c>
      <c r="V43" s="13"/>
      <c r="W43" s="13"/>
      <c r="X43" s="13"/>
      <c r="Y43" s="13"/>
      <c r="Z43" s="13"/>
      <c r="AA43" s="14">
        <v>5741.88</v>
      </c>
      <c r="AB43" s="14">
        <v>0</v>
      </c>
      <c r="AC43" s="14">
        <v>5736.18</v>
      </c>
      <c r="AD43" s="13"/>
      <c r="AE43" s="14">
        <v>0</v>
      </c>
      <c r="AF43" s="14">
        <f t="shared" si="8"/>
        <v>158087.92000000001</v>
      </c>
    </row>
    <row r="44" spans="1:32" outlineLevel="2" x14ac:dyDescent="0.25">
      <c r="A44" s="8" t="s">
        <v>41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4">
        <v>5633.61</v>
      </c>
      <c r="O44" s="14">
        <v>4745.2</v>
      </c>
      <c r="P44" s="14">
        <v>0</v>
      </c>
      <c r="Q44" s="14">
        <v>8798.8799999999992</v>
      </c>
      <c r="R44" s="13"/>
      <c r="S44" s="13"/>
      <c r="T44" s="13"/>
      <c r="U44" s="14">
        <v>46960.2</v>
      </c>
      <c r="V44" s="14">
        <v>3646.75</v>
      </c>
      <c r="W44" s="13"/>
      <c r="X44" s="13"/>
      <c r="Y44" s="13"/>
      <c r="Z44" s="13"/>
      <c r="AA44" s="14">
        <v>37231.620000000003</v>
      </c>
      <c r="AB44" s="14">
        <v>0</v>
      </c>
      <c r="AC44" s="14">
        <v>35556.959999999999</v>
      </c>
      <c r="AD44" s="14">
        <v>5263.8</v>
      </c>
      <c r="AE44" s="14">
        <v>0</v>
      </c>
      <c r="AF44" s="14">
        <f t="shared" si="8"/>
        <v>147837.01999999999</v>
      </c>
    </row>
    <row r="45" spans="1:32" outlineLevel="2" x14ac:dyDescent="0.25">
      <c r="A45" s="8" t="s">
        <v>42</v>
      </c>
      <c r="B45" s="14">
        <v>119.99</v>
      </c>
      <c r="C45" s="13"/>
      <c r="D45" s="13"/>
      <c r="E45" s="13"/>
      <c r="F45" s="14">
        <v>190.24</v>
      </c>
      <c r="G45" s="13"/>
      <c r="H45" s="13"/>
      <c r="I45" s="13"/>
      <c r="J45" s="13"/>
      <c r="K45" s="13"/>
      <c r="L45" s="13"/>
      <c r="M45" s="14">
        <v>60</v>
      </c>
      <c r="N45" s="13"/>
      <c r="O45" s="13"/>
      <c r="P45" s="14">
        <v>60</v>
      </c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4">
        <v>60</v>
      </c>
      <c r="AD45" s="13"/>
      <c r="AE45" s="13"/>
      <c r="AF45" s="14">
        <f t="shared" si="8"/>
        <v>490.23</v>
      </c>
    </row>
    <row r="46" spans="1:32" outlineLevel="2" x14ac:dyDescent="0.25">
      <c r="A46" s="8" t="s">
        <v>43</v>
      </c>
      <c r="B46" s="14">
        <v>66140.47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4">
        <f t="shared" si="8"/>
        <v>66140.47</v>
      </c>
    </row>
    <row r="47" spans="1:32" outlineLevel="2" x14ac:dyDescent="0.25">
      <c r="A47" s="8" t="s">
        <v>44</v>
      </c>
      <c r="B47" s="13"/>
      <c r="C47" s="13"/>
      <c r="D47" s="13"/>
      <c r="E47" s="13"/>
      <c r="F47" s="14">
        <v>6758.99</v>
      </c>
      <c r="G47" s="13"/>
      <c r="H47" s="13"/>
      <c r="I47" s="14">
        <v>946.8</v>
      </c>
      <c r="J47" s="13"/>
      <c r="K47" s="13"/>
      <c r="L47" s="14">
        <v>328.5</v>
      </c>
      <c r="M47" s="14">
        <v>9036.98</v>
      </c>
      <c r="N47" s="14">
        <v>572.70000000000005</v>
      </c>
      <c r="O47" s="13"/>
      <c r="P47" s="14">
        <v>2633.69</v>
      </c>
      <c r="Q47" s="14">
        <v>1060.95</v>
      </c>
      <c r="R47" s="13"/>
      <c r="S47" s="13"/>
      <c r="T47" s="13"/>
      <c r="U47" s="13"/>
      <c r="V47" s="14">
        <v>730.32</v>
      </c>
      <c r="W47" s="13"/>
      <c r="X47" s="14">
        <v>64.58</v>
      </c>
      <c r="Y47" s="13"/>
      <c r="Z47" s="13"/>
      <c r="AA47" s="14">
        <v>4571.1000000000004</v>
      </c>
      <c r="AB47" s="13"/>
      <c r="AC47" s="14">
        <v>6102.52</v>
      </c>
      <c r="AD47" s="13"/>
      <c r="AE47" s="14">
        <v>0</v>
      </c>
      <c r="AF47" s="14">
        <f t="shared" si="8"/>
        <v>32807.130000000005</v>
      </c>
    </row>
    <row r="48" spans="1:32" outlineLevel="2" x14ac:dyDescent="0.25">
      <c r="A48" s="8" t="s">
        <v>45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4">
        <v>28.56</v>
      </c>
      <c r="O48" s="14">
        <v>0</v>
      </c>
      <c r="P48" s="14">
        <v>0</v>
      </c>
      <c r="Q48" s="14">
        <v>60</v>
      </c>
      <c r="R48" s="13"/>
      <c r="S48" s="13"/>
      <c r="T48" s="13"/>
      <c r="U48" s="14">
        <v>326.88</v>
      </c>
      <c r="V48" s="14">
        <v>28.24</v>
      </c>
      <c r="W48" s="13"/>
      <c r="X48" s="13"/>
      <c r="Y48" s="13"/>
      <c r="Z48" s="13"/>
      <c r="AA48" s="14">
        <v>255.36</v>
      </c>
      <c r="AB48" s="14">
        <v>0</v>
      </c>
      <c r="AC48" s="14">
        <v>345.6</v>
      </c>
      <c r="AD48" s="14">
        <v>48</v>
      </c>
      <c r="AE48" s="14">
        <v>0</v>
      </c>
      <c r="AF48" s="14">
        <f t="shared" si="8"/>
        <v>1092.6399999999999</v>
      </c>
    </row>
    <row r="49" spans="1:32" outlineLevel="1" x14ac:dyDescent="0.25">
      <c r="A49" s="9" t="s">
        <v>46</v>
      </c>
      <c r="B49" s="15">
        <f>B37+B38+B39+B40+B41+B42+B43+B44+B45+B46+B47+B48</f>
        <v>127610.26</v>
      </c>
      <c r="C49" s="15"/>
      <c r="D49" s="15"/>
      <c r="E49" s="15"/>
      <c r="F49" s="15">
        <f>F37+F38+F39+F40+F41+F42+F43+F44+F45+F46+F47+F48</f>
        <v>69971.59</v>
      </c>
      <c r="G49" s="15"/>
      <c r="H49" s="15"/>
      <c r="I49" s="15">
        <f>I37+I38+I39+I40+I41+I42+I43+I44+I45+I46+I47+I48</f>
        <v>13212.089999999998</v>
      </c>
      <c r="J49" s="15"/>
      <c r="K49" s="15"/>
      <c r="L49" s="15">
        <f t="shared" ref="L49:R49" si="9">L37+L38+L39+L40+L41+L42+L43+L44+L45+L46+L47+L48</f>
        <v>1783.26</v>
      </c>
      <c r="M49" s="15">
        <f t="shared" si="9"/>
        <v>34243.949999999997</v>
      </c>
      <c r="N49" s="15">
        <f t="shared" si="9"/>
        <v>11246.69</v>
      </c>
      <c r="O49" s="15">
        <f t="shared" si="9"/>
        <v>64349.749999999993</v>
      </c>
      <c r="P49" s="15">
        <f t="shared" si="9"/>
        <v>36842.870000000003</v>
      </c>
      <c r="Q49" s="15">
        <f t="shared" si="9"/>
        <v>19216.41</v>
      </c>
      <c r="R49" s="15">
        <f t="shared" si="9"/>
        <v>2432.64</v>
      </c>
      <c r="S49" s="15"/>
      <c r="T49" s="15"/>
      <c r="U49" s="15">
        <f>U37+U38+U39+U40+U41+U42+U43+U44+U45+U46+U47+U48</f>
        <v>102094.35</v>
      </c>
      <c r="V49" s="15">
        <f>V37+V38+V39+V40+V41+V42+V43+V44+V45+V46+V47+V48</f>
        <v>9855.14</v>
      </c>
      <c r="W49" s="15"/>
      <c r="X49" s="15">
        <f>X37+X38+X39+X40+X41+X42+X43+X44+X45+X46+X47+X48</f>
        <v>207.2</v>
      </c>
      <c r="Y49" s="15"/>
      <c r="Z49" s="15"/>
      <c r="AA49" s="15">
        <f>AA37+AA38+AA39+AA40+AA41+AA42+AA43+AA44+AA45+AA46+AA47+AA48</f>
        <v>85307.49</v>
      </c>
      <c r="AB49" s="15">
        <f>AB37+AB38+AB39+AB40+AB41+AB42+AB43+AB44+AB45+AB46+AB47+AB48</f>
        <v>0</v>
      </c>
      <c r="AC49" s="15">
        <f>AC37+AC38+AC39+AC40+AC41+AC42+AC43+AC44+AC45+AC46+AC47+AC48</f>
        <v>99060.3</v>
      </c>
      <c r="AD49" s="15">
        <f>AD37+AD38+AD39+AD40+AD41+AD42+AD43+AD44+AD45+AD46+AD47+AD48</f>
        <v>9996.6</v>
      </c>
      <c r="AE49" s="15">
        <f>AE37+AE38+AE39+AE40+AE41+AE42+AE43+AE44+AE45+AE46+AE47+AE48</f>
        <v>0</v>
      </c>
      <c r="AF49" s="16">
        <f t="shared" si="8"/>
        <v>687430.59000000008</v>
      </c>
    </row>
    <row r="50" spans="1:32" outlineLevel="1" x14ac:dyDescent="0.25">
      <c r="A50" s="7" t="s">
        <v>47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outlineLevel="2" x14ac:dyDescent="0.25">
      <c r="A51" s="8" t="s">
        <v>48</v>
      </c>
      <c r="B51" s="14">
        <v>5622.02</v>
      </c>
      <c r="C51" s="13"/>
      <c r="D51" s="13"/>
      <c r="E51" s="13"/>
      <c r="F51" s="14">
        <v>13827.3</v>
      </c>
      <c r="G51" s="13"/>
      <c r="H51" s="13"/>
      <c r="I51" s="13"/>
      <c r="J51" s="13"/>
      <c r="K51" s="14">
        <v>19.2</v>
      </c>
      <c r="L51" s="13"/>
      <c r="M51" s="14">
        <v>64</v>
      </c>
      <c r="N51" s="13"/>
      <c r="O51" s="13"/>
      <c r="P51" s="14">
        <v>0</v>
      </c>
      <c r="Q51" s="13"/>
      <c r="R51" s="13"/>
      <c r="S51" s="13"/>
      <c r="T51" s="13"/>
      <c r="U51" s="14">
        <v>125</v>
      </c>
      <c r="V51" s="13"/>
      <c r="W51" s="13"/>
      <c r="X51" s="13"/>
      <c r="Y51" s="13"/>
      <c r="Z51" s="13"/>
      <c r="AA51" s="13"/>
      <c r="AB51" s="13"/>
      <c r="AC51" s="14">
        <v>21</v>
      </c>
      <c r="AD51" s="13"/>
      <c r="AE51" s="13"/>
      <c r="AF51" s="14">
        <f t="shared" ref="AF51:AF56" si="10">B51+C51+D51+E51+F51+G51+H51+I51+J51+K51+L51+M51+N51+O51+P51+Q51+R51+S51+T51+U51+V51+W51+X51+Y51+Z51+AA51+AB51+AC51+AD51+AE51</f>
        <v>19678.52</v>
      </c>
    </row>
    <row r="52" spans="1:32" outlineLevel="2" x14ac:dyDescent="0.25">
      <c r="A52" s="8" t="s">
        <v>49</v>
      </c>
      <c r="B52" s="14">
        <v>25100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4">
        <f t="shared" si="10"/>
        <v>25100</v>
      </c>
    </row>
    <row r="53" spans="1:32" outlineLevel="2" x14ac:dyDescent="0.25">
      <c r="A53" s="8" t="s">
        <v>50</v>
      </c>
      <c r="B53" s="14">
        <v>5385.01</v>
      </c>
      <c r="C53" s="13"/>
      <c r="D53" s="13"/>
      <c r="E53" s="13"/>
      <c r="F53" s="14">
        <v>4181.8100000000004</v>
      </c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4">
        <f t="shared" si="10"/>
        <v>9566.82</v>
      </c>
    </row>
    <row r="54" spans="1:32" outlineLevel="2" x14ac:dyDescent="0.25">
      <c r="A54" s="8" t="s">
        <v>51</v>
      </c>
      <c r="B54" s="14">
        <v>3563.6</v>
      </c>
      <c r="C54" s="13"/>
      <c r="D54" s="13"/>
      <c r="E54" s="13"/>
      <c r="F54" s="14">
        <v>6647.19</v>
      </c>
      <c r="G54" s="13"/>
      <c r="H54" s="13"/>
      <c r="I54" s="13"/>
      <c r="J54" s="14">
        <v>16425.169999999998</v>
      </c>
      <c r="K54" s="13"/>
      <c r="L54" s="14">
        <v>116.16</v>
      </c>
      <c r="M54" s="13"/>
      <c r="N54" s="14">
        <v>5858.08</v>
      </c>
      <c r="O54" s="13"/>
      <c r="P54" s="13"/>
      <c r="Q54" s="13"/>
      <c r="R54" s="13"/>
      <c r="S54" s="13"/>
      <c r="T54" s="14">
        <v>2294.86</v>
      </c>
      <c r="U54" s="14">
        <v>4856.87</v>
      </c>
      <c r="V54" s="14">
        <v>77.44</v>
      </c>
      <c r="W54" s="13"/>
      <c r="X54" s="13"/>
      <c r="Y54" s="13"/>
      <c r="Z54" s="13"/>
      <c r="AA54" s="14">
        <v>464.64</v>
      </c>
      <c r="AB54" s="13"/>
      <c r="AC54" s="14">
        <v>580.79999999999995</v>
      </c>
      <c r="AD54" s="13"/>
      <c r="AE54" s="13"/>
      <c r="AF54" s="14">
        <f t="shared" si="10"/>
        <v>40884.810000000005</v>
      </c>
    </row>
    <row r="55" spans="1:32" outlineLevel="1" x14ac:dyDescent="0.25">
      <c r="A55" s="9" t="s">
        <v>52</v>
      </c>
      <c r="B55" s="15">
        <f>B50+B51+B52+B53+B54</f>
        <v>39670.629999999997</v>
      </c>
      <c r="C55" s="15"/>
      <c r="D55" s="15"/>
      <c r="E55" s="15"/>
      <c r="F55" s="15">
        <f>F50+F51+F52+F53+F54</f>
        <v>24656.3</v>
      </c>
      <c r="G55" s="15"/>
      <c r="H55" s="15"/>
      <c r="I55" s="15"/>
      <c r="J55" s="15">
        <f>J50+J51+J52+J53+J54</f>
        <v>16425.169999999998</v>
      </c>
      <c r="K55" s="15">
        <f>K50+K51+K52+K53+K54</f>
        <v>19.2</v>
      </c>
      <c r="L55" s="15">
        <f>L50+L51+L52+L53+L54</f>
        <v>116.16</v>
      </c>
      <c r="M55" s="15">
        <f>M50+M51+M52+M53+M54</f>
        <v>64</v>
      </c>
      <c r="N55" s="15">
        <f>N50+N51+N52+N53+N54</f>
        <v>5858.08</v>
      </c>
      <c r="O55" s="15"/>
      <c r="P55" s="15">
        <f>P50+P51+P52+P53+P54</f>
        <v>0</v>
      </c>
      <c r="Q55" s="15"/>
      <c r="R55" s="15"/>
      <c r="S55" s="15"/>
      <c r="T55" s="15">
        <f>T50+T51+T52+T53+T54</f>
        <v>2294.86</v>
      </c>
      <c r="U55" s="15">
        <f>U50+U51+U52+U53+U54</f>
        <v>4981.87</v>
      </c>
      <c r="V55" s="15">
        <f>V50+V51+V52+V53+V54</f>
        <v>77.44</v>
      </c>
      <c r="W55" s="15"/>
      <c r="X55" s="15"/>
      <c r="Y55" s="15"/>
      <c r="Z55" s="15"/>
      <c r="AA55" s="15">
        <f>AA50+AA51+AA52+AA53+AA54</f>
        <v>464.64</v>
      </c>
      <c r="AB55" s="15"/>
      <c r="AC55" s="15">
        <f>AC50+AC51+AC52+AC53+AC54</f>
        <v>601.79999999999995</v>
      </c>
      <c r="AD55" s="15"/>
      <c r="AE55" s="15"/>
      <c r="AF55" s="16">
        <f t="shared" si="10"/>
        <v>95230.15</v>
      </c>
    </row>
    <row r="56" spans="1:32" outlineLevel="1" x14ac:dyDescent="0.25">
      <c r="A56" s="7" t="s">
        <v>53</v>
      </c>
      <c r="B56" s="14">
        <v>21229.02</v>
      </c>
      <c r="C56" s="13"/>
      <c r="D56" s="13"/>
      <c r="E56" s="13"/>
      <c r="F56" s="14">
        <v>20052.349999999999</v>
      </c>
      <c r="G56" s="13"/>
      <c r="H56" s="13"/>
      <c r="I56" s="13"/>
      <c r="J56" s="14">
        <v>83477.570000000007</v>
      </c>
      <c r="K56" s="13"/>
      <c r="L56" s="13"/>
      <c r="M56" s="13"/>
      <c r="N56" s="14">
        <v>64973.68</v>
      </c>
      <c r="O56" s="13"/>
      <c r="P56" s="13"/>
      <c r="Q56" s="13"/>
      <c r="R56" s="13"/>
      <c r="S56" s="13"/>
      <c r="T56" s="13"/>
      <c r="U56" s="13"/>
      <c r="V56" s="14">
        <v>0</v>
      </c>
      <c r="W56" s="13"/>
      <c r="X56" s="13"/>
      <c r="Y56" s="13"/>
      <c r="Z56" s="13"/>
      <c r="AA56" s="14">
        <v>19400</v>
      </c>
      <c r="AB56" s="13"/>
      <c r="AC56" s="14">
        <v>16850</v>
      </c>
      <c r="AD56" s="13"/>
      <c r="AE56" s="13"/>
      <c r="AF56" s="14">
        <f t="shared" si="10"/>
        <v>225982.62</v>
      </c>
    </row>
    <row r="57" spans="1:32" outlineLevel="1" x14ac:dyDescent="0.25">
      <c r="A57" s="7" t="s">
        <v>54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outlineLevel="2" x14ac:dyDescent="0.25">
      <c r="A58" s="8" t="s">
        <v>55</v>
      </c>
      <c r="B58" s="14">
        <v>94.49</v>
      </c>
      <c r="C58" s="13"/>
      <c r="D58" s="13"/>
      <c r="E58" s="13"/>
      <c r="F58" s="14">
        <v>191.83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4">
        <f t="shared" ref="AF58:AF67" si="11">B58+C58+D58+E58+F58+G58+H58+I58+J58+K58+L58+M58+N58+O58+P58+Q58+R58+S58+T58+U58+V58+W58+X58+Y58+Z58+AA58+AB58+AC58+AD58+AE58</f>
        <v>286.32</v>
      </c>
    </row>
    <row r="59" spans="1:32" outlineLevel="2" x14ac:dyDescent="0.25">
      <c r="A59" s="8" t="s">
        <v>56</v>
      </c>
      <c r="B59" s="14">
        <v>2206.0500000000002</v>
      </c>
      <c r="C59" s="13"/>
      <c r="D59" s="13"/>
      <c r="E59" s="13"/>
      <c r="F59" s="14">
        <v>4478.95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4">
        <f t="shared" si="11"/>
        <v>6685</v>
      </c>
    </row>
    <row r="60" spans="1:32" outlineLevel="2" x14ac:dyDescent="0.25">
      <c r="A60" s="8" t="s">
        <v>57</v>
      </c>
      <c r="B60" s="14">
        <v>1454.97</v>
      </c>
      <c r="C60" s="13"/>
      <c r="D60" s="13"/>
      <c r="E60" s="13"/>
      <c r="F60" s="14">
        <v>2619.0300000000002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4">
        <f t="shared" si="11"/>
        <v>4074</v>
      </c>
    </row>
    <row r="61" spans="1:32" outlineLevel="2" x14ac:dyDescent="0.25">
      <c r="A61" s="8" t="s">
        <v>58</v>
      </c>
      <c r="B61" s="14">
        <v>42941.61</v>
      </c>
      <c r="C61" s="13"/>
      <c r="D61" s="13"/>
      <c r="E61" s="13"/>
      <c r="F61" s="14">
        <v>19141.349999999999</v>
      </c>
      <c r="G61" s="13"/>
      <c r="H61" s="13"/>
      <c r="I61" s="13"/>
      <c r="J61" s="14">
        <v>30361</v>
      </c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4">
        <f t="shared" si="11"/>
        <v>92443.959999999992</v>
      </c>
    </row>
    <row r="62" spans="1:32" outlineLevel="2" x14ac:dyDescent="0.25">
      <c r="A62" s="8" t="s">
        <v>59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4">
        <v>40000</v>
      </c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4">
        <f t="shared" si="11"/>
        <v>40000</v>
      </c>
    </row>
    <row r="63" spans="1:32" outlineLevel="2" x14ac:dyDescent="0.25">
      <c r="A63" s="8" t="s">
        <v>60</v>
      </c>
      <c r="B63" s="14">
        <v>13354.81</v>
      </c>
      <c r="C63" s="13"/>
      <c r="D63" s="13"/>
      <c r="E63" s="13"/>
      <c r="F63" s="14">
        <v>27114.31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4">
        <f t="shared" si="11"/>
        <v>40469.120000000003</v>
      </c>
    </row>
    <row r="64" spans="1:32" outlineLevel="2" x14ac:dyDescent="0.25">
      <c r="A64" s="8" t="s">
        <v>61</v>
      </c>
      <c r="B64" s="14">
        <v>3249.5</v>
      </c>
      <c r="C64" s="13"/>
      <c r="D64" s="13"/>
      <c r="E64" s="13"/>
      <c r="F64" s="14">
        <v>1185.1099999999999</v>
      </c>
      <c r="G64" s="13"/>
      <c r="H64" s="13"/>
      <c r="I64" s="13"/>
      <c r="J64" s="14">
        <v>7500</v>
      </c>
      <c r="K64" s="13"/>
      <c r="L64" s="13"/>
      <c r="M64" s="13"/>
      <c r="N64" s="14">
        <v>56.7</v>
      </c>
      <c r="O64" s="13"/>
      <c r="P64" s="13"/>
      <c r="Q64" s="13"/>
      <c r="R64" s="13"/>
      <c r="S64" s="13"/>
      <c r="T64" s="14">
        <v>696.6</v>
      </c>
      <c r="U64" s="14">
        <v>680.4</v>
      </c>
      <c r="V64" s="14">
        <v>56.7</v>
      </c>
      <c r="W64" s="13"/>
      <c r="X64" s="13"/>
      <c r="Y64" s="13"/>
      <c r="Z64" s="13"/>
      <c r="AA64" s="14">
        <v>453.6</v>
      </c>
      <c r="AB64" s="13"/>
      <c r="AC64" s="14">
        <v>567</v>
      </c>
      <c r="AD64" s="13"/>
      <c r="AE64" s="13"/>
      <c r="AF64" s="14">
        <f t="shared" si="11"/>
        <v>14445.610000000002</v>
      </c>
    </row>
    <row r="65" spans="1:32" outlineLevel="2" x14ac:dyDescent="0.25">
      <c r="A65" s="8" t="s">
        <v>62</v>
      </c>
      <c r="B65" s="13"/>
      <c r="C65" s="13"/>
      <c r="D65" s="13"/>
      <c r="E65" s="13"/>
      <c r="F65" s="14">
        <v>0</v>
      </c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4">
        <f t="shared" si="11"/>
        <v>0</v>
      </c>
    </row>
    <row r="66" spans="1:32" outlineLevel="2" x14ac:dyDescent="0.25">
      <c r="A66" s="8" t="s">
        <v>63</v>
      </c>
      <c r="B66" s="13"/>
      <c r="C66" s="13"/>
      <c r="D66" s="13"/>
      <c r="E66" s="13"/>
      <c r="F66" s="13"/>
      <c r="G66" s="13"/>
      <c r="H66" s="13"/>
      <c r="I66" s="13"/>
      <c r="J66" s="14">
        <v>8727.25</v>
      </c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4">
        <f t="shared" si="11"/>
        <v>8727.25</v>
      </c>
    </row>
    <row r="67" spans="1:32" outlineLevel="1" x14ac:dyDescent="0.25">
      <c r="A67" s="9" t="s">
        <v>64</v>
      </c>
      <c r="B67" s="15">
        <f>B57+B58+B59+B60+B61+B62+B63+B64+B65+B66</f>
        <v>63301.43</v>
      </c>
      <c r="C67" s="15"/>
      <c r="D67" s="15"/>
      <c r="E67" s="15"/>
      <c r="F67" s="15">
        <f>F57+F58+F59+F60+F61+F62+F63+F64+F65+F66</f>
        <v>54730.58</v>
      </c>
      <c r="G67" s="15"/>
      <c r="H67" s="15"/>
      <c r="I67" s="15"/>
      <c r="J67" s="15">
        <f>J57+J58+J59+J60+J61+J62+J63+J64+J65+J66</f>
        <v>46588.25</v>
      </c>
      <c r="K67" s="15"/>
      <c r="L67" s="15"/>
      <c r="M67" s="15"/>
      <c r="N67" s="15">
        <f>N57+N58+N59+N60+N61+N62+N63+N64+N65+N66</f>
        <v>56.7</v>
      </c>
      <c r="O67" s="15"/>
      <c r="P67" s="15"/>
      <c r="Q67" s="15"/>
      <c r="R67" s="15"/>
      <c r="S67" s="15"/>
      <c r="T67" s="15">
        <f>T57+T58+T59+T60+T61+T62+T63+T64+T65+T66</f>
        <v>696.6</v>
      </c>
      <c r="U67" s="15">
        <f>U57+U58+U59+U60+U61+U62+U63+U64+U65+U66</f>
        <v>40680.400000000001</v>
      </c>
      <c r="V67" s="15">
        <f>V57+V58+V59+V60+V61+V62+V63+V64+V65+V66</f>
        <v>56.7</v>
      </c>
      <c r="W67" s="15"/>
      <c r="X67" s="15"/>
      <c r="Y67" s="15"/>
      <c r="Z67" s="15"/>
      <c r="AA67" s="15">
        <f>AA57+AA58+AA59+AA60+AA61+AA62+AA63+AA64+AA65+AA66</f>
        <v>453.6</v>
      </c>
      <c r="AB67" s="15"/>
      <c r="AC67" s="15">
        <f>AC57+AC58+AC59+AC60+AC61+AC62+AC63+AC64+AC65+AC66</f>
        <v>567</v>
      </c>
      <c r="AD67" s="15"/>
      <c r="AE67" s="15"/>
      <c r="AF67" s="16">
        <f t="shared" si="11"/>
        <v>207131.26000000004</v>
      </c>
    </row>
    <row r="68" spans="1:32" outlineLevel="1" x14ac:dyDescent="0.25">
      <c r="A68" s="7" t="s">
        <v>65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outlineLevel="2" x14ac:dyDescent="0.25">
      <c r="A69" s="8" t="s">
        <v>66</v>
      </c>
      <c r="B69" s="14">
        <v>42343.22</v>
      </c>
      <c r="C69" s="13"/>
      <c r="D69" s="13"/>
      <c r="E69" s="13"/>
      <c r="F69" s="14">
        <v>35852.5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4">
        <f>B69+C69+D69+E69+F69+G69+H69+I69+J69+K69+L69+M69+N69+O69+P69+Q69+R69+S69+T69+U69+V69+W69+X69+Y69+Z69+AA69+AB69+AC69+AD69+AE69</f>
        <v>78195.72</v>
      </c>
    </row>
    <row r="70" spans="1:32" outlineLevel="2" x14ac:dyDescent="0.25">
      <c r="A70" s="8" t="s">
        <v>67</v>
      </c>
      <c r="B70" s="14">
        <v>23782</v>
      </c>
      <c r="C70" s="13"/>
      <c r="D70" s="13"/>
      <c r="E70" s="13"/>
      <c r="F70" s="14">
        <v>23911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4">
        <f>B70+C70+D70+E70+F70+G70+H70+I70+J70+K70+L70+M70+N70+O70+P70+Q70+R70+S70+T70+U70+V70+W70+X70+Y70+Z70+AA70+AB70+AC70+AD70+AE70</f>
        <v>47693</v>
      </c>
    </row>
    <row r="71" spans="1:32" outlineLevel="1" x14ac:dyDescent="0.25">
      <c r="A71" s="9" t="s">
        <v>68</v>
      </c>
      <c r="B71" s="15">
        <f>B68+B69+B70</f>
        <v>66125.22</v>
      </c>
      <c r="C71" s="15"/>
      <c r="D71" s="15"/>
      <c r="E71" s="15"/>
      <c r="F71" s="15">
        <f>F68+F69+F70</f>
        <v>59763.5</v>
      </c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6">
        <f>B71+C71+D71+E71+F71+G71+H71+I71+J71+K71+L71+M71+N71+O71+P71+Q71+R71+S71+T71+U71+V71+W71+X71+Y71+Z71+AA71+AB71+AC71+AD71+AE71</f>
        <v>125888.72</v>
      </c>
    </row>
    <row r="72" spans="1:32" outlineLevel="1" x14ac:dyDescent="0.25">
      <c r="A72" s="7" t="s">
        <v>69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outlineLevel="2" x14ac:dyDescent="0.25">
      <c r="A73" s="8" t="s">
        <v>70</v>
      </c>
      <c r="B73" s="14">
        <v>317.22000000000003</v>
      </c>
      <c r="C73" s="13"/>
      <c r="D73" s="13"/>
      <c r="E73" s="13"/>
      <c r="F73" s="14">
        <v>222.04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4">
        <v>47.58</v>
      </c>
      <c r="U73" s="14">
        <v>47.58</v>
      </c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4">
        <f t="shared" ref="AF73:AF80" si="12">B73+C73+D73+E73+F73+G73+H73+I73+J73+K73+L73+M73+N73+O73+P73+Q73+R73+S73+T73+U73+V73+W73+X73+Y73+Z73+AA73+AB73+AC73+AD73+AE73</f>
        <v>634.42000000000007</v>
      </c>
    </row>
    <row r="74" spans="1:32" outlineLevel="2" x14ac:dyDescent="0.25">
      <c r="A74" s="8" t="s">
        <v>71</v>
      </c>
      <c r="B74" s="14">
        <v>300</v>
      </c>
      <c r="C74" s="13"/>
      <c r="D74" s="13"/>
      <c r="E74" s="13"/>
      <c r="F74" s="14">
        <v>120</v>
      </c>
      <c r="G74" s="13"/>
      <c r="H74" s="13"/>
      <c r="I74" s="13"/>
      <c r="J74" s="13"/>
      <c r="K74" s="13"/>
      <c r="L74" s="13"/>
      <c r="M74" s="13"/>
      <c r="N74" s="14">
        <v>87.05</v>
      </c>
      <c r="O74" s="13"/>
      <c r="P74" s="13"/>
      <c r="Q74" s="13"/>
      <c r="R74" s="13"/>
      <c r="S74" s="13"/>
      <c r="T74" s="14">
        <v>90</v>
      </c>
      <c r="U74" s="14">
        <v>90</v>
      </c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4">
        <f t="shared" si="12"/>
        <v>687.05</v>
      </c>
    </row>
    <row r="75" spans="1:32" outlineLevel="2" x14ac:dyDescent="0.25">
      <c r="A75" s="8" t="s">
        <v>72</v>
      </c>
      <c r="B75" s="14">
        <v>3978.47</v>
      </c>
      <c r="C75" s="13"/>
      <c r="D75" s="13"/>
      <c r="E75" s="13"/>
      <c r="F75" s="14">
        <v>2442.8200000000002</v>
      </c>
      <c r="G75" s="13"/>
      <c r="H75" s="13"/>
      <c r="I75" s="13"/>
      <c r="J75" s="13"/>
      <c r="K75" s="13"/>
      <c r="L75" s="13"/>
      <c r="M75" s="13"/>
      <c r="N75" s="14">
        <v>35.81</v>
      </c>
      <c r="O75" s="13"/>
      <c r="P75" s="13"/>
      <c r="Q75" s="13"/>
      <c r="R75" s="13"/>
      <c r="S75" s="13"/>
      <c r="T75" s="14">
        <v>456.01</v>
      </c>
      <c r="U75" s="14">
        <v>1755.35</v>
      </c>
      <c r="V75" s="14">
        <v>106.94</v>
      </c>
      <c r="W75" s="13"/>
      <c r="X75" s="13"/>
      <c r="Y75" s="13"/>
      <c r="Z75" s="13"/>
      <c r="AA75" s="14">
        <v>1323.04</v>
      </c>
      <c r="AB75" s="13"/>
      <c r="AC75" s="14">
        <v>1900.07</v>
      </c>
      <c r="AD75" s="13"/>
      <c r="AE75" s="13"/>
      <c r="AF75" s="14">
        <f t="shared" si="12"/>
        <v>11998.510000000002</v>
      </c>
    </row>
    <row r="76" spans="1:32" outlineLevel="2" x14ac:dyDescent="0.25">
      <c r="A76" s="8" t="s">
        <v>73</v>
      </c>
      <c r="B76" s="14">
        <v>285.75</v>
      </c>
      <c r="C76" s="13"/>
      <c r="D76" s="13"/>
      <c r="E76" s="13"/>
      <c r="F76" s="14">
        <v>1669.03</v>
      </c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4">
        <v>3687.22</v>
      </c>
      <c r="U76" s="14">
        <v>168.91</v>
      </c>
      <c r="V76" s="13"/>
      <c r="W76" s="13"/>
      <c r="X76" s="13"/>
      <c r="Y76" s="13"/>
      <c r="Z76" s="13"/>
      <c r="AA76" s="14">
        <v>1109.55</v>
      </c>
      <c r="AB76" s="13"/>
      <c r="AC76" s="14">
        <v>1109.56</v>
      </c>
      <c r="AD76" s="13"/>
      <c r="AE76" s="13"/>
      <c r="AF76" s="14">
        <f t="shared" si="12"/>
        <v>8030.02</v>
      </c>
    </row>
    <row r="77" spans="1:32" outlineLevel="2" x14ac:dyDescent="0.25">
      <c r="A77" s="8" t="s">
        <v>74</v>
      </c>
      <c r="B77" s="14">
        <v>15646.69</v>
      </c>
      <c r="C77" s="13"/>
      <c r="D77" s="13"/>
      <c r="E77" s="13"/>
      <c r="F77" s="14">
        <v>1954.68</v>
      </c>
      <c r="G77" s="13"/>
      <c r="H77" s="13"/>
      <c r="I77" s="13"/>
      <c r="J77" s="14">
        <v>8344.6200000000008</v>
      </c>
      <c r="K77" s="14">
        <v>3333.93</v>
      </c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4">
        <v>435.57</v>
      </c>
      <c r="X77" s="13"/>
      <c r="Y77" s="13"/>
      <c r="Z77" s="13"/>
      <c r="AA77" s="13"/>
      <c r="AB77" s="13"/>
      <c r="AC77" s="13"/>
      <c r="AD77" s="13"/>
      <c r="AE77" s="13"/>
      <c r="AF77" s="14">
        <f t="shared" si="12"/>
        <v>29715.489999999998</v>
      </c>
    </row>
    <row r="78" spans="1:32" outlineLevel="2" x14ac:dyDescent="0.25">
      <c r="A78" s="8" t="s">
        <v>75</v>
      </c>
      <c r="B78" s="14">
        <v>27680.39</v>
      </c>
      <c r="C78" s="14">
        <v>84.95</v>
      </c>
      <c r="D78" s="14">
        <v>3501.55</v>
      </c>
      <c r="E78" s="13"/>
      <c r="F78" s="14">
        <v>14306.34</v>
      </c>
      <c r="G78" s="13"/>
      <c r="H78" s="14">
        <v>-1941.89</v>
      </c>
      <c r="I78" s="13"/>
      <c r="J78" s="14">
        <v>13908.95</v>
      </c>
      <c r="K78" s="14">
        <v>893.94</v>
      </c>
      <c r="L78" s="13"/>
      <c r="M78" s="13"/>
      <c r="N78" s="14">
        <v>87437.6</v>
      </c>
      <c r="O78" s="13"/>
      <c r="P78" s="13"/>
      <c r="Q78" s="13"/>
      <c r="R78" s="13"/>
      <c r="S78" s="13"/>
      <c r="T78" s="14">
        <v>11162.63</v>
      </c>
      <c r="U78" s="14">
        <v>6055.09</v>
      </c>
      <c r="V78" s="14">
        <v>18560.54</v>
      </c>
      <c r="W78" s="13"/>
      <c r="X78" s="13"/>
      <c r="Y78" s="14">
        <v>-62</v>
      </c>
      <c r="Z78" s="14">
        <v>1058.01</v>
      </c>
      <c r="AA78" s="14">
        <v>15104.21</v>
      </c>
      <c r="AB78" s="13"/>
      <c r="AC78" s="14">
        <v>27749.17</v>
      </c>
      <c r="AD78" s="14">
        <v>1197.96</v>
      </c>
      <c r="AE78" s="13"/>
      <c r="AF78" s="14">
        <f t="shared" si="12"/>
        <v>226697.44000000003</v>
      </c>
    </row>
    <row r="79" spans="1:32" outlineLevel="2" x14ac:dyDescent="0.25">
      <c r="A79" s="8" t="s">
        <v>76</v>
      </c>
      <c r="B79" s="14">
        <v>2178.04</v>
      </c>
      <c r="C79" s="13"/>
      <c r="D79" s="13"/>
      <c r="E79" s="13"/>
      <c r="F79" s="14">
        <v>2934.21</v>
      </c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4">
        <f t="shared" si="12"/>
        <v>5112.25</v>
      </c>
    </row>
    <row r="80" spans="1:32" outlineLevel="1" x14ac:dyDescent="0.25">
      <c r="A80" s="9" t="s">
        <v>77</v>
      </c>
      <c r="B80" s="15">
        <f>B72+B73+B74+B75+B76+B77+B78+B79</f>
        <v>50386.560000000005</v>
      </c>
      <c r="C80" s="15">
        <f>C72+C73+C74+C75+C76+C77+C78+C79</f>
        <v>84.95</v>
      </c>
      <c r="D80" s="15">
        <f>D72+D73+D74+D75+D76+D77+D78+D79</f>
        <v>3501.55</v>
      </c>
      <c r="E80" s="15"/>
      <c r="F80" s="15">
        <f>F72+F73+F74+F75+F76+F77+F78+F79</f>
        <v>23649.119999999999</v>
      </c>
      <c r="G80" s="15"/>
      <c r="H80" s="15">
        <f>H72+H73+H74+H75+H76+H77+H78+H79</f>
        <v>-1941.89</v>
      </c>
      <c r="I80" s="15"/>
      <c r="J80" s="15">
        <f>J72+J73+J74+J75+J76+J77+J78+J79</f>
        <v>22253.57</v>
      </c>
      <c r="K80" s="15">
        <f>K72+K73+K74+K75+K76+K77+K78+K79</f>
        <v>4227.87</v>
      </c>
      <c r="L80" s="15"/>
      <c r="M80" s="15"/>
      <c r="N80" s="15">
        <f>N72+N73+N74+N75+N76+N77+N78+N79</f>
        <v>87560.46</v>
      </c>
      <c r="O80" s="15"/>
      <c r="P80" s="15"/>
      <c r="Q80" s="15"/>
      <c r="R80" s="15"/>
      <c r="S80" s="15"/>
      <c r="T80" s="15">
        <f>T72+T73+T74+T75+T76+T77+T78+T79</f>
        <v>15443.439999999999</v>
      </c>
      <c r="U80" s="15">
        <f>U72+U73+U74+U75+U76+U77+U78+U79</f>
        <v>8116.93</v>
      </c>
      <c r="V80" s="15">
        <f>V72+V73+V74+V75+V76+V77+V78+V79</f>
        <v>18667.48</v>
      </c>
      <c r="W80" s="15">
        <f>W72+W73+W74+W75+W76+W77+W78+W79</f>
        <v>435.57</v>
      </c>
      <c r="X80" s="15"/>
      <c r="Y80" s="15">
        <f>Y72+Y73+Y74+Y75+Y76+Y77+Y78+Y79</f>
        <v>-62</v>
      </c>
      <c r="Z80" s="15">
        <f>Z72+Z73+Z74+Z75+Z76+Z77+Z78+Z79</f>
        <v>1058.01</v>
      </c>
      <c r="AA80" s="15">
        <f>AA72+AA73+AA74+AA75+AA76+AA77+AA78+AA79</f>
        <v>17536.8</v>
      </c>
      <c r="AB80" s="15"/>
      <c r="AC80" s="15">
        <f>AC72+AC73+AC74+AC75+AC76+AC77+AC78+AC79</f>
        <v>30758.799999999999</v>
      </c>
      <c r="AD80" s="15">
        <f>AD72+AD73+AD74+AD75+AD76+AD77+AD78+AD79</f>
        <v>1197.96</v>
      </c>
      <c r="AE80" s="15"/>
      <c r="AF80" s="16">
        <f t="shared" si="12"/>
        <v>282875.18000000005</v>
      </c>
    </row>
    <row r="81" spans="1:32" outlineLevel="1" x14ac:dyDescent="0.25">
      <c r="A81" s="7" t="s">
        <v>78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</row>
    <row r="82" spans="1:32" outlineLevel="2" x14ac:dyDescent="0.25">
      <c r="A82" s="8" t="s">
        <v>79</v>
      </c>
      <c r="B82" s="14">
        <v>8251</v>
      </c>
      <c r="C82" s="13"/>
      <c r="D82" s="13"/>
      <c r="E82" s="13"/>
      <c r="F82" s="13"/>
      <c r="G82" s="13"/>
      <c r="H82" s="13"/>
      <c r="I82" s="13"/>
      <c r="J82" s="14">
        <v>37080</v>
      </c>
      <c r="K82" s="13"/>
      <c r="L82" s="13"/>
      <c r="M82" s="14">
        <v>28627.52</v>
      </c>
      <c r="N82" s="14">
        <v>11000</v>
      </c>
      <c r="O82" s="13"/>
      <c r="P82" s="13"/>
      <c r="Q82" s="13"/>
      <c r="R82" s="13"/>
      <c r="S82" s="13"/>
      <c r="T82" s="14">
        <v>7155</v>
      </c>
      <c r="U82" s="14">
        <v>10750</v>
      </c>
      <c r="V82" s="14">
        <v>10000</v>
      </c>
      <c r="W82" s="13"/>
      <c r="X82" s="13"/>
      <c r="Y82" s="13"/>
      <c r="Z82" s="13"/>
      <c r="AA82" s="14">
        <v>89003.83</v>
      </c>
      <c r="AB82" s="13"/>
      <c r="AC82" s="14">
        <v>309152.59999999998</v>
      </c>
      <c r="AD82" s="14">
        <v>12273</v>
      </c>
      <c r="AE82" s="13"/>
      <c r="AF82" s="14">
        <f t="shared" ref="AF82:AF87" si="13">B82+C82+D82+E82+F82+G82+H82+I82+J82+K82+L82+M82+N82+O82+P82+Q82+R82+S82+T82+U82+V82+W82+X82+Y82+Z82+AA82+AB82+AC82+AD82+AE82</f>
        <v>523292.94999999995</v>
      </c>
    </row>
    <row r="83" spans="1:32" outlineLevel="2" x14ac:dyDescent="0.25">
      <c r="A83" s="8" t="s">
        <v>80</v>
      </c>
      <c r="B83" s="14">
        <v>11833.52</v>
      </c>
      <c r="C83" s="13"/>
      <c r="D83" s="13"/>
      <c r="E83" s="13"/>
      <c r="F83" s="14">
        <v>290</v>
      </c>
      <c r="G83" s="13"/>
      <c r="H83" s="13"/>
      <c r="I83" s="13"/>
      <c r="J83" s="13"/>
      <c r="K83" s="13"/>
      <c r="L83" s="13"/>
      <c r="M83" s="13"/>
      <c r="N83" s="14">
        <v>12700</v>
      </c>
      <c r="O83" s="13"/>
      <c r="P83" s="13"/>
      <c r="Q83" s="13"/>
      <c r="R83" s="13"/>
      <c r="S83" s="13"/>
      <c r="T83" s="14">
        <v>4690</v>
      </c>
      <c r="U83" s="14">
        <v>4395</v>
      </c>
      <c r="V83" s="14">
        <v>970</v>
      </c>
      <c r="W83" s="13"/>
      <c r="X83" s="13"/>
      <c r="Y83" s="13"/>
      <c r="Z83" s="13"/>
      <c r="AA83" s="14">
        <v>2154</v>
      </c>
      <c r="AB83" s="13"/>
      <c r="AC83" s="14">
        <v>8548.51</v>
      </c>
      <c r="AD83" s="13"/>
      <c r="AE83" s="13"/>
      <c r="AF83" s="14">
        <f t="shared" si="13"/>
        <v>45581.030000000006</v>
      </c>
    </row>
    <row r="84" spans="1:32" outlineLevel="2" x14ac:dyDescent="0.25">
      <c r="A84" s="8" t="s">
        <v>81</v>
      </c>
      <c r="B84" s="14">
        <v>26687.23</v>
      </c>
      <c r="C84" s="13"/>
      <c r="D84" s="13"/>
      <c r="E84" s="13"/>
      <c r="F84" s="14">
        <v>1262.18</v>
      </c>
      <c r="G84" s="13"/>
      <c r="H84" s="13"/>
      <c r="I84" s="13"/>
      <c r="J84" s="14">
        <v>1810.58</v>
      </c>
      <c r="K84" s="13"/>
      <c r="L84" s="13"/>
      <c r="M84" s="13"/>
      <c r="N84" s="14">
        <v>24497.33</v>
      </c>
      <c r="O84" s="13"/>
      <c r="P84" s="13"/>
      <c r="Q84" s="14">
        <v>189001.60000000001</v>
      </c>
      <c r="R84" s="13"/>
      <c r="S84" s="13"/>
      <c r="T84" s="14">
        <v>3979.19</v>
      </c>
      <c r="U84" s="14">
        <v>9821.6</v>
      </c>
      <c r="V84" s="14">
        <v>40.909999999999997</v>
      </c>
      <c r="W84" s="13"/>
      <c r="X84" s="13"/>
      <c r="Y84" s="14">
        <v>-29.57</v>
      </c>
      <c r="Z84" s="14">
        <v>29.21</v>
      </c>
      <c r="AA84" s="14">
        <v>12029.26</v>
      </c>
      <c r="AB84" s="13"/>
      <c r="AC84" s="14">
        <v>6657.67</v>
      </c>
      <c r="AD84" s="14">
        <v>4430.5200000000004</v>
      </c>
      <c r="AE84" s="13"/>
      <c r="AF84" s="14">
        <f t="shared" si="13"/>
        <v>280217.71000000002</v>
      </c>
    </row>
    <row r="85" spans="1:32" outlineLevel="2" x14ac:dyDescent="0.25">
      <c r="A85" s="8" t="s">
        <v>82</v>
      </c>
      <c r="B85" s="14">
        <v>500.18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4">
        <v>3726.54</v>
      </c>
      <c r="O85" s="13"/>
      <c r="P85" s="13"/>
      <c r="Q85" s="13"/>
      <c r="R85" s="13"/>
      <c r="S85" s="13"/>
      <c r="T85" s="14">
        <v>26461.43</v>
      </c>
      <c r="U85" s="14">
        <v>-712.61</v>
      </c>
      <c r="V85" s="14">
        <v>5940.3</v>
      </c>
      <c r="W85" s="13"/>
      <c r="X85" s="13"/>
      <c r="Y85" s="13"/>
      <c r="Z85" s="13"/>
      <c r="AA85" s="14">
        <v>1912.74</v>
      </c>
      <c r="AB85" s="13"/>
      <c r="AC85" s="13"/>
      <c r="AD85" s="13"/>
      <c r="AE85" s="13"/>
      <c r="AF85" s="14">
        <f t="shared" si="13"/>
        <v>37828.58</v>
      </c>
    </row>
    <row r="86" spans="1:32" outlineLevel="2" x14ac:dyDescent="0.25">
      <c r="A86" s="8" t="s">
        <v>83</v>
      </c>
      <c r="B86" s="14">
        <v>7519.77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4">
        <f t="shared" si="13"/>
        <v>7519.77</v>
      </c>
    </row>
    <row r="87" spans="1:32" outlineLevel="1" x14ac:dyDescent="0.25">
      <c r="A87" s="9" t="s">
        <v>84</v>
      </c>
      <c r="B87" s="15">
        <f>B81+B82+B83+B84+B85+B86</f>
        <v>54791.7</v>
      </c>
      <c r="C87" s="15"/>
      <c r="D87" s="15"/>
      <c r="E87" s="15"/>
      <c r="F87" s="15">
        <f>F81+F82+F83+F84+F85+F86</f>
        <v>1552.18</v>
      </c>
      <c r="G87" s="15"/>
      <c r="H87" s="15"/>
      <c r="I87" s="15"/>
      <c r="J87" s="15">
        <f>J81+J82+J83+J84+J85+J86</f>
        <v>38890.58</v>
      </c>
      <c r="K87" s="15"/>
      <c r="L87" s="15"/>
      <c r="M87" s="15">
        <f>M81+M82+M83+M84+M85+M86</f>
        <v>28627.52</v>
      </c>
      <c r="N87" s="15">
        <f>N81+N82+N83+N84+N85+N86</f>
        <v>51923.87</v>
      </c>
      <c r="O87" s="15"/>
      <c r="P87" s="15"/>
      <c r="Q87" s="15">
        <f>Q81+Q82+Q83+Q84+Q85+Q86</f>
        <v>189001.60000000001</v>
      </c>
      <c r="R87" s="15"/>
      <c r="S87" s="15"/>
      <c r="T87" s="15">
        <f>T81+T82+T83+T84+T85+T86</f>
        <v>42285.62</v>
      </c>
      <c r="U87" s="15">
        <f>U81+U82+U83+U84+U85+U86</f>
        <v>24253.989999999998</v>
      </c>
      <c r="V87" s="15">
        <f>V81+V82+V83+V84+V85+V86</f>
        <v>16951.21</v>
      </c>
      <c r="W87" s="15"/>
      <c r="X87" s="15"/>
      <c r="Y87" s="15">
        <f>Y81+Y82+Y83+Y84+Y85+Y86</f>
        <v>-29.57</v>
      </c>
      <c r="Z87" s="15">
        <f>Z81+Z82+Z83+Z84+Z85+Z86</f>
        <v>29.21</v>
      </c>
      <c r="AA87" s="15">
        <f>AA81+AA82+AA83+AA84+AA85+AA86</f>
        <v>105099.83</v>
      </c>
      <c r="AB87" s="15"/>
      <c r="AC87" s="15">
        <f>AC81+AC82+AC83+AC84+AC85+AC86</f>
        <v>324358.77999999997</v>
      </c>
      <c r="AD87" s="15">
        <f>AD81+AD82+AD83+AD84+AD85+AD86</f>
        <v>16703.52</v>
      </c>
      <c r="AE87" s="15"/>
      <c r="AF87" s="16">
        <f t="shared" si="13"/>
        <v>894440.04</v>
      </c>
    </row>
    <row r="88" spans="1:32" outlineLevel="1" x14ac:dyDescent="0.25">
      <c r="A88" s="7" t="s">
        <v>85</v>
      </c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</row>
    <row r="89" spans="1:32" outlineLevel="2" x14ac:dyDescent="0.25">
      <c r="A89" s="8" t="s">
        <v>86</v>
      </c>
      <c r="B89" s="14">
        <v>2821.89</v>
      </c>
      <c r="C89" s="13"/>
      <c r="D89" s="13"/>
      <c r="E89" s="13"/>
      <c r="F89" s="13"/>
      <c r="G89" s="13"/>
      <c r="H89" s="13"/>
      <c r="I89" s="13"/>
      <c r="J89" s="13"/>
      <c r="K89" s="14">
        <v>500</v>
      </c>
      <c r="L89" s="13"/>
      <c r="M89" s="13"/>
      <c r="N89" s="13"/>
      <c r="O89" s="13"/>
      <c r="P89" s="13"/>
      <c r="Q89" s="13"/>
      <c r="R89" s="13"/>
      <c r="S89" s="13"/>
      <c r="T89" s="14">
        <v>1965</v>
      </c>
      <c r="U89" s="14">
        <v>1155.77</v>
      </c>
      <c r="V89" s="13"/>
      <c r="W89" s="13"/>
      <c r="X89" s="13"/>
      <c r="Y89" s="13"/>
      <c r="Z89" s="13"/>
      <c r="AA89" s="13"/>
      <c r="AB89" s="13"/>
      <c r="AC89" s="14">
        <v>290</v>
      </c>
      <c r="AD89" s="13"/>
      <c r="AE89" s="13"/>
      <c r="AF89" s="14">
        <f>B89+C89+D89+E89+F89+G89+H89+I89+J89+K89+L89+M89+N89+O89+P89+Q89+R89+S89+T89+U89+V89+W89+X89+Y89+Z89+AA89+AB89+AC89+AD89+AE89</f>
        <v>6732.66</v>
      </c>
    </row>
    <row r="90" spans="1:32" outlineLevel="2" x14ac:dyDescent="0.25">
      <c r="A90" s="8" t="s">
        <v>87</v>
      </c>
      <c r="B90" s="13"/>
      <c r="C90" s="13"/>
      <c r="D90" s="13"/>
      <c r="E90" s="13"/>
      <c r="F90" s="14">
        <v>92806</v>
      </c>
      <c r="G90" s="13"/>
      <c r="H90" s="13"/>
      <c r="I90" s="14">
        <v>4844.08</v>
      </c>
      <c r="J90" s="13"/>
      <c r="K90" s="14">
        <v>474.7</v>
      </c>
      <c r="L90" s="14">
        <v>3475.14</v>
      </c>
      <c r="M90" s="14">
        <v>51876.2</v>
      </c>
      <c r="N90" s="14">
        <v>32869.06</v>
      </c>
      <c r="O90" s="14">
        <v>36843.4</v>
      </c>
      <c r="P90" s="14">
        <v>20840.03</v>
      </c>
      <c r="Q90" s="14">
        <v>26126.32</v>
      </c>
      <c r="R90" s="14">
        <v>4609.4399999999996</v>
      </c>
      <c r="S90" s="13"/>
      <c r="T90" s="14">
        <v>5683.1</v>
      </c>
      <c r="U90" s="14">
        <v>58646.99</v>
      </c>
      <c r="V90" s="14">
        <v>10713.33</v>
      </c>
      <c r="W90" s="14">
        <v>0</v>
      </c>
      <c r="X90" s="14">
        <v>515.53</v>
      </c>
      <c r="Y90" s="14">
        <v>15.19</v>
      </c>
      <c r="Z90" s="14">
        <v>21.74</v>
      </c>
      <c r="AA90" s="14">
        <v>63877.96</v>
      </c>
      <c r="AB90" s="14">
        <v>0</v>
      </c>
      <c r="AC90" s="14">
        <v>108835.75</v>
      </c>
      <c r="AD90" s="14">
        <v>0</v>
      </c>
      <c r="AE90" s="14">
        <v>0</v>
      </c>
      <c r="AF90" s="14">
        <f>B90+C90+D90+E90+F90+G90+H90+I90+J90+K90+L90+M90+N90+O90+P90+Q90+R90+S90+T90+U90+V90+W90+X90+Y90+Z90+AA90+AB90+AC90+AD90+AE90</f>
        <v>523073.96</v>
      </c>
    </row>
    <row r="91" spans="1:32" outlineLevel="1" x14ac:dyDescent="0.25">
      <c r="A91" s="9" t="s">
        <v>88</v>
      </c>
      <c r="B91" s="15">
        <f>B88+B89+B90</f>
        <v>2821.89</v>
      </c>
      <c r="C91" s="15"/>
      <c r="D91" s="15"/>
      <c r="E91" s="15"/>
      <c r="F91" s="15">
        <f>F88+F89+F90</f>
        <v>92806</v>
      </c>
      <c r="G91" s="15"/>
      <c r="H91" s="15"/>
      <c r="I91" s="15">
        <f>I88+I89+I90</f>
        <v>4844.08</v>
      </c>
      <c r="J91" s="15"/>
      <c r="K91" s="15">
        <f t="shared" ref="K91:R91" si="14">K88+K89+K90</f>
        <v>974.7</v>
      </c>
      <c r="L91" s="15">
        <f t="shared" si="14"/>
        <v>3475.14</v>
      </c>
      <c r="M91" s="15">
        <f t="shared" si="14"/>
        <v>51876.2</v>
      </c>
      <c r="N91" s="15">
        <f t="shared" si="14"/>
        <v>32869.06</v>
      </c>
      <c r="O91" s="15">
        <f t="shared" si="14"/>
        <v>36843.4</v>
      </c>
      <c r="P91" s="15">
        <f t="shared" si="14"/>
        <v>20840.03</v>
      </c>
      <c r="Q91" s="15">
        <f t="shared" si="14"/>
        <v>26126.32</v>
      </c>
      <c r="R91" s="15">
        <f t="shared" si="14"/>
        <v>4609.4399999999996</v>
      </c>
      <c r="S91" s="15"/>
      <c r="T91" s="15">
        <f t="shared" ref="T91:AE91" si="15">T88+T89+T90</f>
        <v>7648.1</v>
      </c>
      <c r="U91" s="15">
        <f t="shared" si="15"/>
        <v>59802.759999999995</v>
      </c>
      <c r="V91" s="15">
        <f t="shared" si="15"/>
        <v>10713.33</v>
      </c>
      <c r="W91" s="15">
        <f t="shared" si="15"/>
        <v>0</v>
      </c>
      <c r="X91" s="15">
        <f t="shared" si="15"/>
        <v>515.53</v>
      </c>
      <c r="Y91" s="15">
        <f t="shared" si="15"/>
        <v>15.19</v>
      </c>
      <c r="Z91" s="15">
        <f t="shared" si="15"/>
        <v>21.74</v>
      </c>
      <c r="AA91" s="15">
        <f t="shared" si="15"/>
        <v>63877.96</v>
      </c>
      <c r="AB91" s="15">
        <f t="shared" si="15"/>
        <v>0</v>
      </c>
      <c r="AC91" s="15">
        <f t="shared" si="15"/>
        <v>109125.75</v>
      </c>
      <c r="AD91" s="15">
        <f t="shared" si="15"/>
        <v>0</v>
      </c>
      <c r="AE91" s="15">
        <f t="shared" si="15"/>
        <v>0</v>
      </c>
      <c r="AF91" s="16">
        <f>B91+C91+D91+E91+F91+G91+H91+I91+J91+K91+L91+M91+N91+O91+P91+Q91+R91+S91+T91+U91+V91+W91+X91+Y91+Z91+AA91+AB91+AC91+AD91+AE91</f>
        <v>529806.62000000011</v>
      </c>
    </row>
    <row r="92" spans="1:32" x14ac:dyDescent="0.25">
      <c r="A92" s="10" t="s">
        <v>89</v>
      </c>
      <c r="B92" s="15">
        <f>B36+B49+B55+B56+B67+B71+B80+B87+B91</f>
        <v>892174.93</v>
      </c>
      <c r="C92" s="15">
        <f>C36+C49+C55+C56+C67+C71+C80+C87+C91</f>
        <v>84.95</v>
      </c>
      <c r="D92" s="15">
        <f>D36+D49+D55+D56+D67+D71+D80+D87+D91</f>
        <v>3501.55</v>
      </c>
      <c r="E92" s="15"/>
      <c r="F92" s="15">
        <f>F36+F49+F55+F56+F67+F71+F80+F87+F91</f>
        <v>1023081.1799999999</v>
      </c>
      <c r="G92" s="15"/>
      <c r="H92" s="15">
        <f t="shared" ref="H92:R92" si="16">H36+H49+H55+H56+H67+H71+H80+H87+H91</f>
        <v>-1941.89</v>
      </c>
      <c r="I92" s="15">
        <f t="shared" si="16"/>
        <v>65394.97</v>
      </c>
      <c r="J92" s="15">
        <f t="shared" si="16"/>
        <v>207635.14</v>
      </c>
      <c r="K92" s="15">
        <f t="shared" si="16"/>
        <v>5221.7699999999995</v>
      </c>
      <c r="L92" s="15">
        <f t="shared" si="16"/>
        <v>38226.600000000006</v>
      </c>
      <c r="M92" s="15">
        <f t="shared" si="16"/>
        <v>570638.18000000005</v>
      </c>
      <c r="N92" s="15">
        <f t="shared" si="16"/>
        <v>283122.82</v>
      </c>
      <c r="O92" s="15">
        <f t="shared" si="16"/>
        <v>330059.87</v>
      </c>
      <c r="P92" s="15">
        <f t="shared" si="16"/>
        <v>189450.62</v>
      </c>
      <c r="Q92" s="15">
        <f t="shared" si="16"/>
        <v>287389.37</v>
      </c>
      <c r="R92" s="15">
        <f t="shared" si="16"/>
        <v>62227.08</v>
      </c>
      <c r="S92" s="15"/>
      <c r="T92" s="15">
        <f t="shared" ref="T92:AE92" si="17">T36+T49+T55+T56+T67+T71+T80+T87+T91</f>
        <v>68368.62000000001</v>
      </c>
      <c r="U92" s="15">
        <f t="shared" si="17"/>
        <v>547379.48</v>
      </c>
      <c r="V92" s="15">
        <f t="shared" si="17"/>
        <v>87158.42</v>
      </c>
      <c r="W92" s="15">
        <f t="shared" si="17"/>
        <v>435.57</v>
      </c>
      <c r="X92" s="15">
        <f t="shared" si="17"/>
        <v>3952.37</v>
      </c>
      <c r="Y92" s="15">
        <f t="shared" si="17"/>
        <v>-76.38</v>
      </c>
      <c r="Z92" s="15">
        <f t="shared" si="17"/>
        <v>1108.96</v>
      </c>
      <c r="AA92" s="15">
        <f t="shared" si="17"/>
        <v>520695.44000000006</v>
      </c>
      <c r="AB92" s="15">
        <f t="shared" si="17"/>
        <v>0</v>
      </c>
      <c r="AC92" s="15">
        <f t="shared" si="17"/>
        <v>886239</v>
      </c>
      <c r="AD92" s="15">
        <f t="shared" si="17"/>
        <v>58738.92</v>
      </c>
      <c r="AE92" s="15">
        <f t="shared" si="17"/>
        <v>0</v>
      </c>
      <c r="AF92" s="16">
        <f>B92+C92+D92+E92+F92+G92+H92+I92+J92+K92+L92+M92+N92+O92+P92+Q92+R92+S92+T92+U92+V92+W92+X92+Y92+Z92+AA92+AB92+AC92+AD92+AE92</f>
        <v>6130267.540000001</v>
      </c>
    </row>
    <row r="93" spans="1:32" x14ac:dyDescent="0.25">
      <c r="A93" s="10" t="s">
        <v>90</v>
      </c>
      <c r="B93" s="15">
        <f t="shared" ref="B93:AE93" si="18">B31-B92</f>
        <v>175235.89999999979</v>
      </c>
      <c r="C93" s="15">
        <f t="shared" si="18"/>
        <v>140.05000000000001</v>
      </c>
      <c r="D93" s="15">
        <f t="shared" si="18"/>
        <v>-3501.55</v>
      </c>
      <c r="E93" s="15">
        <f t="shared" si="18"/>
        <v>-0.14000000000000001</v>
      </c>
      <c r="F93" s="15">
        <f t="shared" si="18"/>
        <v>1364826.7099999997</v>
      </c>
      <c r="G93" s="15">
        <f t="shared" si="18"/>
        <v>0</v>
      </c>
      <c r="H93" s="15">
        <f t="shared" si="18"/>
        <v>0</v>
      </c>
      <c r="I93" s="15">
        <f t="shared" si="18"/>
        <v>0</v>
      </c>
      <c r="J93" s="15">
        <f t="shared" si="18"/>
        <v>118994.32999999996</v>
      </c>
      <c r="K93" s="15">
        <f t="shared" si="18"/>
        <v>-1291.7699999999995</v>
      </c>
      <c r="L93" s="15">
        <f t="shared" si="18"/>
        <v>54812.09</v>
      </c>
      <c r="M93" s="15">
        <f t="shared" si="18"/>
        <v>0</v>
      </c>
      <c r="N93" s="15">
        <f t="shared" si="18"/>
        <v>0</v>
      </c>
      <c r="O93" s="15">
        <f t="shared" si="18"/>
        <v>0</v>
      </c>
      <c r="P93" s="15">
        <f t="shared" si="18"/>
        <v>0</v>
      </c>
      <c r="Q93" s="15">
        <f t="shared" si="18"/>
        <v>0</v>
      </c>
      <c r="R93" s="15">
        <f t="shared" si="18"/>
        <v>-8.000000000174623E-2</v>
      </c>
      <c r="S93" s="15">
        <f t="shared" si="18"/>
        <v>-199.99</v>
      </c>
      <c r="T93" s="15">
        <f t="shared" si="18"/>
        <v>-3284.4500000000116</v>
      </c>
      <c r="U93" s="15">
        <f t="shared" si="18"/>
        <v>0</v>
      </c>
      <c r="V93" s="15">
        <f t="shared" si="18"/>
        <v>-500</v>
      </c>
      <c r="W93" s="15">
        <f t="shared" si="18"/>
        <v>-435.57</v>
      </c>
      <c r="X93" s="15">
        <f t="shared" si="18"/>
        <v>26047.63</v>
      </c>
      <c r="Y93" s="15">
        <f t="shared" si="18"/>
        <v>0</v>
      </c>
      <c r="Z93" s="15">
        <f t="shared" si="18"/>
        <v>0</v>
      </c>
      <c r="AA93" s="15">
        <f t="shared" si="18"/>
        <v>-70947.380000000063</v>
      </c>
      <c r="AB93" s="15">
        <f t="shared" si="18"/>
        <v>0</v>
      </c>
      <c r="AC93" s="15">
        <f t="shared" si="18"/>
        <v>-43925.569999999949</v>
      </c>
      <c r="AD93" s="15">
        <f t="shared" si="18"/>
        <v>39261.08</v>
      </c>
      <c r="AE93" s="15">
        <f t="shared" si="18"/>
        <v>0</v>
      </c>
      <c r="AF93" s="16">
        <f>B93+C93+D93+E93+F93+G93+H93+I93+J93+K93+L93+M93+N93+O93+P93+Q93+R93+S93+T93+U93+V93+W93+X93+Y93+Z93+AA93+AB93+AC93+AD93+AE93</f>
        <v>1655231.2899999991</v>
      </c>
    </row>
    <row r="94" spans="1:32" x14ac:dyDescent="0.25">
      <c r="A94" s="6" t="s">
        <v>91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</row>
    <row r="95" spans="1:32" x14ac:dyDescent="0.25">
      <c r="A95" s="6" t="s">
        <v>92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</row>
    <row r="96" spans="1:32" x14ac:dyDescent="0.25">
      <c r="A96" s="10" t="s">
        <v>93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</row>
    <row r="97" spans="1:32" x14ac:dyDescent="0.25">
      <c r="A97" s="10" t="s">
        <v>94</v>
      </c>
      <c r="B97" s="15">
        <f t="shared" ref="B97:AE97" si="19">B93+B96</f>
        <v>175235.89999999979</v>
      </c>
      <c r="C97" s="15">
        <f t="shared" si="19"/>
        <v>140.05000000000001</v>
      </c>
      <c r="D97" s="15">
        <f t="shared" si="19"/>
        <v>-3501.55</v>
      </c>
      <c r="E97" s="15">
        <f t="shared" si="19"/>
        <v>-0.14000000000000001</v>
      </c>
      <c r="F97" s="15">
        <f t="shared" si="19"/>
        <v>1364826.7099999997</v>
      </c>
      <c r="G97" s="15">
        <f t="shared" si="19"/>
        <v>0</v>
      </c>
      <c r="H97" s="15">
        <f t="shared" si="19"/>
        <v>0</v>
      </c>
      <c r="I97" s="15">
        <f t="shared" si="19"/>
        <v>0</v>
      </c>
      <c r="J97" s="15">
        <f t="shared" si="19"/>
        <v>118994.32999999996</v>
      </c>
      <c r="K97" s="15">
        <f t="shared" si="19"/>
        <v>-1291.7699999999995</v>
      </c>
      <c r="L97" s="15">
        <f t="shared" si="19"/>
        <v>54812.09</v>
      </c>
      <c r="M97" s="15">
        <f t="shared" si="19"/>
        <v>0</v>
      </c>
      <c r="N97" s="15">
        <f t="shared" si="19"/>
        <v>0</v>
      </c>
      <c r="O97" s="15">
        <f t="shared" si="19"/>
        <v>0</v>
      </c>
      <c r="P97" s="15">
        <f t="shared" si="19"/>
        <v>0</v>
      </c>
      <c r="Q97" s="15">
        <f t="shared" si="19"/>
        <v>0</v>
      </c>
      <c r="R97" s="15">
        <f t="shared" si="19"/>
        <v>-8.000000000174623E-2</v>
      </c>
      <c r="S97" s="15">
        <f t="shared" si="19"/>
        <v>-199.99</v>
      </c>
      <c r="T97" s="15">
        <f t="shared" si="19"/>
        <v>-3284.4500000000116</v>
      </c>
      <c r="U97" s="15">
        <f t="shared" si="19"/>
        <v>0</v>
      </c>
      <c r="V97" s="15">
        <f t="shared" si="19"/>
        <v>-500</v>
      </c>
      <c r="W97" s="15">
        <f t="shared" si="19"/>
        <v>-435.57</v>
      </c>
      <c r="X97" s="15">
        <f t="shared" si="19"/>
        <v>26047.63</v>
      </c>
      <c r="Y97" s="15">
        <f t="shared" si="19"/>
        <v>0</v>
      </c>
      <c r="Z97" s="15">
        <f t="shared" si="19"/>
        <v>0</v>
      </c>
      <c r="AA97" s="15">
        <f t="shared" si="19"/>
        <v>-70947.380000000063</v>
      </c>
      <c r="AB97" s="15">
        <f t="shared" si="19"/>
        <v>0</v>
      </c>
      <c r="AC97" s="15">
        <f t="shared" si="19"/>
        <v>-43925.569999999949</v>
      </c>
      <c r="AD97" s="15">
        <f t="shared" si="19"/>
        <v>39261.08</v>
      </c>
      <c r="AE97" s="15">
        <f t="shared" si="19"/>
        <v>0</v>
      </c>
      <c r="AF97" s="16">
        <f>B97+C97+D97+E97+F97+G97+H97+I97+J97+K97+L97+M97+N97+O97+P97+Q97+R97+S97+T97+U97+V97+W97+X97+Y97+Z97+AA97+AB97+AC97+AD97+AE97</f>
        <v>1655231.2899999991</v>
      </c>
    </row>
    <row r="101" spans="1:32" x14ac:dyDescent="0.25">
      <c r="A101" s="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</sheetData>
  <sheetProtection algorithmName="SHA-512" hashValue="qORlGK8D6KTuCC6gfEWj4Hx0juAp49KuoRfeDthz4pSh4zc+ADok2HCsdaNeCKf8fsSdDfjHuR3A6C6SaZvNgQ==" saltValue="nyv2pQbac/ytT1gYMyz0Pw==" spinCount="100000" sheet="1" objects="1" scenarios="1"/>
  <mergeCells count="4">
    <mergeCell ref="A1:AF1"/>
    <mergeCell ref="A2:AF2"/>
    <mergeCell ref="A3:AF3"/>
    <mergeCell ref="A101:AF101"/>
  </mergeCells>
  <pageMargins left="0.7" right="0.7" top="0.75" bottom="0.75" header="0.3" footer="0.3"/>
  <pageSetup paperSize="5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Angie Perkins</cp:lastModifiedBy>
  <cp:lastPrinted>2026-01-07T15:16:55Z</cp:lastPrinted>
  <dcterms:created xsi:type="dcterms:W3CDTF">2022-03-24T08:55:57Z</dcterms:created>
  <dcterms:modified xsi:type="dcterms:W3CDTF">2026-01-07T15:17:12Z</dcterms:modified>
  <cp:category/>
</cp:coreProperties>
</file>