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025-2026 Board Meetings\2026-02\"/>
    </mc:Choice>
  </mc:AlternateContent>
  <xr:revisionPtr revIDLastSave="0" documentId="8_{F00A83C4-15F0-4841-AF52-A545160A50CB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Revenue 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2" l="1"/>
  <c r="H25" i="2"/>
  <c r="G25" i="2"/>
  <c r="F25" i="2"/>
  <c r="I23" i="2"/>
  <c r="I17" i="2"/>
  <c r="I18" i="2"/>
  <c r="I19" i="2"/>
  <c r="I20" i="2"/>
  <c r="I21" i="2"/>
  <c r="I22" i="2"/>
  <c r="I16" i="2"/>
  <c r="H23" i="2"/>
  <c r="H17" i="2"/>
  <c r="H18" i="2"/>
  <c r="H19" i="2"/>
  <c r="H20" i="2"/>
  <c r="H21" i="2"/>
  <c r="H22" i="2"/>
  <c r="H16" i="2"/>
  <c r="G23" i="2"/>
  <c r="G17" i="2"/>
  <c r="G18" i="2"/>
  <c r="G19" i="2"/>
  <c r="G20" i="2"/>
  <c r="G21" i="2"/>
  <c r="G22" i="2"/>
  <c r="G16" i="2"/>
  <c r="F17" i="2"/>
  <c r="F18" i="2"/>
  <c r="F19" i="2"/>
  <c r="F20" i="2"/>
  <c r="F21" i="2"/>
  <c r="F22" i="2"/>
  <c r="F23" i="2"/>
  <c r="F16" i="2"/>
  <c r="E26" i="2"/>
  <c r="E25" i="2"/>
  <c r="E24" i="2"/>
  <c r="E23" i="2"/>
  <c r="E9" i="2" l="1"/>
  <c r="E11" i="2" s="1"/>
  <c r="F9" i="2"/>
  <c r="G9" i="2"/>
  <c r="H9" i="2"/>
  <c r="I9" i="2"/>
  <c r="J9" i="2"/>
  <c r="K9" i="2"/>
  <c r="L9" i="2"/>
  <c r="L11" i="2" s="1"/>
  <c r="M9" i="2"/>
  <c r="K11" i="2" l="1"/>
  <c r="J11" i="2"/>
  <c r="I11" i="2"/>
  <c r="H11" i="2"/>
  <c r="G11" i="2"/>
  <c r="F10" i="2"/>
  <c r="F11" i="2"/>
  <c r="L10" i="2"/>
  <c r="K10" i="2"/>
  <c r="J10" i="2"/>
  <c r="I10" i="2"/>
  <c r="H10" i="2"/>
  <c r="G10" i="2"/>
  <c r="E10" i="2"/>
  <c r="N10" i="2" l="1"/>
</calcChain>
</file>

<file path=xl/sharedStrings.xml><?xml version="1.0" encoding="utf-8"?>
<sst xmlns="http://schemas.openxmlformats.org/spreadsheetml/2006/main" count="83" uniqueCount="40">
  <si>
    <t>FUND</t>
  </si>
  <si>
    <t>ORG</t>
  </si>
  <si>
    <t>OBJECT</t>
  </si>
  <si>
    <t xml:space="preserve">  2024 ACTUAL </t>
  </si>
  <si>
    <t xml:space="preserve">  2023 ACTUAL </t>
  </si>
  <si>
    <t xml:space="preserve">  2022 ACTUAL </t>
  </si>
  <si>
    <t xml:space="preserve">  2021 ACTUAL </t>
  </si>
  <si>
    <t xml:space="preserve">  2020 ACTUAL </t>
  </si>
  <si>
    <t xml:space="preserve">  2019 ACTUAL </t>
  </si>
  <si>
    <t xml:space="preserve">  2018 ACTUAL </t>
  </si>
  <si>
    <t xml:space="preserve">  2017 ACTUAL </t>
  </si>
  <si>
    <t>1</t>
  </si>
  <si>
    <t>110</t>
  </si>
  <si>
    <t>1111</t>
  </si>
  <si>
    <t>1113</t>
  </si>
  <si>
    <t>1117</t>
  </si>
  <si>
    <t>1131</t>
  </si>
  <si>
    <t>1115</t>
  </si>
  <si>
    <t>1113B</t>
  </si>
  <si>
    <t>AVERAGE</t>
  </si>
  <si>
    <t>2025 ACTUAL</t>
  </si>
  <si>
    <t>Property Tax</t>
  </si>
  <si>
    <t>1111B</t>
  </si>
  <si>
    <t>Personal Property</t>
  </si>
  <si>
    <t>PSC Property Tax</t>
  </si>
  <si>
    <t>PSC Tangible</t>
  </si>
  <si>
    <t>Delinquent Tax</t>
  </si>
  <si>
    <t>MV Tax</t>
  </si>
  <si>
    <t>Occupational Lic Tax</t>
  </si>
  <si>
    <t>Description</t>
  </si>
  <si>
    <t>New $</t>
  </si>
  <si>
    <t>2026 Budgeted</t>
  </si>
  <si>
    <t>% Increase of 2025 Actual</t>
  </si>
  <si>
    <t>New $ Budgeted</t>
  </si>
  <si>
    <t>Historical Average including 2026 Budget</t>
  </si>
  <si>
    <t>2027 Projection 1% Increase</t>
  </si>
  <si>
    <t>2027 Projection 2% Increase</t>
  </si>
  <si>
    <t>2027 Projection 3% Increase</t>
  </si>
  <si>
    <t>2027 Projection 4% Increase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</si>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</sst>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0" fillId="0" borderId="0" xfId="0"/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10" fontId="1" fillId="0" borderId="0" xfId="1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0" fillId="0" borderId="0" xfId="0"/>
    <xf numFmtId="49" fontId="2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4356-7B9E-416F-BAEC-D58204D3BF52}">
  <dimension ref="A1:O27"/>
  <sheetViews>
    <sheetView tabSelected="1" workbookViewId="0">
      <selection activeCell="L22" sqref="L22"/>
    </sheetView>
  </sheetViews>
  <sheetFormatPr defaultRowHeight="13.8" x14ac:dyDescent="0.25"/>
  <cols>
    <col min="1" max="1" width="5.77734375" style="2" customWidth="1"/>
    <col min="2" max="2" width="4.77734375" style="2" customWidth="1"/>
    <col min="3" max="3" width="6.88671875" style="2" customWidth="1"/>
    <col min="4" max="4" width="19.33203125" style="3" customWidth="1"/>
    <col min="5" max="5" width="12" style="15" customWidth="1"/>
    <col min="6" max="13" width="13.109375" style="3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29</v>
      </c>
      <c r="E1" s="18" t="s">
        <v>20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5" x14ac:dyDescent="0.25">
      <c r="A2" s="2" t="s">
        <v>11</v>
      </c>
      <c r="B2" s="2" t="s">
        <v>12</v>
      </c>
      <c r="C2" s="2" t="s">
        <v>13</v>
      </c>
      <c r="D2" s="3" t="s">
        <v>21</v>
      </c>
      <c r="E2" s="19">
        <v>-5109453.22</v>
      </c>
      <c r="F2" s="3">
        <v>-4876743.71</v>
      </c>
      <c r="G2" s="3">
        <v>-4509618.32</v>
      </c>
      <c r="H2" s="3">
        <v>-4457191.5999999996</v>
      </c>
      <c r="I2" s="3">
        <v>-4246558.54</v>
      </c>
      <c r="J2" s="3">
        <v>-4142683.98</v>
      </c>
      <c r="K2" s="3">
        <v>-3915989.1</v>
      </c>
      <c r="L2" s="3">
        <v>-3905788.32</v>
      </c>
      <c r="M2" s="3">
        <v>-3885596.69</v>
      </c>
    </row>
    <row r="3" spans="1:15" s="17" customFormat="1" x14ac:dyDescent="0.25">
      <c r="B3" s="22" t="s">
        <v>12</v>
      </c>
      <c r="C3" s="22" t="s">
        <v>22</v>
      </c>
      <c r="D3" s="17" t="s">
        <v>23</v>
      </c>
      <c r="E3" s="23">
        <v>0</v>
      </c>
      <c r="F3" s="23">
        <v>-14025.73</v>
      </c>
      <c r="G3" s="23">
        <v>-21395.14</v>
      </c>
      <c r="H3" s="23">
        <v>-16516.22</v>
      </c>
      <c r="I3" s="23">
        <v>-15975.19</v>
      </c>
      <c r="J3" s="23">
        <v>-13595.37</v>
      </c>
      <c r="K3" s="23">
        <v>-10782.24</v>
      </c>
      <c r="L3" s="23">
        <v>-14826.47</v>
      </c>
      <c r="M3" s="23">
        <v>-19700.580000000002</v>
      </c>
    </row>
    <row r="4" spans="1:15" x14ac:dyDescent="0.25">
      <c r="A4" s="4" t="s">
        <v>11</v>
      </c>
      <c r="B4" s="4" t="s">
        <v>12</v>
      </c>
      <c r="C4" s="4" t="s">
        <v>14</v>
      </c>
      <c r="D4" s="5" t="s">
        <v>24</v>
      </c>
      <c r="E4" s="19">
        <v>-52135.87</v>
      </c>
      <c r="F4" s="5">
        <v>-23446.39</v>
      </c>
      <c r="G4" s="5">
        <v>-23411.38</v>
      </c>
      <c r="H4" s="5">
        <v>-29439.94</v>
      </c>
      <c r="I4" s="5">
        <v>-8828.68</v>
      </c>
      <c r="J4" s="5">
        <v>-19933.63</v>
      </c>
      <c r="K4" s="5">
        <v>-23134.18</v>
      </c>
      <c r="L4" s="5">
        <v>-16299.89</v>
      </c>
      <c r="M4" s="5">
        <v>-16158.62</v>
      </c>
    </row>
    <row r="5" spans="1:15" s="10" customFormat="1" x14ac:dyDescent="0.25">
      <c r="A5" s="14" t="s">
        <v>11</v>
      </c>
      <c r="B5" s="14" t="s">
        <v>12</v>
      </c>
      <c r="C5" s="14" t="s">
        <v>18</v>
      </c>
      <c r="D5" s="15" t="s">
        <v>25</v>
      </c>
      <c r="E5" s="19">
        <v>-79036.34</v>
      </c>
      <c r="F5" s="15">
        <v>-59537.37</v>
      </c>
      <c r="G5" s="15">
        <v>-31097.23</v>
      </c>
      <c r="H5" s="15">
        <v>-34403.9</v>
      </c>
      <c r="I5" s="15">
        <v>-23913.14</v>
      </c>
      <c r="J5" s="15">
        <v>-33929.06</v>
      </c>
      <c r="K5" s="15">
        <v>-23557.78</v>
      </c>
      <c r="L5" s="15">
        <v>-62010.64</v>
      </c>
      <c r="M5" s="15">
        <v>-15899.04</v>
      </c>
    </row>
    <row r="6" spans="1:15" x14ac:dyDescent="0.25">
      <c r="A6" s="11" t="s">
        <v>11</v>
      </c>
      <c r="B6" s="11" t="s">
        <v>12</v>
      </c>
      <c r="C6" s="11" t="s">
        <v>17</v>
      </c>
      <c r="D6" s="12" t="s">
        <v>26</v>
      </c>
      <c r="E6" s="19">
        <v>-125948.42</v>
      </c>
      <c r="F6" s="12">
        <v>-102364.42</v>
      </c>
      <c r="G6" s="12">
        <v>-267838.36</v>
      </c>
      <c r="H6" s="12">
        <v>-217458.52</v>
      </c>
      <c r="I6" s="12">
        <v>-150616.35999999999</v>
      </c>
      <c r="J6" s="12">
        <v>-88447.74</v>
      </c>
      <c r="K6" s="12">
        <v>-148377.41</v>
      </c>
      <c r="L6" s="12">
        <v>-159403.88</v>
      </c>
      <c r="M6" s="12">
        <v>-100147.56</v>
      </c>
    </row>
    <row r="7" spans="1:15" x14ac:dyDescent="0.25">
      <c r="A7" s="6" t="s">
        <v>11</v>
      </c>
      <c r="B7" s="6" t="s">
        <v>12</v>
      </c>
      <c r="C7" s="6" t="s">
        <v>15</v>
      </c>
      <c r="D7" s="7" t="s">
        <v>27</v>
      </c>
      <c r="E7" s="19">
        <v>-436112.58</v>
      </c>
      <c r="F7" s="7">
        <v>-355660.11</v>
      </c>
      <c r="G7" s="7">
        <v>-364941.29</v>
      </c>
      <c r="H7" s="7">
        <v>-345603.91</v>
      </c>
      <c r="I7" s="7">
        <v>-287490.11</v>
      </c>
      <c r="J7" s="7">
        <v>-250487.62</v>
      </c>
      <c r="K7" s="7">
        <v>-247055.18</v>
      </c>
      <c r="L7" s="7">
        <v>-245348.34</v>
      </c>
      <c r="M7" s="7">
        <v>-246466.46</v>
      </c>
    </row>
    <row r="8" spans="1:15" x14ac:dyDescent="0.25">
      <c r="A8" s="8" t="s">
        <v>11</v>
      </c>
      <c r="B8" s="8" t="s">
        <v>12</v>
      </c>
      <c r="C8" s="8" t="s">
        <v>16</v>
      </c>
      <c r="D8" s="9" t="s">
        <v>28</v>
      </c>
      <c r="E8" s="19">
        <v>-983078.56</v>
      </c>
      <c r="F8" s="9">
        <v>-960674</v>
      </c>
      <c r="G8" s="9">
        <v>-932740</v>
      </c>
      <c r="H8" s="9">
        <v>-933335</v>
      </c>
      <c r="I8" s="9">
        <v>-821273</v>
      </c>
      <c r="J8" s="9">
        <v>-684753</v>
      </c>
      <c r="K8" s="9">
        <v>-749269</v>
      </c>
      <c r="L8" s="9">
        <v>-733854</v>
      </c>
      <c r="M8" s="9">
        <v>-706503</v>
      </c>
    </row>
    <row r="9" spans="1:15" s="10" customFormat="1" x14ac:dyDescent="0.25">
      <c r="A9" s="11"/>
      <c r="B9" s="11"/>
      <c r="C9" s="11"/>
      <c r="D9" s="16" t="s">
        <v>39</v>
      </c>
      <c r="E9" s="19">
        <f t="shared" ref="E9:L9" si="0">SUM(E2:E8)</f>
        <v>-6785764.9900000002</v>
      </c>
      <c r="F9" s="12">
        <f t="shared" si="0"/>
        <v>-6392451.7300000004</v>
      </c>
      <c r="G9" s="12">
        <f t="shared" si="0"/>
        <v>-6151041.7200000007</v>
      </c>
      <c r="H9" s="12">
        <f t="shared" si="0"/>
        <v>-6033949.0899999999</v>
      </c>
      <c r="I9" s="12">
        <f t="shared" si="0"/>
        <v>-5554655.0200000005</v>
      </c>
      <c r="J9" s="12">
        <f t="shared" si="0"/>
        <v>-5233830.4000000004</v>
      </c>
      <c r="K9" s="12">
        <f t="shared" si="0"/>
        <v>-5118164.8900000006</v>
      </c>
      <c r="L9" s="12">
        <f t="shared" si="0"/>
        <v>-5137531.54</v>
      </c>
      <c r="M9" s="12">
        <f>SUM(M2:M8)</f>
        <v>-4990471.95</v>
      </c>
    </row>
    <row r="10" spans="1:15" s="10" customFormat="1" x14ac:dyDescent="0.25">
      <c r="A10" s="11"/>
      <c r="B10" s="11"/>
      <c r="C10" s="11"/>
      <c r="D10" s="12"/>
      <c r="E10" s="13">
        <f t="shared" ref="E10:K10" si="1">E9/F9</f>
        <v>1.0615277637771072</v>
      </c>
      <c r="F10" s="13">
        <f t="shared" si="1"/>
        <v>1.0392470122930657</v>
      </c>
      <c r="G10" s="13">
        <f t="shared" si="1"/>
        <v>1.0194056377098137</v>
      </c>
      <c r="H10" s="13">
        <f t="shared" si="1"/>
        <v>1.0862869193990015</v>
      </c>
      <c r="I10" s="13">
        <f t="shared" si="1"/>
        <v>1.061298245353919</v>
      </c>
      <c r="J10" s="13">
        <f t="shared" si="1"/>
        <v>1.0225990198608079</v>
      </c>
      <c r="K10" s="13">
        <f t="shared" si="1"/>
        <v>0.99623035890890133</v>
      </c>
      <c r="L10" s="13">
        <f>L9/M9</f>
        <v>1.02946807265393</v>
      </c>
      <c r="M10" s="12"/>
      <c r="N10" s="13">
        <f>AVERAGE(E10:L10)</f>
        <v>1.0395078787445684</v>
      </c>
      <c r="O10" s="10" t="s">
        <v>19</v>
      </c>
    </row>
    <row r="11" spans="1:15" x14ac:dyDescent="0.25">
      <c r="D11" s="16" t="s">
        <v>30</v>
      </c>
      <c r="E11" s="16">
        <f t="shared" ref="E11:K11" si="2">E9-F9</f>
        <v>-393313.25999999978</v>
      </c>
      <c r="F11" s="16">
        <f t="shared" si="2"/>
        <v>-241410.00999999978</v>
      </c>
      <c r="G11" s="16">
        <f t="shared" si="2"/>
        <v>-117092.63000000082</v>
      </c>
      <c r="H11" s="16">
        <f t="shared" si="2"/>
        <v>-479294.06999999937</v>
      </c>
      <c r="I11" s="16">
        <f t="shared" si="2"/>
        <v>-320824.62000000011</v>
      </c>
      <c r="J11" s="16">
        <f t="shared" si="2"/>
        <v>-115665.50999999978</v>
      </c>
      <c r="K11" s="16">
        <f t="shared" si="2"/>
        <v>19366.649999999441</v>
      </c>
      <c r="L11" s="16">
        <f>L9-M9</f>
        <v>-147059.58999999985</v>
      </c>
    </row>
    <row r="14" spans="1:15" x14ac:dyDescent="0.25">
      <c r="F14" s="26" t="s">
        <v>35</v>
      </c>
      <c r="G14" s="26" t="s">
        <v>36</v>
      </c>
      <c r="H14" s="26" t="s">
        <v>37</v>
      </c>
      <c r="I14" s="26" t="s">
        <v>38</v>
      </c>
      <c r="J14" s="25"/>
    </row>
    <row r="15" spans="1:15" x14ac:dyDescent="0.25">
      <c r="A15" s="21" t="s">
        <v>0</v>
      </c>
      <c r="B15" s="21" t="s">
        <v>1</v>
      </c>
      <c r="C15" s="21" t="s">
        <v>2</v>
      </c>
      <c r="D15" s="21" t="s">
        <v>29</v>
      </c>
      <c r="E15" s="21" t="s">
        <v>31</v>
      </c>
      <c r="F15" s="26"/>
      <c r="G15" s="26"/>
      <c r="H15" s="26"/>
      <c r="I15" s="26"/>
      <c r="J15" s="25"/>
    </row>
    <row r="16" spans="1:15" x14ac:dyDescent="0.25">
      <c r="A16" s="22" t="s">
        <v>11</v>
      </c>
      <c r="B16" s="22" t="s">
        <v>12</v>
      </c>
      <c r="C16" s="22" t="s">
        <v>13</v>
      </c>
      <c r="D16" s="23" t="s">
        <v>21</v>
      </c>
      <c r="E16" s="23">
        <v>-5360406</v>
      </c>
      <c r="F16" s="24">
        <f>E16*1.01</f>
        <v>-5414010.0599999996</v>
      </c>
      <c r="G16" s="24">
        <f>E16*1.02</f>
        <v>-5467614.1200000001</v>
      </c>
      <c r="H16" s="24">
        <f>E16*1.03</f>
        <v>-5521218.1799999997</v>
      </c>
      <c r="I16" s="24">
        <f>E16*1.04</f>
        <v>-5574822.2400000002</v>
      </c>
    </row>
    <row r="17" spans="1:9" x14ac:dyDescent="0.25">
      <c r="A17" s="20"/>
      <c r="B17" s="22" t="s">
        <v>12</v>
      </c>
      <c r="C17" s="22" t="s">
        <v>22</v>
      </c>
      <c r="D17" s="20" t="s">
        <v>23</v>
      </c>
      <c r="E17" s="23">
        <v>-20000</v>
      </c>
      <c r="F17" s="24">
        <f t="shared" ref="F17:F23" si="3">E17*1.01</f>
        <v>-20200</v>
      </c>
      <c r="G17" s="24">
        <f t="shared" ref="G17:G22" si="4">E17*1.02</f>
        <v>-20400</v>
      </c>
      <c r="H17" s="24">
        <f t="shared" ref="H17:H22" si="5">E17*1.03</f>
        <v>-20600</v>
      </c>
      <c r="I17" s="24">
        <f t="shared" ref="I17:I22" si="6">E17*1.04</f>
        <v>-20800</v>
      </c>
    </row>
    <row r="18" spans="1:9" x14ac:dyDescent="0.25">
      <c r="A18" s="22" t="s">
        <v>11</v>
      </c>
      <c r="B18" s="22" t="s">
        <v>12</v>
      </c>
      <c r="C18" s="22" t="s">
        <v>14</v>
      </c>
      <c r="D18" s="23" t="s">
        <v>24</v>
      </c>
      <c r="E18" s="23">
        <v>-22500</v>
      </c>
      <c r="F18" s="24">
        <f t="shared" si="3"/>
        <v>-22725</v>
      </c>
      <c r="G18" s="24">
        <f t="shared" si="4"/>
        <v>-22950</v>
      </c>
      <c r="H18" s="24">
        <f t="shared" si="5"/>
        <v>-23175</v>
      </c>
      <c r="I18" s="24">
        <f t="shared" si="6"/>
        <v>-23400</v>
      </c>
    </row>
    <row r="19" spans="1:9" x14ac:dyDescent="0.25">
      <c r="A19" s="22" t="s">
        <v>11</v>
      </c>
      <c r="B19" s="22" t="s">
        <v>12</v>
      </c>
      <c r="C19" s="22" t="s">
        <v>18</v>
      </c>
      <c r="D19" s="23" t="s">
        <v>25</v>
      </c>
      <c r="E19" s="23">
        <v>-30000</v>
      </c>
      <c r="F19" s="24">
        <f t="shared" si="3"/>
        <v>-30300</v>
      </c>
      <c r="G19" s="24">
        <f t="shared" si="4"/>
        <v>-30600</v>
      </c>
      <c r="H19" s="24">
        <f t="shared" si="5"/>
        <v>-30900</v>
      </c>
      <c r="I19" s="24">
        <f t="shared" si="6"/>
        <v>-31200</v>
      </c>
    </row>
    <row r="20" spans="1:9" x14ac:dyDescent="0.25">
      <c r="A20" s="22" t="s">
        <v>11</v>
      </c>
      <c r="B20" s="22" t="s">
        <v>12</v>
      </c>
      <c r="C20" s="22" t="s">
        <v>17</v>
      </c>
      <c r="D20" s="23" t="s">
        <v>26</v>
      </c>
      <c r="E20" s="23">
        <v>-153409</v>
      </c>
      <c r="F20" s="24">
        <f t="shared" si="3"/>
        <v>-154943.09</v>
      </c>
      <c r="G20" s="24">
        <f t="shared" si="4"/>
        <v>-156477.18</v>
      </c>
      <c r="H20" s="24">
        <f t="shared" si="5"/>
        <v>-158011.27000000002</v>
      </c>
      <c r="I20" s="24">
        <f t="shared" si="6"/>
        <v>-159545.36000000002</v>
      </c>
    </row>
    <row r="21" spans="1:9" x14ac:dyDescent="0.25">
      <c r="A21" s="22" t="s">
        <v>11</v>
      </c>
      <c r="B21" s="22" t="s">
        <v>12</v>
      </c>
      <c r="C21" s="22" t="s">
        <v>15</v>
      </c>
      <c r="D21" s="23" t="s">
        <v>27</v>
      </c>
      <c r="E21" s="23">
        <v>-350000</v>
      </c>
      <c r="F21" s="24">
        <f t="shared" si="3"/>
        <v>-353500</v>
      </c>
      <c r="G21" s="24">
        <f t="shared" si="4"/>
        <v>-357000</v>
      </c>
      <c r="H21" s="24">
        <f t="shared" si="5"/>
        <v>-360500</v>
      </c>
      <c r="I21" s="24">
        <f t="shared" si="6"/>
        <v>-364000</v>
      </c>
    </row>
    <row r="22" spans="1:9" x14ac:dyDescent="0.25">
      <c r="A22" s="22" t="s">
        <v>11</v>
      </c>
      <c r="B22" s="22" t="s">
        <v>12</v>
      </c>
      <c r="C22" s="22" t="s">
        <v>16</v>
      </c>
      <c r="D22" s="23" t="s">
        <v>28</v>
      </c>
      <c r="E22" s="23">
        <v>-925000</v>
      </c>
      <c r="F22" s="24">
        <f t="shared" si="3"/>
        <v>-934250</v>
      </c>
      <c r="G22" s="24">
        <f t="shared" si="4"/>
        <v>-943500</v>
      </c>
      <c r="H22" s="24">
        <f t="shared" si="5"/>
        <v>-952750</v>
      </c>
      <c r="I22" s="24">
        <f t="shared" si="6"/>
        <v>-962000</v>
      </c>
    </row>
    <row r="23" spans="1:9" x14ac:dyDescent="0.25">
      <c r="D23" s="16" t="s">
        <v>39</v>
      </c>
      <c r="E23" s="23">
        <f>SUM(E16:E22)</f>
        <v>-6861315</v>
      </c>
      <c r="F23" s="24">
        <f t="shared" si="3"/>
        <v>-6929928.1500000004</v>
      </c>
      <c r="G23" s="3">
        <f>SUM(G16:G22)</f>
        <v>-6998541.2999999998</v>
      </c>
      <c r="H23" s="3">
        <f>SUM(H16:H22)</f>
        <v>-7067154.4499999993</v>
      </c>
      <c r="I23" s="3">
        <f>SUM(I16:I22)</f>
        <v>-7135767.6000000006</v>
      </c>
    </row>
    <row r="24" spans="1:9" x14ac:dyDescent="0.25">
      <c r="D24" s="3" t="s">
        <v>32</v>
      </c>
      <c r="E24" s="13">
        <f>E23/E9</f>
        <v>1.0111336024915887</v>
      </c>
    </row>
    <row r="25" spans="1:9" x14ac:dyDescent="0.25">
      <c r="D25" s="3" t="s">
        <v>33</v>
      </c>
      <c r="E25" s="16">
        <f>E23-E9</f>
        <v>-75550.009999999776</v>
      </c>
      <c r="F25" s="3">
        <f>F23-E23</f>
        <v>-68613.150000000373</v>
      </c>
      <c r="G25" s="3">
        <f>G23-E23</f>
        <v>-137226.29999999981</v>
      </c>
      <c r="H25" s="3">
        <f>H23-E23</f>
        <v>-205839.44999999925</v>
      </c>
      <c r="I25" s="3">
        <f>I23-E23</f>
        <v>-274452.60000000056</v>
      </c>
    </row>
    <row r="26" spans="1:9" x14ac:dyDescent="0.25">
      <c r="D26" s="25" t="s">
        <v>34</v>
      </c>
      <c r="E26" s="13">
        <f>AVERAGE(E24,E10,F10,G10,H10,I10,J10,K10,L10)</f>
        <v>1.0363551813831262</v>
      </c>
    </row>
    <row r="27" spans="1:9" x14ac:dyDescent="0.25">
      <c r="D27" s="25"/>
    </row>
  </sheetData>
  <mergeCells count="6">
    <mergeCell ref="J14:J15"/>
    <mergeCell ref="D26:D27"/>
    <mergeCell ref="F14:F15"/>
    <mergeCell ref="G14:G15"/>
    <mergeCell ref="H14:H15"/>
    <mergeCell ref="I14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Morgan, Matt</dc:creator>
  <cp:keywords/>
  <dc:description/>
  <cp:lastModifiedBy>Arney, Hillary</cp:lastModifiedBy>
  <dcterms:created xsi:type="dcterms:W3CDTF">2026-01-28T14:18:34Z</dcterms:created>
  <dcterms:modified xsi:type="dcterms:W3CDTF">2026-01-30T19:00:44Z</dcterms:modified>
  <cp:category/>
</cp:coreProperties>
</file>