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NcCRmwVYqY8_moxTuaOST5NEWCFsvbc1\Finance\Finance Director Drive\Budgets\2025\Working-Due in September\"/>
    </mc:Choice>
  </mc:AlternateContent>
  <xr:revisionPtr revIDLastSave="0" documentId="8_{96C77C52-C742-4B5B-B4EC-1C9E172132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E56" i="1"/>
  <c r="E13" i="1" l="1"/>
  <c r="K38" i="1"/>
  <c r="W42" i="1" l="1"/>
  <c r="E42" i="1"/>
  <c r="M36" i="1" l="1"/>
  <c r="M20" i="1"/>
  <c r="W31" i="1"/>
  <c r="O36" i="1"/>
  <c r="O20" i="1"/>
  <c r="W13" i="1"/>
  <c r="W16" i="1"/>
  <c r="W17" i="1"/>
  <c r="W18" i="1"/>
  <c r="W19" i="1"/>
  <c r="E20" i="1"/>
  <c r="E38" i="1" s="1"/>
  <c r="E40" i="1" s="1"/>
  <c r="E43" i="1" s="1"/>
  <c r="E44" i="1" s="1"/>
  <c r="G20" i="1"/>
  <c r="I20" i="1"/>
  <c r="K20" i="1"/>
  <c r="Q20" i="1"/>
  <c r="S20" i="1"/>
  <c r="U20" i="1"/>
  <c r="W23" i="1"/>
  <c r="W24" i="1"/>
  <c r="W25" i="1"/>
  <c r="W26" i="1"/>
  <c r="W27" i="1"/>
  <c r="W28" i="1"/>
  <c r="W29" i="1"/>
  <c r="W30" i="1"/>
  <c r="W32" i="1"/>
  <c r="W33" i="1"/>
  <c r="W34" i="1"/>
  <c r="W35" i="1"/>
  <c r="E36" i="1"/>
  <c r="G36" i="1"/>
  <c r="I36" i="1"/>
  <c r="K36" i="1"/>
  <c r="Q36" i="1"/>
  <c r="Q38" i="1" s="1"/>
  <c r="S36" i="1"/>
  <c r="U36" i="1"/>
  <c r="Q40" i="1" l="1"/>
  <c r="O38" i="1"/>
  <c r="O40" i="1" s="1"/>
  <c r="U38" i="1"/>
  <c r="U40" i="1" s="1"/>
  <c r="S38" i="1"/>
  <c r="S40" i="1" s="1"/>
  <c r="M38" i="1"/>
  <c r="M40" i="1" s="1"/>
  <c r="I38" i="1"/>
  <c r="I40" i="1" s="1"/>
  <c r="G38" i="1"/>
  <c r="G40" i="1" s="1"/>
  <c r="W20" i="1"/>
  <c r="W36" i="1"/>
  <c r="W38" i="1" l="1"/>
  <c r="W40" i="1" s="1"/>
  <c r="W43" i="1" s="1"/>
  <c r="W44" i="1" s="1"/>
</calcChain>
</file>

<file path=xl/sharedStrings.xml><?xml version="1.0" encoding="utf-8"?>
<sst xmlns="http://schemas.openxmlformats.org/spreadsheetml/2006/main" count="65" uniqueCount="55">
  <si>
    <t>Beginning balances</t>
  </si>
  <si>
    <t>BUDGETED REVENUES</t>
  </si>
  <si>
    <t>Local revenues</t>
  </si>
  <si>
    <t>State revenues</t>
  </si>
  <si>
    <t>Federal revenues</t>
  </si>
  <si>
    <t>Interfund transfers</t>
  </si>
  <si>
    <t>Total Projected Revenues</t>
  </si>
  <si>
    <t xml:space="preserve"> BUDGETED EXPENDITURES</t>
  </si>
  <si>
    <t>Instruction</t>
  </si>
  <si>
    <t>Student supp. services</t>
  </si>
  <si>
    <t xml:space="preserve">Instructional staff supp. </t>
  </si>
  <si>
    <t>District admin. support</t>
  </si>
  <si>
    <t>School admin. support</t>
  </si>
  <si>
    <t>Business supp. service</t>
  </si>
  <si>
    <t xml:space="preserve">Plant operation </t>
  </si>
  <si>
    <t>Student transportation</t>
  </si>
  <si>
    <t>Food service operation</t>
  </si>
  <si>
    <t>Community services</t>
  </si>
  <si>
    <t>Debt service</t>
  </si>
  <si>
    <t>Total Projected Expenditures</t>
  </si>
  <si>
    <t>Projected Increase (Decrease) in Fund Balance</t>
  </si>
  <si>
    <t>General</t>
  </si>
  <si>
    <t>Fund</t>
  </si>
  <si>
    <t>Special</t>
  </si>
  <si>
    <t>Capital</t>
  </si>
  <si>
    <t>Food</t>
  </si>
  <si>
    <t>Community</t>
  </si>
  <si>
    <t>Trust</t>
  </si>
  <si>
    <t>Revenue</t>
  </si>
  <si>
    <t>Outlay</t>
  </si>
  <si>
    <t>Building</t>
  </si>
  <si>
    <t>Service</t>
  </si>
  <si>
    <t>Education</t>
  </si>
  <si>
    <t>&amp; Agency</t>
  </si>
  <si>
    <t>Total</t>
  </si>
  <si>
    <t>RUSSELLVILLE INDEPENDENT SCHOOL DISTRICT</t>
  </si>
  <si>
    <t>Working Budget</t>
  </si>
  <si>
    <t>Debt</t>
  </si>
  <si>
    <t>Construction</t>
  </si>
  <si>
    <t>Day care operations</t>
  </si>
  <si>
    <t>Committed Fund Balance</t>
  </si>
  <si>
    <t>Total Fund Balance</t>
  </si>
  <si>
    <t>Projected Fund Balance</t>
  </si>
  <si>
    <t>Uncommitted Fund Balance</t>
  </si>
  <si>
    <t>(A)</t>
  </si>
  <si>
    <t>(B)</t>
  </si>
  <si>
    <t>(A) Currently the Capital Outlay has been committed to a BG1 for SES Roof Project.</t>
  </si>
  <si>
    <t>2025-2026</t>
  </si>
  <si>
    <t>(C) Food Service has significant amounts of excess funds in 23/24.  Plans were developed to use those excess funds prior to year end 24/25.</t>
  </si>
  <si>
    <t>(C)</t>
  </si>
  <si>
    <t>(B) These remaining funds may be used on the SES Roof Project or to cover the cost of insurance.</t>
  </si>
  <si>
    <t>NOTES:</t>
  </si>
  <si>
    <t>*will increase budgeted expenditures in GF and decrease fund balance</t>
  </si>
  <si>
    <t>Contingency prior to tax adj</t>
  </si>
  <si>
    <t>Contingency after tax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</si>
</sst>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0"/>
      <name val="Microsoft Sans Serif"/>
      <family val="2"/>
    </font>
    <font>
      <b/>
      <sz val="12"/>
      <name val="Arial"/>
      <family val="2"/>
    </font>
    <font>
      <sz val="10"/>
      <color rgb="FF00206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43" fontId="0" fillId="2" borderId="0" xfId="1" applyFont="1" applyFill="1"/>
    <xf numFmtId="43" fontId="0" fillId="2" borderId="0" xfId="1" applyFont="1" applyFill="1" applyBorder="1"/>
    <xf numFmtId="0" fontId="0" fillId="3" borderId="0" xfId="0" applyFill="1"/>
    <xf numFmtId="43" fontId="0" fillId="3" borderId="0" xfId="1" applyFont="1" applyFill="1"/>
    <xf numFmtId="43" fontId="0" fillId="3" borderId="0" xfId="1" applyFont="1" applyFill="1" applyBorder="1"/>
    <xf numFmtId="43" fontId="0" fillId="0" borderId="0" xfId="1" applyFont="1"/>
    <xf numFmtId="43" fontId="0" fillId="0" borderId="0" xfId="1" applyFont="1" applyBorder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3" borderId="0" xfId="1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3" fillId="0" borderId="0" xfId="0" applyFont="1"/>
    <xf numFmtId="165" fontId="3" fillId="0" borderId="1" xfId="1" applyNumberFormat="1" applyFont="1" applyBorder="1"/>
    <xf numFmtId="165" fontId="3" fillId="0" borderId="0" xfId="1" applyNumberFormat="1" applyFont="1"/>
    <xf numFmtId="165" fontId="3" fillId="0" borderId="2" xfId="1" applyNumberFormat="1" applyFont="1" applyBorder="1"/>
    <xf numFmtId="165" fontId="0" fillId="0" borderId="0" xfId="1" applyNumberFormat="1" applyFont="1" applyBorder="1"/>
    <xf numFmtId="165" fontId="0" fillId="0" borderId="1" xfId="1" applyNumberFormat="1" applyFont="1" applyBorder="1"/>
    <xf numFmtId="165" fontId="0" fillId="0" borderId="0" xfId="1" applyNumberFormat="1" applyFont="1"/>
    <xf numFmtId="37" fontId="3" fillId="0" borderId="0" xfId="1" applyNumberFormat="1" applyFont="1"/>
    <xf numFmtId="165" fontId="0" fillId="0" borderId="2" xfId="1" applyNumberFormat="1" applyFont="1" applyBorder="1"/>
    <xf numFmtId="165" fontId="3" fillId="0" borderId="1" xfId="1" applyNumberFormat="1" applyFont="1" applyFill="1" applyBorder="1"/>
    <xf numFmtId="165" fontId="3" fillId="0" borderId="0" xfId="1" applyNumberFormat="1" applyFont="1" applyFill="1"/>
    <xf numFmtId="165" fontId="3" fillId="0" borderId="2" xfId="1" applyNumberFormat="1" applyFont="1" applyFill="1" applyBorder="1"/>
    <xf numFmtId="165" fontId="3" fillId="0" borderId="0" xfId="1" applyNumberFormat="1" applyFont="1" applyFill="1" applyBorder="1"/>
    <xf numFmtId="165" fontId="3" fillId="0" borderId="3" xfId="1" applyNumberFormat="1" applyFont="1" applyFill="1" applyBorder="1"/>
    <xf numFmtId="165" fontId="7" fillId="0" borderId="0" xfId="1" applyNumberFormat="1" applyFont="1" applyFill="1"/>
    <xf numFmtId="0" fontId="1" fillId="0" borderId="0" xfId="0" applyFont="1"/>
    <xf numFmtId="165" fontId="1" fillId="0" borderId="0" xfId="1" applyNumberFormat="1" applyFont="1" applyAlignment="1">
      <alignment horizontal="center"/>
    </xf>
    <xf numFmtId="43" fontId="3" fillId="0" borderId="0" xfId="1" applyFont="1"/>
    <xf numFmtId="165" fontId="3" fillId="0" borderId="3" xfId="1" applyNumberFormat="1" applyFont="1" applyBorder="1"/>
    <xf numFmtId="165" fontId="3" fillId="0" borderId="0" xfId="1" applyNumberFormat="1" applyFont="1" applyBorder="1"/>
    <xf numFmtId="165" fontId="1" fillId="0" borderId="0" xfId="1" applyNumberFormat="1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center"/>
    </xf>
    <xf numFmtId="0" fontId="8" fillId="0" borderId="0" xfId="0" applyFont="1"/>
    <xf numFmtId="165" fontId="1" fillId="0" borderId="0" xfId="1" applyNumberFormat="1" applyFont="1" applyFill="1" applyAlignment="1">
      <alignment horizontal="center"/>
    </xf>
    <xf numFmtId="165" fontId="0" fillId="0" borderId="3" xfId="1" applyNumberFormat="1" applyFont="1" applyBorder="1"/>
    <xf numFmtId="165" fontId="8" fillId="0" borderId="0" xfId="1" quotePrefix="1" applyNumberFormat="1" applyFont="1" applyFill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43" fontId="1" fillId="0" borderId="0" xfId="1" applyFont="1"/>
    <xf numFmtId="44" fontId="0" fillId="0" borderId="0" xfId="2" applyFont="1"/>
    <xf numFmtId="44" fontId="0" fillId="0" borderId="1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7"/>
  <sheetViews>
    <sheetView tabSelected="1" zoomScale="90" zoomScaleNormal="90" workbookViewId="0">
      <selection activeCell="D8" sqref="D8"/>
    </sheetView>
  </sheetViews>
  <sheetFormatPr defaultRowHeight="12.75" x14ac:dyDescent="0.2"/>
  <cols>
    <col min="1" max="3" width="1.7109375" customWidth="1"/>
    <col min="4" max="4" width="35.7109375" bestFit="1" customWidth="1"/>
    <col min="5" max="5" width="17.28515625" style="7" bestFit="1" customWidth="1"/>
    <col min="6" max="6" width="0.85546875" style="8" customWidth="1"/>
    <col min="7" max="7" width="14" style="7" bestFit="1" customWidth="1"/>
    <col min="8" max="8" width="0.85546875" style="8" customWidth="1"/>
    <col min="9" max="9" width="12.7109375" style="7" customWidth="1"/>
    <col min="10" max="10" width="0.85546875" style="8" customWidth="1"/>
    <col min="11" max="11" width="12.7109375" style="7" customWidth="1"/>
    <col min="12" max="12" width="0.85546875" style="8" customWidth="1"/>
    <col min="13" max="13" width="12.7109375" style="8" customWidth="1"/>
    <col min="14" max="14" width="0.85546875" style="8" customWidth="1"/>
    <col min="15" max="15" width="11.5703125" style="8" customWidth="1"/>
    <col min="16" max="16" width="1.42578125" style="8" customWidth="1"/>
    <col min="17" max="17" width="12.7109375" style="7" customWidth="1"/>
    <col min="18" max="18" width="0.85546875" style="7" customWidth="1"/>
    <col min="19" max="19" width="12.7109375" style="7" customWidth="1"/>
    <col min="20" max="20" width="0.85546875" style="8" customWidth="1"/>
    <col min="21" max="21" width="12.7109375" style="7" customWidth="1"/>
    <col min="22" max="22" width="0.85546875" customWidth="1"/>
    <col min="23" max="23" width="12.28515625" bestFit="1" customWidth="1"/>
    <col min="24" max="24" width="0.85546875" customWidth="1"/>
    <col min="25" max="25" width="12.85546875" bestFit="1" customWidth="1"/>
    <col min="26" max="28" width="1.7109375" customWidth="1"/>
  </cols>
  <sheetData>
    <row r="1" spans="1:28" ht="9.9499999999999993" customHeight="1" x14ac:dyDescent="0.2">
      <c r="A1" s="1"/>
      <c r="B1" s="1"/>
      <c r="C1" s="1"/>
      <c r="D1" s="1"/>
      <c r="E1" s="2"/>
      <c r="F1" s="3"/>
      <c r="G1" s="2"/>
      <c r="H1" s="3"/>
      <c r="I1" s="2"/>
      <c r="J1" s="3"/>
      <c r="K1" s="2"/>
      <c r="L1" s="3"/>
      <c r="M1" s="3"/>
      <c r="N1" s="3"/>
      <c r="O1" s="3"/>
      <c r="P1" s="3"/>
      <c r="Q1" s="2"/>
      <c r="R1" s="2"/>
      <c r="S1" s="2"/>
      <c r="T1" s="3"/>
      <c r="U1" s="2"/>
      <c r="V1" s="1"/>
      <c r="W1" s="1"/>
      <c r="X1" s="1"/>
      <c r="Y1" s="1"/>
      <c r="Z1" s="1"/>
      <c r="AA1" s="1"/>
      <c r="AB1" s="1"/>
    </row>
    <row r="2" spans="1:28" ht="9.9499999999999993" customHeight="1" x14ac:dyDescent="0.2">
      <c r="A2" s="1"/>
      <c r="B2" s="4"/>
      <c r="C2" s="4"/>
      <c r="D2" s="4"/>
      <c r="E2" s="5"/>
      <c r="F2" s="6"/>
      <c r="G2" s="5"/>
      <c r="H2" s="6"/>
      <c r="I2" s="5"/>
      <c r="J2" s="6"/>
      <c r="K2" s="5"/>
      <c r="L2" s="6"/>
      <c r="M2" s="6"/>
      <c r="N2" s="6"/>
      <c r="O2" s="6"/>
      <c r="P2" s="6"/>
      <c r="Q2" s="5"/>
      <c r="R2" s="5"/>
      <c r="S2" s="5"/>
      <c r="T2" s="6"/>
      <c r="U2" s="5"/>
      <c r="V2" s="4"/>
      <c r="W2" s="4"/>
      <c r="X2" s="4"/>
      <c r="Y2" s="4"/>
      <c r="Z2" s="4"/>
      <c r="AA2" s="4"/>
      <c r="AB2" s="1"/>
    </row>
    <row r="3" spans="1:28" ht="6.75" customHeight="1" thickBot="1" x14ac:dyDescent="0.25">
      <c r="A3" s="1"/>
      <c r="B3" s="4"/>
      <c r="AA3" s="4"/>
      <c r="AB3" s="1"/>
    </row>
    <row r="4" spans="1:28" ht="24.75" x14ac:dyDescent="0.3">
      <c r="A4" s="1"/>
      <c r="B4" s="4"/>
      <c r="D4" s="46" t="s">
        <v>35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8"/>
      <c r="AA4" s="4"/>
      <c r="AB4" s="1"/>
    </row>
    <row r="5" spans="1:28" ht="15.75" x14ac:dyDescent="0.25">
      <c r="A5" s="1"/>
      <c r="B5" s="4"/>
      <c r="D5" s="49" t="s">
        <v>36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1"/>
      <c r="AA5" s="4"/>
      <c r="AB5" s="1"/>
    </row>
    <row r="6" spans="1:28" ht="13.5" thickBot="1" x14ac:dyDescent="0.25">
      <c r="A6" s="1"/>
      <c r="B6" s="4"/>
      <c r="D6" s="52" t="s">
        <v>47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4"/>
      <c r="AA6" s="4"/>
      <c r="AB6" s="1"/>
    </row>
    <row r="7" spans="1:28" x14ac:dyDescent="0.2">
      <c r="A7" s="1"/>
      <c r="B7" s="4"/>
      <c r="AA7" s="4"/>
      <c r="AB7" s="1"/>
    </row>
    <row r="8" spans="1:28" s="11" customFormat="1" x14ac:dyDescent="0.2">
      <c r="A8" s="9"/>
      <c r="B8" s="10"/>
      <c r="E8" s="12"/>
      <c r="F8" s="13"/>
      <c r="G8" s="12"/>
      <c r="H8" s="13"/>
      <c r="I8" s="12"/>
      <c r="J8" s="13"/>
      <c r="K8" s="12"/>
      <c r="L8" s="13"/>
      <c r="M8" s="13"/>
      <c r="N8" s="13"/>
      <c r="O8" s="13"/>
      <c r="P8" s="13"/>
      <c r="Q8" s="12"/>
      <c r="R8" s="12"/>
      <c r="S8" s="12"/>
      <c r="T8" s="13"/>
      <c r="U8" s="12"/>
      <c r="V8" s="13"/>
      <c r="W8" s="13"/>
      <c r="X8" s="13"/>
      <c r="AA8" s="10"/>
      <c r="AB8" s="9"/>
    </row>
    <row r="9" spans="1:28" s="11" customFormat="1" x14ac:dyDescent="0.2">
      <c r="A9" s="9"/>
      <c r="B9" s="10"/>
      <c r="D9"/>
      <c r="E9" s="12"/>
      <c r="F9" s="13"/>
      <c r="G9" s="12" t="s">
        <v>23</v>
      </c>
      <c r="H9" s="13"/>
      <c r="I9" s="12" t="s">
        <v>24</v>
      </c>
      <c r="J9" s="13"/>
      <c r="K9" s="12"/>
      <c r="L9" s="13"/>
      <c r="M9" s="12"/>
      <c r="N9" s="13"/>
      <c r="O9" s="12" t="s">
        <v>37</v>
      </c>
      <c r="P9" s="12"/>
      <c r="Q9" s="12" t="s">
        <v>25</v>
      </c>
      <c r="R9" s="12"/>
      <c r="S9" s="12" t="s">
        <v>26</v>
      </c>
      <c r="T9" s="13"/>
      <c r="U9" s="13" t="s">
        <v>27</v>
      </c>
      <c r="V9" s="13"/>
      <c r="AA9" s="10"/>
      <c r="AB9" s="9"/>
    </row>
    <row r="10" spans="1:28" s="11" customFormat="1" x14ac:dyDescent="0.2">
      <c r="A10" s="9"/>
      <c r="B10" s="10"/>
      <c r="D10"/>
      <c r="E10" s="12" t="s">
        <v>21</v>
      </c>
      <c r="F10" s="13"/>
      <c r="G10" s="12" t="s">
        <v>28</v>
      </c>
      <c r="H10" s="13"/>
      <c r="I10" s="12" t="s">
        <v>29</v>
      </c>
      <c r="J10" s="13"/>
      <c r="K10" s="12" t="s">
        <v>30</v>
      </c>
      <c r="L10" s="13"/>
      <c r="M10" s="12" t="s">
        <v>38</v>
      </c>
      <c r="N10" s="13"/>
      <c r="O10" s="12" t="s">
        <v>31</v>
      </c>
      <c r="P10" s="12"/>
      <c r="Q10" s="12" t="s">
        <v>31</v>
      </c>
      <c r="R10" s="12"/>
      <c r="S10" s="14" t="s">
        <v>32</v>
      </c>
      <c r="T10" s="14"/>
      <c r="U10" s="14" t="s">
        <v>33</v>
      </c>
      <c r="V10" s="14"/>
      <c r="AA10" s="10"/>
      <c r="AB10" s="9"/>
    </row>
    <row r="11" spans="1:28" s="11" customFormat="1" x14ac:dyDescent="0.2">
      <c r="A11" s="9"/>
      <c r="B11" s="10"/>
      <c r="D11"/>
      <c r="E11" s="15" t="s">
        <v>22</v>
      </c>
      <c r="F11" s="13"/>
      <c r="G11" s="16" t="s">
        <v>22</v>
      </c>
      <c r="H11" s="14"/>
      <c r="I11" s="15" t="s">
        <v>22</v>
      </c>
      <c r="J11" s="13"/>
      <c r="K11" s="15" t="s">
        <v>22</v>
      </c>
      <c r="L11" s="13"/>
      <c r="M11" s="15" t="s">
        <v>22</v>
      </c>
      <c r="N11" s="13"/>
      <c r="O11" s="15" t="s">
        <v>22</v>
      </c>
      <c r="P11" s="15"/>
      <c r="Q11" s="15" t="s">
        <v>22</v>
      </c>
      <c r="R11" s="13"/>
      <c r="S11" s="16" t="s">
        <v>22</v>
      </c>
      <c r="T11" s="14"/>
      <c r="U11" s="16" t="s">
        <v>22</v>
      </c>
      <c r="V11" s="14"/>
      <c r="W11" s="16" t="s">
        <v>34</v>
      </c>
      <c r="AA11" s="10"/>
      <c r="AB11" s="9"/>
    </row>
    <row r="12" spans="1:28" s="11" customFormat="1" x14ac:dyDescent="0.2">
      <c r="A12" s="9"/>
      <c r="B12" s="10"/>
      <c r="D12"/>
      <c r="E12" s="20"/>
      <c r="F12" s="13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/>
      <c r="W12"/>
      <c r="AA12" s="10"/>
      <c r="AB12" s="9"/>
    </row>
    <row r="13" spans="1:28" s="11" customFormat="1" x14ac:dyDescent="0.2">
      <c r="A13" s="9"/>
      <c r="B13" s="10"/>
      <c r="D13" t="s">
        <v>0</v>
      </c>
      <c r="E13" s="21">
        <f>3168855.28+1660000</f>
        <v>4828855.2799999993</v>
      </c>
      <c r="F13" s="13"/>
      <c r="G13" s="21">
        <v>0</v>
      </c>
      <c r="H13" s="22"/>
      <c r="I13" s="29">
        <v>0</v>
      </c>
      <c r="J13" s="30"/>
      <c r="K13" s="29">
        <v>0</v>
      </c>
      <c r="L13" s="30"/>
      <c r="M13" s="29">
        <v>0</v>
      </c>
      <c r="N13" s="30"/>
      <c r="O13" s="29">
        <v>0</v>
      </c>
      <c r="P13" s="29"/>
      <c r="Q13" s="29">
        <v>333736.02</v>
      </c>
      <c r="R13" s="32"/>
      <c r="S13" s="29">
        <v>116.82</v>
      </c>
      <c r="T13" s="30"/>
      <c r="U13" s="29">
        <v>562868.09</v>
      </c>
      <c r="V13" s="24"/>
      <c r="W13" s="25">
        <f>SUM(E13:U13)</f>
        <v>5725576.209999999</v>
      </c>
      <c r="AA13" s="10"/>
      <c r="AB13" s="9"/>
    </row>
    <row r="14" spans="1:28" s="11" customFormat="1" x14ac:dyDescent="0.2">
      <c r="A14" s="9"/>
      <c r="B14" s="10"/>
      <c r="D14"/>
      <c r="E14" s="22"/>
      <c r="F14" s="13"/>
      <c r="G14" s="22"/>
      <c r="H14" s="22"/>
      <c r="I14" s="34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24"/>
      <c r="W14" s="26"/>
      <c r="AA14" s="10"/>
      <c r="AB14" s="9"/>
    </row>
    <row r="15" spans="1:28" s="11" customFormat="1" x14ac:dyDescent="0.2">
      <c r="A15" s="9"/>
      <c r="B15" s="10"/>
      <c r="D15" s="14" t="s">
        <v>1</v>
      </c>
      <c r="E15" s="22"/>
      <c r="F15" s="13"/>
      <c r="G15" s="22"/>
      <c r="H15" s="22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24"/>
      <c r="W15" s="26"/>
      <c r="AA15" s="10"/>
      <c r="AB15" s="9"/>
    </row>
    <row r="16" spans="1:28" s="11" customFormat="1" x14ac:dyDescent="0.2">
      <c r="A16" s="9"/>
      <c r="B16" s="10"/>
      <c r="D16" t="s">
        <v>2</v>
      </c>
      <c r="E16" s="22">
        <v>4535145</v>
      </c>
      <c r="F16" s="13"/>
      <c r="G16" s="27">
        <v>18127.5</v>
      </c>
      <c r="H16" s="22"/>
      <c r="I16" s="30"/>
      <c r="J16" s="30"/>
      <c r="K16" s="30">
        <v>442671</v>
      </c>
      <c r="L16" s="30"/>
      <c r="M16" s="30"/>
      <c r="N16" s="30"/>
      <c r="O16" s="30"/>
      <c r="P16" s="30"/>
      <c r="Q16" s="30">
        <v>50000</v>
      </c>
      <c r="R16" s="30"/>
      <c r="S16" s="30">
        <v>3000</v>
      </c>
      <c r="T16" s="30"/>
      <c r="U16" s="30">
        <v>20300</v>
      </c>
      <c r="V16" s="24"/>
      <c r="W16" s="24">
        <f>SUM(E16:U16)</f>
        <v>5069243.5</v>
      </c>
      <c r="AA16" s="10"/>
      <c r="AB16" s="9"/>
    </row>
    <row r="17" spans="1:28" s="11" customFormat="1" x14ac:dyDescent="0.2">
      <c r="A17" s="9"/>
      <c r="B17" s="10"/>
      <c r="D17" t="s">
        <v>3</v>
      </c>
      <c r="E17" s="22">
        <v>5485212</v>
      </c>
      <c r="F17" s="13"/>
      <c r="G17" s="27">
        <v>625839.12</v>
      </c>
      <c r="H17" s="22"/>
      <c r="I17" s="30">
        <v>90428</v>
      </c>
      <c r="J17" s="30"/>
      <c r="K17" s="30">
        <v>652412</v>
      </c>
      <c r="L17" s="30"/>
      <c r="M17" s="30"/>
      <c r="N17" s="30"/>
      <c r="O17" s="30">
        <v>258811.33</v>
      </c>
      <c r="P17" s="30"/>
      <c r="Q17" s="30">
        <v>6600</v>
      </c>
      <c r="R17" s="30"/>
      <c r="S17" s="30"/>
      <c r="T17" s="30"/>
      <c r="U17" s="30"/>
      <c r="V17" s="24"/>
      <c r="W17" s="24">
        <f>SUM(E17:U17)</f>
        <v>7119302.4500000002</v>
      </c>
      <c r="AA17" s="10"/>
      <c r="AB17" s="9"/>
    </row>
    <row r="18" spans="1:28" s="11" customFormat="1" x14ac:dyDescent="0.2">
      <c r="A18" s="9"/>
      <c r="B18" s="10"/>
      <c r="D18" t="s">
        <v>4</v>
      </c>
      <c r="E18" s="22">
        <v>42000</v>
      </c>
      <c r="F18" s="13"/>
      <c r="G18" s="27">
        <v>1124173</v>
      </c>
      <c r="H18" s="22"/>
      <c r="I18" s="30"/>
      <c r="J18" s="30"/>
      <c r="K18" s="30"/>
      <c r="L18" s="30"/>
      <c r="M18" s="30"/>
      <c r="N18" s="30"/>
      <c r="O18" s="30"/>
      <c r="P18" s="30"/>
      <c r="Q18" s="30">
        <v>1028000</v>
      </c>
      <c r="R18" s="30"/>
      <c r="S18" s="30"/>
      <c r="T18" s="30"/>
      <c r="U18" s="30"/>
      <c r="V18" s="24"/>
      <c r="W18" s="24">
        <f>SUM(E18:U18)</f>
        <v>2194173</v>
      </c>
      <c r="AA18" s="10"/>
      <c r="AB18" s="9"/>
    </row>
    <row r="19" spans="1:28" s="11" customFormat="1" x14ac:dyDescent="0.2">
      <c r="A19" s="9"/>
      <c r="B19" s="10"/>
      <c r="D19" t="s">
        <v>5</v>
      </c>
      <c r="E19" s="22">
        <v>135000</v>
      </c>
      <c r="F19" s="13"/>
      <c r="G19" s="27">
        <v>18166</v>
      </c>
      <c r="H19" s="22"/>
      <c r="I19" s="30"/>
      <c r="J19" s="30"/>
      <c r="K19" s="30"/>
      <c r="L19" s="30"/>
      <c r="M19" s="30"/>
      <c r="N19" s="30"/>
      <c r="O19" s="30">
        <v>998843.74</v>
      </c>
      <c r="P19" s="30"/>
      <c r="Q19" s="30"/>
      <c r="R19" s="30"/>
      <c r="S19" s="30"/>
      <c r="T19" s="30"/>
      <c r="U19" s="30"/>
      <c r="V19" s="24"/>
      <c r="W19" s="25">
        <f>SUM(E19:U19)</f>
        <v>1152009.74</v>
      </c>
      <c r="AA19" s="10"/>
      <c r="AB19" s="9"/>
    </row>
    <row r="20" spans="1:28" s="11" customFormat="1" x14ac:dyDescent="0.2">
      <c r="A20" s="9"/>
      <c r="B20" s="10"/>
      <c r="D20" s="18" t="s">
        <v>6</v>
      </c>
      <c r="E20" s="23">
        <f>SUM(E16:E19)</f>
        <v>10197357</v>
      </c>
      <c r="F20" s="13"/>
      <c r="G20" s="23">
        <f>SUM(G16:G19)</f>
        <v>1786305.62</v>
      </c>
      <c r="H20" s="22"/>
      <c r="I20" s="31">
        <f>SUM(I16:I19)</f>
        <v>90428</v>
      </c>
      <c r="J20" s="30"/>
      <c r="K20" s="31">
        <f>SUM(K16:K19)</f>
        <v>1095083</v>
      </c>
      <c r="L20" s="30"/>
      <c r="M20" s="31">
        <f>SUM(M16:M19)</f>
        <v>0</v>
      </c>
      <c r="N20" s="30"/>
      <c r="O20" s="31">
        <f>SUM(O16:O19)</f>
        <v>1257655.07</v>
      </c>
      <c r="P20" s="31"/>
      <c r="Q20" s="31">
        <f>SUM(Q16:Q19)</f>
        <v>1084600</v>
      </c>
      <c r="R20" s="32"/>
      <c r="S20" s="31">
        <f>SUM(S16:S19)</f>
        <v>3000</v>
      </c>
      <c r="T20" s="30"/>
      <c r="U20" s="31">
        <f>SUM(U16:U19)</f>
        <v>20300</v>
      </c>
      <c r="V20" s="24"/>
      <c r="W20" s="28">
        <f>SUM(W16:W19)</f>
        <v>15534728.689999999</v>
      </c>
      <c r="AA20" s="10"/>
      <c r="AB20" s="9"/>
    </row>
    <row r="21" spans="1:28" s="11" customFormat="1" x14ac:dyDescent="0.2">
      <c r="A21" s="9"/>
      <c r="B21" s="10"/>
      <c r="D21"/>
      <c r="E21" s="22"/>
      <c r="F21" s="13"/>
      <c r="G21" s="22"/>
      <c r="H21" s="22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24"/>
      <c r="W21" s="26"/>
      <c r="AA21" s="10"/>
      <c r="AB21" s="9"/>
    </row>
    <row r="22" spans="1:28" s="11" customFormat="1" x14ac:dyDescent="0.2">
      <c r="A22" s="9"/>
      <c r="B22" s="10"/>
      <c r="D22" s="14" t="s">
        <v>7</v>
      </c>
      <c r="E22" s="37"/>
      <c r="F22" s="13"/>
      <c r="G22" s="22"/>
      <c r="H22" s="22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24"/>
      <c r="W22" s="26"/>
      <c r="AA22" s="10"/>
      <c r="AB22" s="9"/>
    </row>
    <row r="23" spans="1:28" s="11" customFormat="1" x14ac:dyDescent="0.2">
      <c r="A23" s="9"/>
      <c r="B23" s="10"/>
      <c r="D23" t="s">
        <v>8</v>
      </c>
      <c r="E23" s="22">
        <v>4649509.03</v>
      </c>
      <c r="F23" s="13"/>
      <c r="G23" s="27">
        <v>1035855.3</v>
      </c>
      <c r="H23" s="22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>
        <v>3000</v>
      </c>
      <c r="T23" s="30"/>
      <c r="U23" s="30"/>
      <c r="V23" s="24"/>
      <c r="W23" s="24">
        <f t="shared" ref="W23:W35" si="0">SUM(E23:U23)</f>
        <v>5688364.3300000001</v>
      </c>
      <c r="AA23" s="10"/>
      <c r="AB23" s="9"/>
    </row>
    <row r="24" spans="1:28" s="11" customFormat="1" x14ac:dyDescent="0.2">
      <c r="A24" s="9"/>
      <c r="B24" s="10"/>
      <c r="D24" t="s">
        <v>9</v>
      </c>
      <c r="E24" s="22">
        <v>338710.36</v>
      </c>
      <c r="F24" s="13"/>
      <c r="G24" s="27">
        <v>59266.51</v>
      </c>
      <c r="H24" s="22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24"/>
      <c r="W24" s="24">
        <f t="shared" si="0"/>
        <v>397976.87</v>
      </c>
      <c r="AA24" s="10"/>
      <c r="AB24" s="9"/>
    </row>
    <row r="25" spans="1:28" s="11" customFormat="1" x14ac:dyDescent="0.2">
      <c r="A25" s="9"/>
      <c r="B25" s="10"/>
      <c r="D25" t="s">
        <v>10</v>
      </c>
      <c r="E25" s="22">
        <v>190478.42</v>
      </c>
      <c r="F25" s="13"/>
      <c r="G25" s="27">
        <v>472578.09</v>
      </c>
      <c r="H25" s="22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24"/>
      <c r="W25" s="24">
        <f t="shared" si="0"/>
        <v>663056.51</v>
      </c>
      <c r="AA25" s="10"/>
      <c r="AB25" s="9"/>
    </row>
    <row r="26" spans="1:28" s="11" customFormat="1" x14ac:dyDescent="0.2">
      <c r="A26" s="9"/>
      <c r="B26" s="10"/>
      <c r="D26" t="s">
        <v>11</v>
      </c>
      <c r="E26" s="22">
        <v>525241.56000000006</v>
      </c>
      <c r="F26" s="13"/>
      <c r="G26" s="22"/>
      <c r="H26" s="22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24"/>
      <c r="W26" s="24">
        <f t="shared" si="0"/>
        <v>525241.56000000006</v>
      </c>
      <c r="AA26" s="10"/>
      <c r="AB26" s="9"/>
    </row>
    <row r="27" spans="1:28" s="11" customFormat="1" x14ac:dyDescent="0.2">
      <c r="A27" s="9"/>
      <c r="B27" s="10"/>
      <c r="D27" t="s">
        <v>12</v>
      </c>
      <c r="E27" s="22">
        <v>879863.34</v>
      </c>
      <c r="F27" s="13"/>
      <c r="G27" s="22"/>
      <c r="H27" s="22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24"/>
      <c r="W27" s="24">
        <f t="shared" si="0"/>
        <v>879863.34</v>
      </c>
      <c r="AA27" s="10"/>
      <c r="AB27" s="9"/>
    </row>
    <row r="28" spans="1:28" s="11" customFormat="1" x14ac:dyDescent="0.2">
      <c r="A28" s="9"/>
      <c r="B28" s="10"/>
      <c r="D28" t="s">
        <v>13</v>
      </c>
      <c r="E28" s="22">
        <v>400284.54</v>
      </c>
      <c r="F28" s="13"/>
      <c r="G28" s="22"/>
      <c r="H28" s="22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24"/>
      <c r="W28" s="24">
        <f t="shared" si="0"/>
        <v>400284.54</v>
      </c>
      <c r="AA28" s="10"/>
      <c r="AB28" s="9"/>
    </row>
    <row r="29" spans="1:28" s="11" customFormat="1" x14ac:dyDescent="0.2">
      <c r="A29" s="9"/>
      <c r="B29" s="10"/>
      <c r="D29" t="s">
        <v>14</v>
      </c>
      <c r="E29" s="22">
        <v>2248517.36</v>
      </c>
      <c r="F29" s="13"/>
      <c r="G29" s="27">
        <v>20000</v>
      </c>
      <c r="H29" s="22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24"/>
      <c r="W29" s="24">
        <f t="shared" si="0"/>
        <v>2268517.36</v>
      </c>
      <c r="AA29" s="10"/>
      <c r="AB29" s="9"/>
    </row>
    <row r="30" spans="1:28" s="11" customFormat="1" x14ac:dyDescent="0.2">
      <c r="A30" s="9"/>
      <c r="B30" s="10"/>
      <c r="D30" t="s">
        <v>15</v>
      </c>
      <c r="E30" s="22">
        <v>1069335.06</v>
      </c>
      <c r="F30" s="13"/>
      <c r="G30" s="27">
        <v>1000</v>
      </c>
      <c r="H30" s="22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24"/>
      <c r="W30" s="24">
        <f t="shared" si="0"/>
        <v>1070335.06</v>
      </c>
      <c r="AA30" s="10"/>
      <c r="AB30" s="9"/>
    </row>
    <row r="31" spans="1:28" s="11" customFormat="1" x14ac:dyDescent="0.2">
      <c r="A31" s="9"/>
      <c r="B31" s="10"/>
      <c r="D31" t="s">
        <v>16</v>
      </c>
      <c r="E31" s="22"/>
      <c r="F31" s="13"/>
      <c r="G31" s="22"/>
      <c r="H31" s="22"/>
      <c r="I31" s="30"/>
      <c r="J31" s="30"/>
      <c r="K31" s="30"/>
      <c r="L31" s="30"/>
      <c r="M31" s="30"/>
      <c r="N31" s="30"/>
      <c r="O31" s="30"/>
      <c r="P31" s="30"/>
      <c r="Q31" s="30">
        <v>1103558.45</v>
      </c>
      <c r="R31" s="30"/>
      <c r="S31" s="30"/>
      <c r="T31" s="30"/>
      <c r="U31" s="30"/>
      <c r="V31" s="24"/>
      <c r="W31" s="24">
        <f t="shared" si="0"/>
        <v>1103558.45</v>
      </c>
      <c r="AA31" s="10"/>
      <c r="AB31" s="9"/>
    </row>
    <row r="32" spans="1:28" s="11" customFormat="1" x14ac:dyDescent="0.2">
      <c r="A32" s="9"/>
      <c r="B32" s="10"/>
      <c r="D32" t="s">
        <v>17</v>
      </c>
      <c r="E32" s="22"/>
      <c r="F32" s="13"/>
      <c r="G32" s="27">
        <v>172840.12</v>
      </c>
      <c r="H32" s="2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>
        <v>19000</v>
      </c>
      <c r="V32" s="24"/>
      <c r="W32" s="24">
        <f t="shared" si="0"/>
        <v>191840.12</v>
      </c>
      <c r="AA32" s="10"/>
      <c r="AB32" s="9"/>
    </row>
    <row r="33" spans="1:28" s="11" customFormat="1" x14ac:dyDescent="0.2">
      <c r="A33" s="9"/>
      <c r="B33" s="10"/>
      <c r="D33" s="35" t="s">
        <v>39</v>
      </c>
      <c r="E33" s="22"/>
      <c r="F33" s="13"/>
      <c r="G33" s="22"/>
      <c r="H33" s="22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24"/>
      <c r="W33" s="24">
        <f t="shared" si="0"/>
        <v>0</v>
      </c>
      <c r="AA33" s="10"/>
      <c r="AB33" s="9"/>
    </row>
    <row r="34" spans="1:28" s="11" customFormat="1" x14ac:dyDescent="0.2">
      <c r="A34" s="9"/>
      <c r="B34" s="10"/>
      <c r="D34" t="s">
        <v>18</v>
      </c>
      <c r="E34" s="22"/>
      <c r="F34" s="13"/>
      <c r="G34" s="22"/>
      <c r="H34" s="22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24"/>
      <c r="W34" s="24">
        <f t="shared" si="0"/>
        <v>0</v>
      </c>
      <c r="AA34" s="10"/>
      <c r="AB34" s="9"/>
    </row>
    <row r="35" spans="1:28" s="11" customFormat="1" x14ac:dyDescent="0.2">
      <c r="A35" s="9"/>
      <c r="B35" s="10"/>
      <c r="D35" t="s">
        <v>5</v>
      </c>
      <c r="E35" s="22">
        <v>135000</v>
      </c>
      <c r="F35" s="13"/>
      <c r="G35" s="22">
        <v>24765.599999999999</v>
      </c>
      <c r="H35" s="22"/>
      <c r="I35" s="30"/>
      <c r="J35" s="30"/>
      <c r="K35" s="30">
        <v>998843.74</v>
      </c>
      <c r="L35" s="30"/>
      <c r="M35" s="30"/>
      <c r="N35" s="30"/>
      <c r="O35" s="30">
        <v>1257655.07</v>
      </c>
      <c r="P35" s="30"/>
      <c r="Q35" s="30">
        <v>82000</v>
      </c>
      <c r="R35" s="30"/>
      <c r="S35" s="30"/>
      <c r="T35" s="30"/>
      <c r="U35" s="30"/>
      <c r="V35" s="24"/>
      <c r="W35" s="24">
        <f t="shared" si="0"/>
        <v>2498264.41</v>
      </c>
      <c r="AA35" s="10"/>
      <c r="AB35" s="9"/>
    </row>
    <row r="36" spans="1:28" s="11" customFormat="1" x14ac:dyDescent="0.2">
      <c r="A36" s="9"/>
      <c r="B36" s="10"/>
      <c r="D36" s="18" t="s">
        <v>19</v>
      </c>
      <c r="E36" s="23">
        <f>SUM(E23:E35)</f>
        <v>10436939.670000002</v>
      </c>
      <c r="F36" s="13"/>
      <c r="G36" s="23">
        <f>SUM(G23:G35)</f>
        <v>1786305.62</v>
      </c>
      <c r="H36" s="22"/>
      <c r="I36" s="31">
        <f>SUM(I23:I35)</f>
        <v>0</v>
      </c>
      <c r="J36" s="30"/>
      <c r="K36" s="31">
        <f>SUM(K23:K35)</f>
        <v>998843.74</v>
      </c>
      <c r="L36" s="30"/>
      <c r="M36" s="31">
        <f>SUM(M23:M35)</f>
        <v>0</v>
      </c>
      <c r="N36" s="30"/>
      <c r="O36" s="31">
        <f>SUM(O23:O35)</f>
        <v>1257655.07</v>
      </c>
      <c r="P36" s="31"/>
      <c r="Q36" s="31">
        <f>SUM(Q23:Q35)</f>
        <v>1185558.45</v>
      </c>
      <c r="R36" s="32"/>
      <c r="S36" s="31">
        <f>SUM(S23:S35)</f>
        <v>3000</v>
      </c>
      <c r="T36" s="30"/>
      <c r="U36" s="31">
        <f>SUM(U23:U35)</f>
        <v>19000</v>
      </c>
      <c r="V36" s="24"/>
      <c r="W36" s="28">
        <f>SUM(W23:W35)</f>
        <v>15687302.549999997</v>
      </c>
      <c r="AA36" s="10"/>
      <c r="AB36" s="9"/>
    </row>
    <row r="37" spans="1:28" s="11" customFormat="1" x14ac:dyDescent="0.2">
      <c r="A37" s="9"/>
      <c r="B37" s="10"/>
      <c r="D37"/>
      <c r="E37" s="22"/>
      <c r="F37" s="13"/>
      <c r="G37" s="22"/>
      <c r="H37" s="22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24"/>
      <c r="W37" s="26"/>
      <c r="AA37" s="10"/>
      <c r="AB37" s="9"/>
    </row>
    <row r="38" spans="1:28" s="11" customFormat="1" ht="25.5" x14ac:dyDescent="0.2">
      <c r="A38" s="9"/>
      <c r="B38" s="10"/>
      <c r="D38" s="19" t="s">
        <v>20</v>
      </c>
      <c r="E38" s="21">
        <f>+E20-E36</f>
        <v>-239582.67000000179</v>
      </c>
      <c r="F38" s="13"/>
      <c r="G38" s="21">
        <f>+G20-G36</f>
        <v>0</v>
      </c>
      <c r="H38" s="22"/>
      <c r="I38" s="29">
        <f>+I20-I36</f>
        <v>90428</v>
      </c>
      <c r="J38" s="30"/>
      <c r="K38" s="29">
        <f>+K20-K36</f>
        <v>96239.260000000009</v>
      </c>
      <c r="L38" s="30"/>
      <c r="M38" s="29">
        <f>+M20-M36</f>
        <v>0</v>
      </c>
      <c r="N38" s="30"/>
      <c r="O38" s="29">
        <f>+O20-O36</f>
        <v>0</v>
      </c>
      <c r="P38" s="29"/>
      <c r="Q38" s="29">
        <f>+Q20-Q36</f>
        <v>-100958.44999999995</v>
      </c>
      <c r="R38" s="32"/>
      <c r="S38" s="29">
        <f>+S20-S36</f>
        <v>0</v>
      </c>
      <c r="T38" s="30"/>
      <c r="U38" s="29">
        <f>+U20-U36</f>
        <v>1300</v>
      </c>
      <c r="V38" s="24"/>
      <c r="W38" s="25">
        <f>+W20-W36</f>
        <v>-152573.85999999754</v>
      </c>
      <c r="AA38" s="10"/>
      <c r="AB38" s="9"/>
    </row>
    <row r="39" spans="1:28" s="11" customFormat="1" x14ac:dyDescent="0.2">
      <c r="A39" s="9"/>
      <c r="B39" s="10"/>
      <c r="D39"/>
      <c r="E39" s="22"/>
      <c r="F39" s="13"/>
      <c r="G39" s="22"/>
      <c r="H39" s="22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24"/>
      <c r="W39" s="26"/>
      <c r="AA39" s="10"/>
      <c r="AB39" s="9"/>
    </row>
    <row r="40" spans="1:28" s="11" customFormat="1" ht="13.5" thickBot="1" x14ac:dyDescent="0.25">
      <c r="A40" s="9"/>
      <c r="B40" s="10"/>
      <c r="D40" s="35" t="s">
        <v>42</v>
      </c>
      <c r="E40" s="38">
        <f>+E38+E13</f>
        <v>4589272.6099999975</v>
      </c>
      <c r="F40" s="13"/>
      <c r="G40" s="38">
        <f>+G38+G13</f>
        <v>0</v>
      </c>
      <c r="H40" s="22"/>
      <c r="I40" s="33">
        <f>+I13+I38</f>
        <v>90428</v>
      </c>
      <c r="J40" s="30"/>
      <c r="K40" s="33">
        <f>+K13+K38</f>
        <v>96239.260000000009</v>
      </c>
      <c r="L40" s="30"/>
      <c r="M40" s="33">
        <f>+M13+M38</f>
        <v>0</v>
      </c>
      <c r="N40" s="30"/>
      <c r="O40" s="33">
        <f>+O13+O38</f>
        <v>0</v>
      </c>
      <c r="P40" s="32"/>
      <c r="Q40" s="33">
        <f>+Q13+Q38</f>
        <v>232777.57000000007</v>
      </c>
      <c r="R40" s="32"/>
      <c r="S40" s="33">
        <f>+S13+S38</f>
        <v>116.82</v>
      </c>
      <c r="T40" s="32"/>
      <c r="U40" s="33">
        <f>+U13+U38</f>
        <v>564168.09</v>
      </c>
      <c r="W40" s="44">
        <f>+W13+W38</f>
        <v>5573002.3500000015</v>
      </c>
      <c r="AA40" s="10"/>
      <c r="AB40" s="9"/>
    </row>
    <row r="41" spans="1:28" s="11" customFormat="1" ht="13.5" thickTop="1" x14ac:dyDescent="0.2">
      <c r="A41" s="9"/>
      <c r="B41" s="10"/>
      <c r="D41"/>
      <c r="E41" s="22"/>
      <c r="F41" s="13"/>
      <c r="G41" s="22"/>
      <c r="H41" s="22"/>
      <c r="I41" s="41" t="s">
        <v>44</v>
      </c>
      <c r="J41" s="30"/>
      <c r="K41" s="41" t="s">
        <v>45</v>
      </c>
      <c r="L41" s="30"/>
      <c r="M41" s="40"/>
      <c r="N41" s="30"/>
      <c r="O41" s="30"/>
      <c r="P41" s="30"/>
      <c r="Q41" s="45" t="s">
        <v>49</v>
      </c>
      <c r="R41" s="30"/>
      <c r="S41" s="30"/>
      <c r="T41" s="30"/>
      <c r="U41" s="30"/>
      <c r="V41" s="30"/>
      <c r="W41" s="30"/>
      <c r="X41" s="24"/>
      <c r="Y41" s="26"/>
      <c r="AA41" s="10"/>
      <c r="AB41" s="9"/>
    </row>
    <row r="42" spans="1:28" s="11" customFormat="1" x14ac:dyDescent="0.2">
      <c r="A42" s="9"/>
      <c r="B42" s="10"/>
      <c r="D42" s="35" t="s">
        <v>40</v>
      </c>
      <c r="E42" s="22">
        <f>260000+1400000</f>
        <v>1660000</v>
      </c>
      <c r="F42" s="13"/>
      <c r="G42" s="22"/>
      <c r="H42" s="22"/>
      <c r="I42" s="30"/>
      <c r="J42" s="30"/>
      <c r="K42" s="30"/>
      <c r="L42" s="30"/>
      <c r="M42" s="43"/>
      <c r="N42" s="30"/>
      <c r="O42" s="30"/>
      <c r="P42" s="30"/>
      <c r="Q42" s="30"/>
      <c r="R42" s="22"/>
      <c r="S42" s="30"/>
      <c r="T42" s="30"/>
      <c r="U42" s="30"/>
      <c r="V42" s="22"/>
      <c r="W42" s="22">
        <f>260000+1400000</f>
        <v>1660000</v>
      </c>
      <c r="X42" s="24"/>
      <c r="Y42" s="26"/>
      <c r="AA42" s="10"/>
      <c r="AB42" s="9"/>
    </row>
    <row r="43" spans="1:28" s="11" customFormat="1" x14ac:dyDescent="0.2">
      <c r="A43" s="9"/>
      <c r="B43" s="10"/>
      <c r="D43" s="35" t="s">
        <v>43</v>
      </c>
      <c r="E43" s="21">
        <f>+E40-E42</f>
        <v>2929272.6099999975</v>
      </c>
      <c r="F43" s="13"/>
      <c r="G43" s="22"/>
      <c r="H43" s="22"/>
      <c r="I43" s="22"/>
      <c r="J43" s="22"/>
      <c r="K43" s="22"/>
      <c r="L43" s="22"/>
      <c r="M43" s="36"/>
      <c r="N43" s="22"/>
      <c r="O43" s="22"/>
      <c r="P43" s="22"/>
      <c r="Q43" s="22"/>
      <c r="R43" s="22"/>
      <c r="S43" s="22"/>
      <c r="T43" s="22"/>
      <c r="U43" s="22"/>
      <c r="V43" s="22"/>
      <c r="W43" s="21">
        <f>+W40-W42</f>
        <v>3913002.3500000015</v>
      </c>
      <c r="X43" s="24"/>
      <c r="Y43" s="26"/>
      <c r="AA43" s="10"/>
      <c r="AB43" s="9"/>
    </row>
    <row r="44" spans="1:28" s="11" customFormat="1" ht="13.5" thickBot="1" x14ac:dyDescent="0.25">
      <c r="A44" s="9"/>
      <c r="B44" s="10"/>
      <c r="D44" s="35" t="s">
        <v>41</v>
      </c>
      <c r="E44" s="38">
        <f>SUM(E42:E43)</f>
        <v>4589272.6099999975</v>
      </c>
      <c r="F44" s="13"/>
      <c r="G44" s="22"/>
      <c r="H44" s="22"/>
      <c r="I44" s="22"/>
      <c r="J44" s="22"/>
      <c r="K44" s="22"/>
      <c r="L44" s="22"/>
      <c r="M44" s="36"/>
      <c r="N44" s="22"/>
      <c r="O44" s="22"/>
      <c r="P44" s="22"/>
      <c r="Q44" s="22"/>
      <c r="R44" s="22"/>
      <c r="S44" s="22"/>
      <c r="T44" s="22"/>
      <c r="U44" s="22"/>
      <c r="V44" s="22"/>
      <c r="W44" s="38">
        <f>SUM(W42:W43)</f>
        <v>5573002.3500000015</v>
      </c>
      <c r="X44" s="24"/>
      <c r="Y44" s="26"/>
      <c r="AA44" s="10"/>
      <c r="AB44" s="9"/>
    </row>
    <row r="45" spans="1:28" s="11" customFormat="1" ht="13.5" thickTop="1" x14ac:dyDescent="0.2">
      <c r="A45" s="9"/>
      <c r="B45" s="10"/>
      <c r="D45" s="35"/>
      <c r="E45" s="39"/>
      <c r="F45" s="13"/>
      <c r="G45" s="22"/>
      <c r="H45" s="22"/>
      <c r="I45" s="22"/>
      <c r="J45" s="22"/>
      <c r="K45" s="22"/>
      <c r="L45" s="22"/>
      <c r="M45" s="36"/>
      <c r="N45" s="22"/>
      <c r="O45" s="22"/>
      <c r="P45" s="22"/>
      <c r="Q45" s="22"/>
      <c r="R45" s="22"/>
      <c r="S45" s="22"/>
      <c r="T45" s="22"/>
      <c r="U45" s="22"/>
      <c r="V45" s="22"/>
      <c r="W45" s="39"/>
      <c r="X45" s="24"/>
      <c r="Y45" s="26"/>
      <c r="AA45" s="10"/>
      <c r="AB45" s="9"/>
    </row>
    <row r="46" spans="1:28" s="11" customFormat="1" x14ac:dyDescent="0.2">
      <c r="A46" s="9"/>
      <c r="B46" s="10"/>
      <c r="D46" s="42" t="s">
        <v>46</v>
      </c>
      <c r="E46" s="39"/>
      <c r="F46" s="13"/>
      <c r="G46" s="22"/>
      <c r="H46" s="22"/>
      <c r="I46" s="22"/>
      <c r="J46" s="22"/>
      <c r="K46" s="22"/>
      <c r="L46" s="22"/>
      <c r="M46" s="36"/>
      <c r="N46" s="22"/>
      <c r="O46" s="22"/>
      <c r="P46" s="22"/>
      <c r="Q46" s="22"/>
      <c r="R46" s="22"/>
      <c r="S46" s="22"/>
      <c r="T46" s="22"/>
      <c r="U46" s="22"/>
      <c r="V46" s="22"/>
      <c r="W46" s="39"/>
      <c r="X46" s="24"/>
      <c r="Y46" s="26"/>
      <c r="AA46" s="10"/>
      <c r="AB46" s="9"/>
    </row>
    <row r="47" spans="1:28" s="11" customFormat="1" x14ac:dyDescent="0.2">
      <c r="A47" s="9"/>
      <c r="B47" s="10"/>
      <c r="D47" s="42" t="s">
        <v>50</v>
      </c>
      <c r="E47" s="39"/>
      <c r="F47" s="13"/>
      <c r="G47" s="22"/>
      <c r="H47" s="22"/>
      <c r="I47" s="22"/>
      <c r="J47" s="22"/>
      <c r="K47" s="22"/>
      <c r="L47" s="22"/>
      <c r="M47" s="36"/>
      <c r="N47" s="22"/>
      <c r="O47" s="22"/>
      <c r="P47" s="22"/>
      <c r="Q47" s="22"/>
      <c r="R47" s="22"/>
      <c r="S47" s="22"/>
      <c r="T47" s="22"/>
      <c r="U47" s="22"/>
      <c r="V47" s="22"/>
      <c r="W47" s="39"/>
      <c r="X47" s="24"/>
      <c r="Y47" s="26"/>
      <c r="AA47" s="10"/>
      <c r="AB47" s="9"/>
    </row>
    <row r="48" spans="1:28" s="11" customFormat="1" x14ac:dyDescent="0.2">
      <c r="A48" s="9"/>
      <c r="B48" s="10"/>
      <c r="D48" s="42" t="s">
        <v>48</v>
      </c>
      <c r="E48" s="39"/>
      <c r="F48" s="13"/>
      <c r="G48" s="22"/>
      <c r="H48" s="22"/>
      <c r="I48" s="22"/>
      <c r="J48" s="22"/>
      <c r="K48" s="22"/>
      <c r="L48" s="22"/>
      <c r="M48" s="36"/>
      <c r="N48" s="22"/>
      <c r="O48" s="22"/>
      <c r="P48" s="22"/>
      <c r="Q48" s="22"/>
      <c r="R48" s="22"/>
      <c r="S48" s="22"/>
      <c r="T48" s="22"/>
      <c r="U48" s="22"/>
      <c r="V48" s="22"/>
      <c r="W48" s="39"/>
      <c r="X48" s="24"/>
      <c r="Y48" s="26"/>
      <c r="AA48" s="10"/>
      <c r="AB48" s="9"/>
    </row>
    <row r="49" spans="1:28" ht="9.9499999999999993" customHeight="1" x14ac:dyDescent="0.2">
      <c r="A49" s="1"/>
      <c r="B49" s="4"/>
      <c r="T49" s="7"/>
      <c r="U49" s="8"/>
      <c r="AA49" s="4"/>
      <c r="AB49" s="1"/>
    </row>
    <row r="50" spans="1:28" ht="9.9499999999999993" customHeight="1" x14ac:dyDescent="0.2">
      <c r="A50" s="1"/>
      <c r="B50" s="4"/>
      <c r="C50" s="4"/>
      <c r="D50" s="4"/>
      <c r="E50" s="17"/>
      <c r="F50" s="6"/>
      <c r="G50" s="17"/>
      <c r="H50" s="6"/>
      <c r="I50" s="17"/>
      <c r="J50" s="6"/>
      <c r="K50" s="17"/>
      <c r="L50" s="6"/>
      <c r="M50" s="6"/>
      <c r="N50" s="6"/>
      <c r="O50" s="6"/>
      <c r="P50" s="6"/>
      <c r="Q50" s="17"/>
      <c r="R50" s="17"/>
      <c r="S50" s="17"/>
      <c r="T50" s="5"/>
      <c r="U50" s="17"/>
      <c r="V50" s="4"/>
      <c r="W50" s="17"/>
      <c r="X50" s="4"/>
      <c r="Y50" s="17"/>
      <c r="Z50" s="4"/>
      <c r="AA50" s="4"/>
      <c r="AB50" s="1"/>
    </row>
    <row r="51" spans="1:28" ht="9.9499999999999993" customHeight="1" x14ac:dyDescent="0.2">
      <c r="A51" s="1"/>
      <c r="B51" s="1"/>
      <c r="C51" s="1"/>
      <c r="D51" s="1"/>
      <c r="E51" s="2"/>
      <c r="F51" s="3"/>
      <c r="G51" s="2"/>
      <c r="H51" s="3"/>
      <c r="I51" s="2"/>
      <c r="J51" s="3"/>
      <c r="K51" s="2"/>
      <c r="L51" s="3"/>
      <c r="M51" s="3"/>
      <c r="N51" s="3"/>
      <c r="O51" s="3"/>
      <c r="P51" s="3"/>
      <c r="Q51" s="2"/>
      <c r="R51" s="2"/>
      <c r="S51" s="2"/>
      <c r="T51" s="3"/>
      <c r="U51" s="3"/>
      <c r="V51" s="1"/>
      <c r="W51" s="1"/>
      <c r="X51" s="1"/>
      <c r="Y51" s="1"/>
      <c r="Z51" s="1"/>
      <c r="AA51" s="1"/>
      <c r="AB51" s="1"/>
    </row>
    <row r="52" spans="1:28" x14ac:dyDescent="0.2">
      <c r="U52" s="8"/>
    </row>
    <row r="53" spans="1:28" hidden="1" x14ac:dyDescent="0.2">
      <c r="D53" s="35" t="s">
        <v>51</v>
      </c>
      <c r="U53" s="8"/>
    </row>
    <row r="54" spans="1:28" hidden="1" x14ac:dyDescent="0.2">
      <c r="D54" s="35" t="s">
        <v>53</v>
      </c>
      <c r="E54" s="56">
        <v>2310107.6</v>
      </c>
      <c r="G54" s="55" t="s">
        <v>52</v>
      </c>
      <c r="U54" s="8"/>
    </row>
    <row r="55" spans="1:28" hidden="1" x14ac:dyDescent="0.2">
      <c r="D55" s="35" t="s">
        <v>54</v>
      </c>
      <c r="E55" s="57">
        <v>3017872.21</v>
      </c>
      <c r="T55" s="7"/>
      <c r="U55" s="8"/>
    </row>
    <row r="56" spans="1:28" hidden="1" x14ac:dyDescent="0.2">
      <c r="E56" s="56">
        <f>E55-E54</f>
        <v>707764.60999999987</v>
      </c>
      <c r="U56" s="8"/>
    </row>
    <row r="57" spans="1:28" hidden="1" x14ac:dyDescent="0.2">
      <c r="T57" s="7"/>
    </row>
  </sheetData>
  <mergeCells count="3">
    <mergeCell ref="D4:Y4"/>
    <mergeCell ref="D5:Y5"/>
    <mergeCell ref="D6:Y6"/>
  </mergeCells>
  <phoneticPr fontId="4" type="noConversion"/>
  <pageMargins left="0.5" right="0.5" top="0.5" bottom="0.5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mcoursey</dc:creator>
  <cp:lastModifiedBy>Epley, Macy</cp:lastModifiedBy>
  <cp:lastPrinted>2025-09-12T18:45:56Z</cp:lastPrinted>
  <dcterms:created xsi:type="dcterms:W3CDTF">2006-09-15T14:09:08Z</dcterms:created>
  <dcterms:modified xsi:type="dcterms:W3CDTF">2025-09-15T16:21:47Z</dcterms:modified>
</cp:coreProperties>
</file>