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UNDRAISING FY26\"/>
    </mc:Choice>
  </mc:AlternateContent>
  <xr:revisionPtr revIDLastSave="0" documentId="8_{5426242D-5CBB-4C05-9EE3-7493BD385A7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UNDRAISING SUMMARY FY25" sheetId="3" r:id="rId1"/>
    <sheet name="FUNDRAISING SUMMARY FY26" sheetId="4" r:id="rId2"/>
    <sheet name="FUNDRAISING SUMMARY FY24" sheetId="2" r:id="rId3"/>
    <sheet name=" FUNDRAISING SUMMARY FY23" sheetId="1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5" i="4" l="1"/>
  <c r="H52" i="4" l="1"/>
  <c r="D52" i="4"/>
  <c r="C52" i="4"/>
  <c r="B52" i="4"/>
  <c r="H46" i="4"/>
  <c r="D46" i="4"/>
  <c r="C46" i="4"/>
  <c r="B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H35" i="4"/>
  <c r="D35" i="4"/>
  <c r="C35" i="4"/>
  <c r="B35" i="4"/>
  <c r="G34" i="4"/>
  <c r="F34" i="4"/>
  <c r="E34" i="4"/>
  <c r="G33" i="4"/>
  <c r="F33" i="4"/>
  <c r="E33" i="4"/>
  <c r="G32" i="4"/>
  <c r="F32" i="4"/>
  <c r="E32" i="4"/>
  <c r="G31" i="4"/>
  <c r="F31" i="4"/>
  <c r="E31" i="4"/>
  <c r="B29" i="4"/>
  <c r="H28" i="4"/>
  <c r="D28" i="4"/>
  <c r="G28" i="4" s="1"/>
  <c r="C28" i="4"/>
  <c r="F28" i="4" s="1"/>
  <c r="B28" i="4"/>
  <c r="H24" i="4"/>
  <c r="D24" i="4"/>
  <c r="G24" i="4" s="1"/>
  <c r="C24" i="4"/>
  <c r="F24" i="4" s="1"/>
  <c r="G23" i="4"/>
  <c r="F23" i="4"/>
  <c r="E23" i="4"/>
  <c r="G22" i="4"/>
  <c r="F22" i="4"/>
  <c r="E22" i="4"/>
  <c r="G21" i="4"/>
  <c r="F21" i="4"/>
  <c r="E21" i="4"/>
  <c r="G20" i="4"/>
  <c r="F20" i="4"/>
  <c r="E20" i="4"/>
  <c r="H17" i="4"/>
  <c r="D17" i="4"/>
  <c r="C17" i="4"/>
  <c r="F17" i="4" s="1"/>
  <c r="G16" i="4"/>
  <c r="F16" i="4"/>
  <c r="E16" i="4"/>
  <c r="G15" i="4"/>
  <c r="F15" i="4"/>
  <c r="E15" i="4"/>
  <c r="G14" i="4"/>
  <c r="F14" i="4"/>
  <c r="E14" i="4"/>
  <c r="G13" i="4"/>
  <c r="F13" i="4"/>
  <c r="E13" i="4"/>
  <c r="H10" i="4"/>
  <c r="D10" i="4"/>
  <c r="C10" i="4"/>
  <c r="G9" i="4"/>
  <c r="F9" i="4"/>
  <c r="E9" i="4"/>
  <c r="G8" i="4"/>
  <c r="F8" i="4"/>
  <c r="E8" i="4"/>
  <c r="G7" i="4"/>
  <c r="F7" i="4"/>
  <c r="E7" i="4"/>
  <c r="G6" i="4"/>
  <c r="F6" i="4"/>
  <c r="E6" i="4"/>
  <c r="D49" i="3"/>
  <c r="D52" i="3" s="1"/>
  <c r="C49" i="3"/>
  <c r="B26" i="3"/>
  <c r="C52" i="3"/>
  <c r="G46" i="4" l="1"/>
  <c r="E46" i="4"/>
  <c r="E35" i="4"/>
  <c r="E24" i="4"/>
  <c r="D29" i="4"/>
  <c r="D55" i="4" s="1"/>
  <c r="G10" i="4"/>
  <c r="E10" i="4"/>
  <c r="E17" i="4"/>
  <c r="F10" i="4"/>
  <c r="F35" i="4"/>
  <c r="B55" i="4"/>
  <c r="F46" i="4"/>
  <c r="H29" i="4"/>
  <c r="G17" i="4"/>
  <c r="C29" i="4"/>
  <c r="G35" i="4"/>
  <c r="D25" i="3"/>
  <c r="C25" i="3"/>
  <c r="E36" i="3"/>
  <c r="H49" i="3"/>
  <c r="B49" i="3"/>
  <c r="H43" i="3"/>
  <c r="D43" i="3"/>
  <c r="C43" i="3"/>
  <c r="B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G35" i="3"/>
  <c r="F35" i="3"/>
  <c r="E35" i="3"/>
  <c r="G34" i="3"/>
  <c r="F34" i="3"/>
  <c r="E34" i="3"/>
  <c r="H32" i="3"/>
  <c r="D32" i="3"/>
  <c r="C32" i="3"/>
  <c r="B32" i="3"/>
  <c r="G31" i="3"/>
  <c r="F31" i="3"/>
  <c r="E31" i="3"/>
  <c r="G30" i="3"/>
  <c r="F30" i="3"/>
  <c r="E30" i="3"/>
  <c r="G29" i="3"/>
  <c r="F29" i="3"/>
  <c r="E29" i="3"/>
  <c r="G28" i="3"/>
  <c r="F28" i="3"/>
  <c r="E28" i="3"/>
  <c r="H25" i="3"/>
  <c r="G25" i="3"/>
  <c r="F25" i="3"/>
  <c r="B25" i="3"/>
  <c r="H21" i="3"/>
  <c r="D21" i="3"/>
  <c r="G21" i="3" s="1"/>
  <c r="C21" i="3"/>
  <c r="F21" i="3" s="1"/>
  <c r="G20" i="3"/>
  <c r="F20" i="3"/>
  <c r="E20" i="3"/>
  <c r="G19" i="3"/>
  <c r="F19" i="3"/>
  <c r="E19" i="3"/>
  <c r="G18" i="3"/>
  <c r="F18" i="3"/>
  <c r="E18" i="3"/>
  <c r="G17" i="3"/>
  <c r="F17" i="3"/>
  <c r="E17" i="3"/>
  <c r="H14" i="3"/>
  <c r="D14" i="3"/>
  <c r="G14" i="3" s="1"/>
  <c r="C14" i="3"/>
  <c r="F14" i="3" s="1"/>
  <c r="G13" i="3"/>
  <c r="F13" i="3"/>
  <c r="E13" i="3"/>
  <c r="G12" i="3"/>
  <c r="F12" i="3"/>
  <c r="E12" i="3"/>
  <c r="G11" i="3"/>
  <c r="F11" i="3"/>
  <c r="E11" i="3"/>
  <c r="G10" i="3"/>
  <c r="F10" i="3"/>
  <c r="E10" i="3"/>
  <c r="H7" i="3"/>
  <c r="D7" i="3"/>
  <c r="G7" i="3" s="1"/>
  <c r="C7" i="3"/>
  <c r="G6" i="3"/>
  <c r="F6" i="3"/>
  <c r="E6" i="3"/>
  <c r="G5" i="3"/>
  <c r="F5" i="3"/>
  <c r="E5" i="3"/>
  <c r="G4" i="3"/>
  <c r="F4" i="3"/>
  <c r="E4" i="3"/>
  <c r="G3" i="3"/>
  <c r="F3" i="3"/>
  <c r="E3" i="3"/>
  <c r="C7" i="2"/>
  <c r="F7" i="2" s="1"/>
  <c r="H50" i="2"/>
  <c r="H43" i="2"/>
  <c r="H32" i="2"/>
  <c r="H25" i="2"/>
  <c r="H21" i="2"/>
  <c r="H14" i="2"/>
  <c r="H7" i="2"/>
  <c r="H26" i="2" s="1"/>
  <c r="H52" i="2" s="1"/>
  <c r="D50" i="2"/>
  <c r="C50" i="2"/>
  <c r="B50" i="2"/>
  <c r="D43" i="2"/>
  <c r="C43" i="2"/>
  <c r="B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D32" i="2"/>
  <c r="C32" i="2"/>
  <c r="B32" i="2"/>
  <c r="G31" i="2"/>
  <c r="F31" i="2"/>
  <c r="E31" i="2"/>
  <c r="G30" i="2"/>
  <c r="F30" i="2"/>
  <c r="E30" i="2"/>
  <c r="G29" i="2"/>
  <c r="F29" i="2"/>
  <c r="E29" i="2"/>
  <c r="G28" i="2"/>
  <c r="F28" i="2"/>
  <c r="E28" i="2"/>
  <c r="B26" i="2"/>
  <c r="F25" i="2"/>
  <c r="D25" i="2"/>
  <c r="G25" i="2" s="1"/>
  <c r="C25" i="2"/>
  <c r="B25" i="2"/>
  <c r="D21" i="2"/>
  <c r="G21" i="2" s="1"/>
  <c r="C21" i="2"/>
  <c r="F21" i="2" s="1"/>
  <c r="G20" i="2"/>
  <c r="F20" i="2"/>
  <c r="E20" i="2"/>
  <c r="G19" i="2"/>
  <c r="F19" i="2"/>
  <c r="E19" i="2"/>
  <c r="G18" i="2"/>
  <c r="F18" i="2"/>
  <c r="E18" i="2"/>
  <c r="G17" i="2"/>
  <c r="F17" i="2"/>
  <c r="E17" i="2"/>
  <c r="D14" i="2"/>
  <c r="G14" i="2" s="1"/>
  <c r="C14" i="2"/>
  <c r="F14" i="2" s="1"/>
  <c r="G13" i="2"/>
  <c r="F13" i="2"/>
  <c r="E13" i="2"/>
  <c r="G12" i="2"/>
  <c r="F12" i="2"/>
  <c r="E12" i="2"/>
  <c r="G11" i="2"/>
  <c r="F11" i="2"/>
  <c r="E11" i="2"/>
  <c r="G10" i="2"/>
  <c r="F10" i="2"/>
  <c r="E10" i="2"/>
  <c r="D7" i="2"/>
  <c r="G6" i="2"/>
  <c r="F6" i="2"/>
  <c r="E6" i="2"/>
  <c r="G5" i="2"/>
  <c r="F5" i="2"/>
  <c r="E5" i="2"/>
  <c r="G4" i="2"/>
  <c r="F4" i="2"/>
  <c r="E4" i="2"/>
  <c r="G3" i="2"/>
  <c r="F3" i="2"/>
  <c r="E3" i="2"/>
  <c r="B25" i="1"/>
  <c r="C50" i="1"/>
  <c r="H7" i="1"/>
  <c r="B50" i="1"/>
  <c r="H50" i="1"/>
  <c r="D50" i="1"/>
  <c r="H43" i="1"/>
  <c r="H32" i="1"/>
  <c r="H21" i="1"/>
  <c r="H14" i="1"/>
  <c r="H25" i="1"/>
  <c r="B26" i="1"/>
  <c r="E5" i="1"/>
  <c r="D43" i="1"/>
  <c r="E42" i="1"/>
  <c r="G42" i="1"/>
  <c r="C43" i="1"/>
  <c r="F42" i="1"/>
  <c r="B43" i="1"/>
  <c r="B32" i="1"/>
  <c r="C7" i="1"/>
  <c r="F7" i="1"/>
  <c r="C14" i="1"/>
  <c r="F14" i="1"/>
  <c r="C21" i="1"/>
  <c r="C25" i="1"/>
  <c r="F25" i="1"/>
  <c r="C32" i="1"/>
  <c r="D32" i="1"/>
  <c r="D7" i="1"/>
  <c r="D14" i="1"/>
  <c r="G14" i="1"/>
  <c r="D21" i="1"/>
  <c r="G21" i="1"/>
  <c r="D25" i="1"/>
  <c r="G25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1" i="1"/>
  <c r="F31" i="1"/>
  <c r="E31" i="1"/>
  <c r="G30" i="1"/>
  <c r="F30" i="1"/>
  <c r="E30" i="1"/>
  <c r="G29" i="1"/>
  <c r="F29" i="1"/>
  <c r="E29" i="1"/>
  <c r="G28" i="1"/>
  <c r="F28" i="1"/>
  <c r="E28" i="1"/>
  <c r="G20" i="1"/>
  <c r="F20" i="1"/>
  <c r="E20" i="1"/>
  <c r="G19" i="1"/>
  <c r="F19" i="1"/>
  <c r="E19" i="1"/>
  <c r="G18" i="1"/>
  <c r="F18" i="1"/>
  <c r="E18" i="1"/>
  <c r="G17" i="1"/>
  <c r="F17" i="1"/>
  <c r="E17" i="1"/>
  <c r="E11" i="1"/>
  <c r="G13" i="1"/>
  <c r="F13" i="1"/>
  <c r="E13" i="1"/>
  <c r="G12" i="1"/>
  <c r="F12" i="1"/>
  <c r="E12" i="1"/>
  <c r="G11" i="1"/>
  <c r="F11" i="1"/>
  <c r="G10" i="1"/>
  <c r="F10" i="1"/>
  <c r="E10" i="1"/>
  <c r="F6" i="1"/>
  <c r="G6" i="1"/>
  <c r="E6" i="1"/>
  <c r="F5" i="1"/>
  <c r="G5" i="1"/>
  <c r="G4" i="1"/>
  <c r="F4" i="1"/>
  <c r="E4" i="1"/>
  <c r="G3" i="1"/>
  <c r="F3" i="1"/>
  <c r="E3" i="1"/>
  <c r="F43" i="1"/>
  <c r="E7" i="1"/>
  <c r="G32" i="1"/>
  <c r="C26" i="1"/>
  <c r="E21" i="1"/>
  <c r="E14" i="1"/>
  <c r="G43" i="1"/>
  <c r="F21" i="1"/>
  <c r="D26" i="1"/>
  <c r="D52" i="1"/>
  <c r="G7" i="1"/>
  <c r="E32" i="1"/>
  <c r="F32" i="1"/>
  <c r="F26" i="1"/>
  <c r="G26" i="1"/>
  <c r="E26" i="1"/>
  <c r="G29" i="4" l="1"/>
  <c r="F29" i="4"/>
  <c r="C55" i="4"/>
  <c r="F55" i="4" s="1"/>
  <c r="E29" i="4"/>
  <c r="G55" i="4"/>
  <c r="G43" i="3"/>
  <c r="E43" i="3"/>
  <c r="E32" i="3"/>
  <c r="E14" i="3"/>
  <c r="E7" i="3"/>
  <c r="H26" i="3"/>
  <c r="H52" i="3" s="1"/>
  <c r="F43" i="3"/>
  <c r="F32" i="3"/>
  <c r="B52" i="3"/>
  <c r="E21" i="3"/>
  <c r="C26" i="3"/>
  <c r="D26" i="3"/>
  <c r="F7" i="3"/>
  <c r="G32" i="3"/>
  <c r="E43" i="2"/>
  <c r="F43" i="2"/>
  <c r="G32" i="2"/>
  <c r="E21" i="2"/>
  <c r="D26" i="2"/>
  <c r="G26" i="2" s="1"/>
  <c r="E14" i="2"/>
  <c r="G43" i="2"/>
  <c r="B52" i="2"/>
  <c r="F32" i="2"/>
  <c r="G7" i="2"/>
  <c r="E32" i="2"/>
  <c r="C26" i="2"/>
  <c r="E7" i="2"/>
  <c r="B52" i="1"/>
  <c r="G52" i="1" s="1"/>
  <c r="E43" i="1"/>
  <c r="C52" i="1"/>
  <c r="H26" i="1"/>
  <c r="H52" i="1" s="1"/>
  <c r="E55" i="4" l="1"/>
  <c r="E26" i="3"/>
  <c r="G26" i="3"/>
  <c r="F26" i="3"/>
  <c r="F52" i="3"/>
  <c r="D52" i="2"/>
  <c r="G52" i="2" s="1"/>
  <c r="F26" i="2"/>
  <c r="C52" i="2"/>
  <c r="F52" i="2" s="1"/>
  <c r="E26" i="2"/>
  <c r="E52" i="1"/>
  <c r="F52" i="1"/>
  <c r="G52" i="3" l="1"/>
  <c r="E52" i="3"/>
  <c r="E52" i="2"/>
</calcChain>
</file>

<file path=xl/sharedStrings.xml><?xml version="1.0" encoding="utf-8"?>
<sst xmlns="http://schemas.openxmlformats.org/spreadsheetml/2006/main" count="259" uniqueCount="68">
  <si>
    <t>SCHOOL/LOCATION</t>
  </si>
  <si>
    <t>FY23 EST. ENROLL-MENT</t>
  </si>
  <si>
    <t>FY23       GROSS REQUEST</t>
  </si>
  <si>
    <t>FY23 PROJECTED
NET</t>
  </si>
  <si>
    <t>FY23 PERCENT
NET</t>
  </si>
  <si>
    <t>FY23
PER PUPIL
GROSS</t>
  </si>
  <si>
    <t>FY23      PER PUPIL
NET</t>
  </si>
  <si>
    <t>FY22 GROSS REQUEST</t>
  </si>
  <si>
    <t>OCHS</t>
  </si>
  <si>
    <t>REGULAR PROGRAMS</t>
  </si>
  <si>
    <t>ATHLETIC BOOSTERS</t>
  </si>
  <si>
    <t>BAND BOOSTERS</t>
  </si>
  <si>
    <t>PTSA</t>
  </si>
  <si>
    <t>TOTAL OCHS</t>
  </si>
  <si>
    <t>SOHS</t>
  </si>
  <si>
    <t xml:space="preserve"> </t>
  </si>
  <si>
    <t>TOTAL SOHS</t>
  </si>
  <si>
    <t>NOHS</t>
  </si>
  <si>
    <t>TOTAL NOHS</t>
  </si>
  <si>
    <t>ARVIN ED CENTER</t>
  </si>
  <si>
    <t>TOTAL ARVIN</t>
  </si>
  <si>
    <t>TOTAL HIGH SCHOOLS</t>
  </si>
  <si>
    <t>EOMS</t>
  </si>
  <si>
    <t>OCMS</t>
  </si>
  <si>
    <t>NOMS</t>
  </si>
  <si>
    <t>SOMS</t>
  </si>
  <si>
    <t>TOTAL MIDDLE SCHOOLS</t>
  </si>
  <si>
    <t>BUCKNER ELEM</t>
  </si>
  <si>
    <t>CAMDEN ELEM</t>
  </si>
  <si>
    <t>CENTERFIELD ELEM</t>
  </si>
  <si>
    <t>CRESTWOOD ELEM</t>
  </si>
  <si>
    <t>GOSHEN ELEM</t>
  </si>
  <si>
    <t>HARMONY ELEM</t>
  </si>
  <si>
    <t>KENWOOD ELEM</t>
  </si>
  <si>
    <t>LAGRANGE ELEM</t>
  </si>
  <si>
    <t>LOCUST GROVE ELEM</t>
  </si>
  <si>
    <t>TOTAL ELEMENTARY SCHOOLS</t>
  </si>
  <si>
    <t>ARVIN - DISTRICT</t>
  </si>
  <si>
    <t>BAHS</t>
  </si>
  <si>
    <t>CAPAA - DISTRICT</t>
  </si>
  <si>
    <t>OC ART CENTER - DISTRICT</t>
  </si>
  <si>
    <t>OC SCHOOLS (FUND 21) - DISTRICT</t>
  </si>
  <si>
    <t>TOTAL DISTRICT (FUND 21)</t>
  </si>
  <si>
    <t>GRAND TOTAL</t>
  </si>
  <si>
    <t>FY24 EST. ENROLL-MENT</t>
  </si>
  <si>
    <t>FY24       GROSS REQUEST</t>
  </si>
  <si>
    <t>FY24 PROJECTED
NET</t>
  </si>
  <si>
    <t>FY24 PERCENT
NET</t>
  </si>
  <si>
    <t>FY24
PER PUPIL
GROSS</t>
  </si>
  <si>
    <t>FY24      PER PUPIL
NET</t>
  </si>
  <si>
    <t>OC SCHOOLS (F 21) - DISTRICT</t>
  </si>
  <si>
    <t>FY25 EST. ENROLL-MENT</t>
  </si>
  <si>
    <t>FY25     GROSS REQUEST</t>
  </si>
  <si>
    <t>FY25 PROJECTED
NET</t>
  </si>
  <si>
    <t>FY25 PERCENT
NET</t>
  </si>
  <si>
    <t>FY25
PER PUPIL
GROSS</t>
  </si>
  <si>
    <t>FY25      PER PUPIL
NET</t>
  </si>
  <si>
    <t>OC SCHOOLS (CHARITY EVENTS)</t>
  </si>
  <si>
    <t>TOTAL DISTRICT (FUND 21 )</t>
  </si>
  <si>
    <t>Fundraising Request Summary</t>
  </si>
  <si>
    <t xml:space="preserve">                  2025-2026</t>
  </si>
  <si>
    <t>FY26 PROJECTED
NET</t>
  </si>
  <si>
    <t>FY26 PERCENT
NET</t>
  </si>
  <si>
    <t>FY26
PER PUPIL
GROSS</t>
  </si>
  <si>
    <t>FY25      GROSS REQUEST</t>
  </si>
  <si>
    <t>FY26    GROSS REQUEST</t>
  </si>
  <si>
    <t>FY26 EST. ENROLLMENT</t>
  </si>
  <si>
    <t>FY26    PER PUPIL
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</si>
</sst>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8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bgColor theme="6" tint="0.3999755851924192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AE98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5" fillId="0" borderId="1" xfId="0" applyFont="1" applyBorder="1"/>
    <xf numFmtId="0" fontId="2" fillId="0" borderId="0" xfId="0" applyFont="1"/>
    <xf numFmtId="3" fontId="2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0" fontId="2" fillId="0" borderId="2" xfId="0" applyFont="1" applyBorder="1"/>
    <xf numFmtId="0" fontId="5" fillId="0" borderId="3" xfId="0" applyFont="1" applyBorder="1"/>
    <xf numFmtId="0" fontId="4" fillId="0" borderId="1" xfId="0" applyFont="1" applyBorder="1"/>
    <xf numFmtId="3" fontId="2" fillId="0" borderId="4" xfId="0" applyNumberFormat="1" applyFont="1" applyBorder="1"/>
    <xf numFmtId="4" fontId="2" fillId="0" borderId="4" xfId="0" applyNumberFormat="1" applyFont="1" applyBorder="1"/>
    <xf numFmtId="0" fontId="2" fillId="0" borderId="4" xfId="0" applyFont="1" applyBorder="1"/>
    <xf numFmtId="10" fontId="2" fillId="0" borderId="4" xfId="0" applyNumberFormat="1" applyFont="1" applyBorder="1"/>
    <xf numFmtId="3" fontId="4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0" fontId="4" fillId="0" borderId="5" xfId="0" applyFont="1" applyBorder="1"/>
    <xf numFmtId="0" fontId="3" fillId="0" borderId="1" xfId="0" applyFont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5" fillId="3" borderId="1" xfId="0" applyFont="1" applyFill="1" applyBorder="1"/>
    <xf numFmtId="0" fontId="2" fillId="3" borderId="0" xfId="0" applyFont="1" applyFill="1"/>
    <xf numFmtId="3" fontId="2" fillId="3" borderId="0" xfId="0" applyNumberFormat="1" applyFont="1" applyFill="1"/>
    <xf numFmtId="10" fontId="2" fillId="3" borderId="0" xfId="0" applyNumberFormat="1" applyFont="1" applyFill="1"/>
    <xf numFmtId="4" fontId="2" fillId="3" borderId="0" xfId="0" applyNumberFormat="1" applyFont="1" applyFill="1"/>
    <xf numFmtId="165" fontId="2" fillId="3" borderId="0" xfId="0" applyNumberFormat="1" applyFont="1" applyFill="1"/>
    <xf numFmtId="0" fontId="5" fillId="3" borderId="3" xfId="0" applyFont="1" applyFill="1" applyBorder="1"/>
    <xf numFmtId="164" fontId="2" fillId="3" borderId="4" xfId="0" applyNumberFormat="1" applyFont="1" applyFill="1" applyBorder="1"/>
    <xf numFmtId="10" fontId="2" fillId="3" borderId="4" xfId="0" applyNumberFormat="1" applyFont="1" applyFill="1" applyBorder="1"/>
    <xf numFmtId="165" fontId="2" fillId="3" borderId="4" xfId="0" applyNumberFormat="1" applyFont="1" applyFill="1" applyBorder="1"/>
    <xf numFmtId="3" fontId="2" fillId="3" borderId="4" xfId="0" applyNumberFormat="1" applyFont="1" applyFill="1" applyBorder="1"/>
    <xf numFmtId="0" fontId="5" fillId="4" borderId="3" xfId="0" applyFont="1" applyFill="1" applyBorder="1"/>
    <xf numFmtId="0" fontId="2" fillId="4" borderId="4" xfId="0" applyFont="1" applyFill="1" applyBorder="1"/>
    <xf numFmtId="3" fontId="2" fillId="4" borderId="4" xfId="0" applyNumberFormat="1" applyFont="1" applyFill="1" applyBorder="1"/>
    <xf numFmtId="10" fontId="2" fillId="4" borderId="4" xfId="0" applyNumberFormat="1" applyFont="1" applyFill="1" applyBorder="1"/>
    <xf numFmtId="4" fontId="2" fillId="4" borderId="4" xfId="0" applyNumberFormat="1" applyFont="1" applyFill="1" applyBorder="1"/>
    <xf numFmtId="0" fontId="2" fillId="5" borderId="0" xfId="0" applyFont="1" applyFill="1"/>
    <xf numFmtId="3" fontId="2" fillId="5" borderId="0" xfId="0" applyNumberFormat="1" applyFont="1" applyFill="1"/>
    <xf numFmtId="10" fontId="2" fillId="5" borderId="0" xfId="0" applyNumberFormat="1" applyFont="1" applyFill="1"/>
    <xf numFmtId="4" fontId="2" fillId="5" borderId="0" xfId="0" applyNumberFormat="1" applyFont="1" applyFill="1"/>
    <xf numFmtId="0" fontId="2" fillId="5" borderId="4" xfId="0" applyFont="1" applyFill="1" applyBorder="1"/>
    <xf numFmtId="3" fontId="2" fillId="5" borderId="4" xfId="0" applyNumberFormat="1" applyFont="1" applyFill="1" applyBorder="1"/>
    <xf numFmtId="10" fontId="2" fillId="5" borderId="4" xfId="0" applyNumberFormat="1" applyFont="1" applyFill="1" applyBorder="1"/>
    <xf numFmtId="4" fontId="2" fillId="5" borderId="4" xfId="0" applyNumberFormat="1" applyFont="1" applyFill="1" applyBorder="1"/>
    <xf numFmtId="0" fontId="5" fillId="5" borderId="1" xfId="0" applyFont="1" applyFill="1" applyBorder="1"/>
    <xf numFmtId="0" fontId="5" fillId="5" borderId="3" xfId="0" applyFont="1" applyFill="1" applyBorder="1"/>
    <xf numFmtId="0" fontId="2" fillId="2" borderId="8" xfId="0" applyFont="1" applyFill="1" applyBorder="1" applyAlignment="1">
      <alignment horizontal="center" wrapText="1"/>
    </xf>
    <xf numFmtId="0" fontId="2" fillId="0" borderId="9" xfId="0" applyFont="1" applyBorder="1"/>
    <xf numFmtId="3" fontId="2" fillId="0" borderId="10" xfId="0" applyNumberFormat="1" applyFont="1" applyBorder="1"/>
    <xf numFmtId="3" fontId="4" fillId="0" borderId="10" xfId="0" applyNumberFormat="1" applyFont="1" applyBorder="1"/>
    <xf numFmtId="3" fontId="2" fillId="5" borderId="10" xfId="0" applyNumberFormat="1" applyFont="1" applyFill="1" applyBorder="1"/>
    <xf numFmtId="0" fontId="2" fillId="0" borderId="10" xfId="0" applyFont="1" applyBorder="1"/>
    <xf numFmtId="3" fontId="2" fillId="5" borderId="11" xfId="0" applyNumberFormat="1" applyFont="1" applyFill="1" applyBorder="1"/>
    <xf numFmtId="3" fontId="2" fillId="3" borderId="10" xfId="0" applyNumberFormat="1" applyFont="1" applyFill="1" applyBorder="1"/>
    <xf numFmtId="0" fontId="3" fillId="0" borderId="10" xfId="0" applyFont="1" applyBorder="1"/>
    <xf numFmtId="3" fontId="2" fillId="0" borderId="11" xfId="0" applyNumberFormat="1" applyFont="1" applyBorder="1"/>
    <xf numFmtId="0" fontId="2" fillId="3" borderId="10" xfId="0" applyFont="1" applyFill="1" applyBorder="1"/>
    <xf numFmtId="0" fontId="2" fillId="4" borderId="11" xfId="0" applyFont="1" applyFill="1" applyBorder="1"/>
    <xf numFmtId="164" fontId="2" fillId="3" borderId="12" xfId="0" applyNumberFormat="1" applyFont="1" applyFill="1" applyBorder="1"/>
    <xf numFmtId="0" fontId="5" fillId="6" borderId="1" xfId="0" applyFont="1" applyFill="1" applyBorder="1"/>
    <xf numFmtId="0" fontId="2" fillId="6" borderId="0" xfId="0" applyFont="1" applyFill="1"/>
    <xf numFmtId="3" fontId="2" fillId="6" borderId="0" xfId="0" applyNumberFormat="1" applyFont="1" applyFill="1"/>
    <xf numFmtId="10" fontId="2" fillId="6" borderId="0" xfId="0" applyNumberFormat="1" applyFont="1" applyFill="1"/>
    <xf numFmtId="4" fontId="2" fillId="6" borderId="0" xfId="0" applyNumberFormat="1" applyFont="1" applyFill="1"/>
    <xf numFmtId="0" fontId="5" fillId="6" borderId="3" xfId="0" applyFont="1" applyFill="1" applyBorder="1"/>
    <xf numFmtId="0" fontId="2" fillId="6" borderId="4" xfId="0" applyFont="1" applyFill="1" applyBorder="1"/>
    <xf numFmtId="3" fontId="2" fillId="6" borderId="4" xfId="0" applyNumberFormat="1" applyFont="1" applyFill="1" applyBorder="1"/>
    <xf numFmtId="10" fontId="2" fillId="6" borderId="4" xfId="0" applyNumberFormat="1" applyFont="1" applyFill="1" applyBorder="1"/>
    <xf numFmtId="4" fontId="2" fillId="6" borderId="4" xfId="0" applyNumberFormat="1" applyFont="1" applyFill="1" applyBorder="1"/>
    <xf numFmtId="0" fontId="5" fillId="7" borderId="1" xfId="0" applyFont="1" applyFill="1" applyBorder="1"/>
    <xf numFmtId="0" fontId="2" fillId="7" borderId="0" xfId="0" applyFont="1" applyFill="1"/>
    <xf numFmtId="3" fontId="2" fillId="7" borderId="0" xfId="0" applyNumberFormat="1" applyFont="1" applyFill="1"/>
    <xf numFmtId="10" fontId="2" fillId="7" borderId="0" xfId="0" applyNumberFormat="1" applyFont="1" applyFill="1"/>
    <xf numFmtId="165" fontId="2" fillId="7" borderId="0" xfId="0" applyNumberFormat="1" applyFont="1" applyFill="1"/>
    <xf numFmtId="4" fontId="2" fillId="7" borderId="0" xfId="0" applyNumberFormat="1" applyFont="1" applyFill="1"/>
    <xf numFmtId="0" fontId="5" fillId="7" borderId="3" xfId="0" applyFont="1" applyFill="1" applyBorder="1"/>
    <xf numFmtId="0" fontId="2" fillId="7" borderId="4" xfId="0" applyFont="1" applyFill="1" applyBorder="1"/>
    <xf numFmtId="3" fontId="2" fillId="7" borderId="4" xfId="0" applyNumberFormat="1" applyFont="1" applyFill="1" applyBorder="1"/>
    <xf numFmtId="10" fontId="2" fillId="7" borderId="4" xfId="0" applyNumberFormat="1" applyFont="1" applyFill="1" applyBorder="1"/>
    <xf numFmtId="4" fontId="2" fillId="7" borderId="4" xfId="0" applyNumberFormat="1" applyFont="1" applyFill="1" applyBorder="1"/>
    <xf numFmtId="164" fontId="2" fillId="7" borderId="4" xfId="0" applyNumberFormat="1" applyFont="1" applyFill="1" applyBorder="1"/>
    <xf numFmtId="165" fontId="2" fillId="7" borderId="4" xfId="0" applyNumberFormat="1" applyFont="1" applyFill="1" applyBorder="1"/>
    <xf numFmtId="0" fontId="5" fillId="8" borderId="3" xfId="0" applyFont="1" applyFill="1" applyBorder="1"/>
    <xf numFmtId="0" fontId="2" fillId="8" borderId="4" xfId="0" applyFont="1" applyFill="1" applyBorder="1"/>
    <xf numFmtId="3" fontId="2" fillId="8" borderId="4" xfId="0" applyNumberFormat="1" applyFont="1" applyFill="1" applyBorder="1"/>
    <xf numFmtId="10" fontId="2" fillId="8" borderId="4" xfId="0" applyNumberFormat="1" applyFont="1" applyFill="1" applyBorder="1"/>
    <xf numFmtId="4" fontId="2" fillId="8" borderId="4" xfId="0" applyNumberFormat="1" applyFont="1" applyFill="1" applyBorder="1"/>
    <xf numFmtId="44" fontId="3" fillId="0" borderId="0" xfId="1" applyFont="1"/>
    <xf numFmtId="0" fontId="6" fillId="0" borderId="0" xfId="0" applyFont="1"/>
    <xf numFmtId="0" fontId="0" fillId="9" borderId="0" xfId="0" applyFill="1"/>
    <xf numFmtId="0" fontId="7" fillId="9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66"/>
      <color rgb="FFFEAE98"/>
      <color rgb="FFF5F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0FA3-0D22-47FA-9C54-496ADEA66ED7}">
  <dimension ref="A1:N52"/>
  <sheetViews>
    <sheetView view="pageLayout" zoomScale="110" zoomScaleNormal="100" zoomScaleSheetLayoutView="50" zoomScalePageLayoutView="110" workbookViewId="0">
      <selection sqref="A1:H52"/>
    </sheetView>
  </sheetViews>
  <sheetFormatPr defaultRowHeight="12" x14ac:dyDescent="0.2"/>
  <cols>
    <col min="1" max="1" width="26.42578125" style="1" customWidth="1"/>
    <col min="2" max="2" width="8.7109375" style="1" customWidth="1"/>
    <col min="3" max="3" width="12.85546875" style="1" bestFit="1" customWidth="1"/>
    <col min="4" max="4" width="12.42578125" style="1" bestFit="1" customWidth="1"/>
    <col min="5" max="5" width="9.42578125" style="1" customWidth="1"/>
    <col min="6" max="6" width="10.85546875" style="1" customWidth="1"/>
    <col min="7" max="7" width="9.85546875" style="1" bestFit="1" customWidth="1"/>
    <col min="8" max="8" width="12" style="1" customWidth="1"/>
    <col min="9" max="9" width="9.140625" style="1"/>
    <col min="10" max="10" width="12.140625" style="1" customWidth="1"/>
    <col min="11" max="11" width="12.7109375" style="1" customWidth="1"/>
    <col min="12" max="12" width="9.140625" style="1"/>
    <col min="13" max="13" width="13.5703125" style="1" customWidth="1"/>
    <col min="14" max="14" width="13.7109375" style="1" customWidth="1"/>
    <col min="15" max="16384" width="9.140625" style="1"/>
  </cols>
  <sheetData>
    <row r="1" spans="1:14" ht="40.5" customHeight="1" thickBot="1" x14ac:dyDescent="0.25">
      <c r="A1" s="19" t="s">
        <v>0</v>
      </c>
      <c r="B1" s="20" t="s">
        <v>51</v>
      </c>
      <c r="C1" s="20" t="s">
        <v>52</v>
      </c>
      <c r="D1" s="20" t="s">
        <v>53</v>
      </c>
      <c r="E1" s="20" t="s">
        <v>54</v>
      </c>
      <c r="F1" s="20" t="s">
        <v>55</v>
      </c>
      <c r="G1" s="20" t="s">
        <v>56</v>
      </c>
      <c r="H1" s="20" t="s">
        <v>45</v>
      </c>
    </row>
    <row r="2" spans="1:14" x14ac:dyDescent="0.2">
      <c r="A2" s="17" t="s">
        <v>17</v>
      </c>
      <c r="B2" s="7"/>
      <c r="C2" s="7"/>
      <c r="D2" s="7"/>
      <c r="E2" s="7"/>
      <c r="F2" s="7"/>
      <c r="G2" s="7"/>
      <c r="H2" s="7"/>
    </row>
    <row r="3" spans="1:14" ht="13.5" x14ac:dyDescent="0.25">
      <c r="A3" s="2" t="s">
        <v>9</v>
      </c>
      <c r="B3" s="3">
        <v>970</v>
      </c>
      <c r="C3" s="4">
        <v>316395</v>
      </c>
      <c r="D3" s="4">
        <v>250520</v>
      </c>
      <c r="E3" s="5">
        <f>D3/C3</f>
        <v>0.7917950662937151</v>
      </c>
      <c r="F3" s="6">
        <f>C3/B3</f>
        <v>326.18041237113403</v>
      </c>
      <c r="G3" s="6">
        <f>D3/B3</f>
        <v>258.26804123711338</v>
      </c>
      <c r="H3" s="4">
        <v>476292</v>
      </c>
    </row>
    <row r="4" spans="1:14" ht="13.5" x14ac:dyDescent="0.25">
      <c r="A4" s="2" t="s">
        <v>10</v>
      </c>
      <c r="B4" s="3"/>
      <c r="C4" s="4">
        <v>198000</v>
      </c>
      <c r="D4" s="4">
        <v>94250</v>
      </c>
      <c r="E4" s="5">
        <f>D4/C4</f>
        <v>0.47601010101010099</v>
      </c>
      <c r="F4" s="6">
        <f>C4/B3</f>
        <v>204.1237113402062</v>
      </c>
      <c r="G4" s="6">
        <f>D4/B3</f>
        <v>97.164948453608247</v>
      </c>
      <c r="H4" s="4">
        <v>291250</v>
      </c>
    </row>
    <row r="5" spans="1:14" ht="13.5" x14ac:dyDescent="0.25">
      <c r="A5" s="2" t="s">
        <v>11</v>
      </c>
      <c r="B5" s="3"/>
      <c r="C5" s="4">
        <v>41900</v>
      </c>
      <c r="D5" s="4">
        <v>28500</v>
      </c>
      <c r="E5" s="5">
        <f>D5/C5</f>
        <v>0.68019093078758952</v>
      </c>
      <c r="F5" s="6">
        <f>C5/B3</f>
        <v>43.195876288659797</v>
      </c>
      <c r="G5" s="6">
        <f>D5/B3</f>
        <v>29.381443298969071</v>
      </c>
      <c r="H5" s="4">
        <v>73700</v>
      </c>
    </row>
    <row r="6" spans="1:14" ht="13.5" x14ac:dyDescent="0.25">
      <c r="A6" s="2" t="s">
        <v>12</v>
      </c>
      <c r="B6" s="3"/>
      <c r="C6" s="14">
        <v>25750</v>
      </c>
      <c r="D6" s="14">
        <v>8500</v>
      </c>
      <c r="E6" s="15">
        <f>D6/C6</f>
        <v>0.3300970873786408</v>
      </c>
      <c r="F6" s="16">
        <f>C6/B3</f>
        <v>26.546391752577321</v>
      </c>
      <c r="G6" s="16">
        <f>D6/B3</f>
        <v>8.7628865979381452</v>
      </c>
      <c r="H6" s="14">
        <v>25750</v>
      </c>
      <c r="J6" s="88"/>
      <c r="K6" s="88"/>
      <c r="L6" s="88"/>
      <c r="M6" s="88"/>
      <c r="N6" s="88"/>
    </row>
    <row r="7" spans="1:14" ht="13.5" x14ac:dyDescent="0.25">
      <c r="A7" s="70" t="s">
        <v>18</v>
      </c>
      <c r="B7" s="71"/>
      <c r="C7" s="72">
        <f>SUM(C3:C6)</f>
        <v>582045</v>
      </c>
      <c r="D7" s="72">
        <f>SUM(D3:D6)</f>
        <v>381770</v>
      </c>
      <c r="E7" s="73">
        <f>D7/C7</f>
        <v>0.6559114845072116</v>
      </c>
      <c r="F7" s="75">
        <f>C7/B3</f>
        <v>600.04639175257728</v>
      </c>
      <c r="G7" s="75">
        <f>D7/B3</f>
        <v>393.57731958762889</v>
      </c>
      <c r="H7" s="72">
        <f>SUM(H3:H6)</f>
        <v>866992</v>
      </c>
      <c r="J7" s="88"/>
      <c r="K7" s="88"/>
      <c r="L7" s="88"/>
      <c r="M7" s="88"/>
      <c r="N7" s="88"/>
    </row>
    <row r="8" spans="1:14" ht="6.75" customHeight="1" x14ac:dyDescent="0.25">
      <c r="A8" s="2"/>
      <c r="B8" s="3"/>
      <c r="C8" s="4"/>
      <c r="D8" s="4"/>
      <c r="E8" s="5"/>
      <c r="F8" s="6"/>
      <c r="G8" s="6"/>
      <c r="H8" s="4"/>
      <c r="J8" s="88"/>
      <c r="K8" s="88"/>
      <c r="L8" s="88"/>
      <c r="M8" s="88"/>
      <c r="N8" s="88"/>
    </row>
    <row r="9" spans="1:14" x14ac:dyDescent="0.2">
      <c r="A9" s="9" t="s">
        <v>8</v>
      </c>
      <c r="B9" s="3" t="s">
        <v>15</v>
      </c>
      <c r="C9" s="3"/>
      <c r="D9" s="3"/>
      <c r="E9" s="3"/>
      <c r="F9" s="3"/>
      <c r="G9" s="3"/>
      <c r="H9" s="3"/>
      <c r="J9" s="88"/>
      <c r="K9" s="88"/>
      <c r="L9" s="88"/>
      <c r="M9" s="88"/>
      <c r="N9" s="88"/>
    </row>
    <row r="10" spans="1:14" ht="13.5" x14ac:dyDescent="0.25">
      <c r="A10" s="2" t="s">
        <v>9</v>
      </c>
      <c r="B10" s="3">
        <v>1582</v>
      </c>
      <c r="C10" s="4">
        <v>261650</v>
      </c>
      <c r="D10" s="4">
        <v>197215</v>
      </c>
      <c r="E10" s="5">
        <f>D10/C10</f>
        <v>0.75373590674565261</v>
      </c>
      <c r="F10" s="6">
        <f>C10/B10</f>
        <v>165.39190897597976</v>
      </c>
      <c r="G10" s="6">
        <f>D10/B10</f>
        <v>124.66182048040456</v>
      </c>
      <c r="H10" s="4">
        <v>331900</v>
      </c>
      <c r="J10" s="88"/>
      <c r="K10" s="88"/>
      <c r="L10" s="88"/>
      <c r="M10" s="88"/>
      <c r="N10" s="88"/>
    </row>
    <row r="11" spans="1:14" ht="13.5" x14ac:dyDescent="0.25">
      <c r="A11" s="2" t="s">
        <v>10</v>
      </c>
      <c r="B11" s="3"/>
      <c r="C11" s="4">
        <v>395850</v>
      </c>
      <c r="D11" s="4">
        <v>292050</v>
      </c>
      <c r="E11" s="5">
        <f>D11/C11</f>
        <v>0.73777946191739296</v>
      </c>
      <c r="F11" s="6">
        <f>C11/B10</f>
        <v>250.22123893805309</v>
      </c>
      <c r="G11" s="6">
        <f>D11/B10</f>
        <v>184.60809102402024</v>
      </c>
      <c r="H11" s="4">
        <v>337200</v>
      </c>
      <c r="J11" s="88"/>
      <c r="K11" s="88"/>
      <c r="L11" s="88"/>
      <c r="M11" s="88"/>
      <c r="N11" s="88"/>
    </row>
    <row r="12" spans="1:14" ht="13.5" x14ac:dyDescent="0.25">
      <c r="A12" s="2" t="s">
        <v>11</v>
      </c>
      <c r="B12" s="3"/>
      <c r="C12" s="4">
        <v>54900</v>
      </c>
      <c r="D12" s="4">
        <v>33750</v>
      </c>
      <c r="E12" s="5">
        <f>D12/C12</f>
        <v>0.61475409836065575</v>
      </c>
      <c r="F12" s="6">
        <f>C12/B10</f>
        <v>34.70290771175727</v>
      </c>
      <c r="G12" s="6">
        <f>D12/B10</f>
        <v>21.333754740834387</v>
      </c>
      <c r="H12" s="4">
        <v>54900</v>
      </c>
      <c r="J12" s="88"/>
      <c r="K12" s="88"/>
      <c r="L12" s="88"/>
      <c r="M12" s="88"/>
      <c r="N12" s="88"/>
    </row>
    <row r="13" spans="1:14" ht="13.5" x14ac:dyDescent="0.25">
      <c r="A13" s="2" t="s">
        <v>12</v>
      </c>
      <c r="B13" s="3"/>
      <c r="C13" s="14">
        <v>9100</v>
      </c>
      <c r="D13" s="14">
        <v>7300</v>
      </c>
      <c r="E13" s="15">
        <f>D13/C13</f>
        <v>0.80219780219780223</v>
      </c>
      <c r="F13" s="16">
        <f>C13/B10</f>
        <v>5.7522123893805306</v>
      </c>
      <c r="G13" s="16">
        <f>D13/B10</f>
        <v>4.6144121365360302</v>
      </c>
      <c r="H13" s="14">
        <v>10900</v>
      </c>
      <c r="J13" s="88"/>
      <c r="K13" s="88"/>
      <c r="L13" s="88"/>
      <c r="M13" s="88"/>
      <c r="N13" s="88"/>
    </row>
    <row r="14" spans="1:14" ht="13.5" x14ac:dyDescent="0.25">
      <c r="A14" s="70" t="s">
        <v>13</v>
      </c>
      <c r="B14" s="71"/>
      <c r="C14" s="72">
        <f>SUM(C10:C13)</f>
        <v>721500</v>
      </c>
      <c r="D14" s="72">
        <f>SUM(D10:D13)</f>
        <v>530315</v>
      </c>
      <c r="E14" s="73">
        <f>D14/C14</f>
        <v>0.73501732501732497</v>
      </c>
      <c r="F14" s="75">
        <f>C14/B10</f>
        <v>456.06826801517064</v>
      </c>
      <c r="G14" s="75">
        <f>D14/B10</f>
        <v>335.21807838179518</v>
      </c>
      <c r="H14" s="72">
        <f>SUM(H10:H13)</f>
        <v>734900</v>
      </c>
      <c r="J14" s="88"/>
      <c r="K14" s="88"/>
      <c r="L14" s="88"/>
      <c r="M14" s="88"/>
      <c r="N14" s="88"/>
    </row>
    <row r="15" spans="1:14" ht="9.75" customHeight="1" x14ac:dyDescent="0.25">
      <c r="A15" s="2"/>
      <c r="B15" s="3"/>
      <c r="C15" s="4"/>
      <c r="D15" s="4"/>
      <c r="E15" s="5"/>
      <c r="F15" s="6"/>
      <c r="G15" s="6"/>
      <c r="H15" s="4"/>
      <c r="J15" s="88"/>
      <c r="K15" s="88"/>
      <c r="L15" s="88"/>
      <c r="M15" s="88"/>
      <c r="N15" s="88"/>
    </row>
    <row r="16" spans="1:14" x14ac:dyDescent="0.2">
      <c r="A16" s="9" t="s">
        <v>14</v>
      </c>
      <c r="B16" s="3" t="s">
        <v>15</v>
      </c>
      <c r="C16" s="3"/>
      <c r="D16" s="3"/>
      <c r="E16" s="3"/>
      <c r="F16" s="3"/>
      <c r="G16" s="3"/>
      <c r="H16" s="3"/>
      <c r="J16" s="88"/>
      <c r="K16" s="88"/>
      <c r="L16" s="88"/>
      <c r="M16" s="88"/>
      <c r="N16" s="88"/>
    </row>
    <row r="17" spans="1:14" ht="13.5" x14ac:dyDescent="0.25">
      <c r="A17" s="2" t="s">
        <v>9</v>
      </c>
      <c r="B17" s="3">
        <v>1245</v>
      </c>
      <c r="C17" s="4">
        <v>524490</v>
      </c>
      <c r="D17" s="4">
        <v>446683</v>
      </c>
      <c r="E17" s="5">
        <f>D17/C17</f>
        <v>0.85165208106922918</v>
      </c>
      <c r="F17" s="6">
        <f>C17/B17</f>
        <v>421.27710843373495</v>
      </c>
      <c r="G17" s="6">
        <f>D17/B17</f>
        <v>358.78152610441765</v>
      </c>
      <c r="H17" s="4">
        <v>401105</v>
      </c>
      <c r="J17" s="88"/>
      <c r="K17" s="88"/>
      <c r="L17" s="88"/>
      <c r="M17" s="88"/>
      <c r="N17" s="88"/>
    </row>
    <row r="18" spans="1:14" ht="13.5" x14ac:dyDescent="0.25">
      <c r="A18" s="2" t="s">
        <v>10</v>
      </c>
      <c r="B18" s="3"/>
      <c r="C18" s="4">
        <v>220000</v>
      </c>
      <c r="D18" s="4">
        <v>141400</v>
      </c>
      <c r="E18" s="5">
        <f>D18/C18</f>
        <v>0.6427272727272727</v>
      </c>
      <c r="F18" s="6">
        <f>C18/B17</f>
        <v>176.70682730923696</v>
      </c>
      <c r="G18" s="6">
        <f>D18/B17</f>
        <v>113.57429718875503</v>
      </c>
      <c r="H18" s="4">
        <v>336000</v>
      </c>
      <c r="J18" s="88"/>
      <c r="K18" s="88"/>
      <c r="L18" s="88"/>
      <c r="M18" s="88"/>
      <c r="N18" s="88"/>
    </row>
    <row r="19" spans="1:14" ht="13.5" x14ac:dyDescent="0.25">
      <c r="A19" s="2" t="s">
        <v>11</v>
      </c>
      <c r="B19" s="3"/>
      <c r="C19" s="4">
        <v>67500</v>
      </c>
      <c r="D19" s="4">
        <v>49600</v>
      </c>
      <c r="E19" s="5">
        <f>D19/C19</f>
        <v>0.73481481481481481</v>
      </c>
      <c r="F19" s="6">
        <f>C19/B17</f>
        <v>54.216867469879517</v>
      </c>
      <c r="G19" s="6">
        <f>D19/B17</f>
        <v>39.839357429718874</v>
      </c>
      <c r="H19" s="4">
        <v>48800</v>
      </c>
      <c r="J19" s="88"/>
      <c r="K19" s="88"/>
      <c r="L19" s="88"/>
      <c r="M19" s="88"/>
      <c r="N19" s="88"/>
    </row>
    <row r="20" spans="1:14" ht="13.5" x14ac:dyDescent="0.25">
      <c r="A20" s="2" t="s">
        <v>12</v>
      </c>
      <c r="B20" s="3"/>
      <c r="C20" s="14">
        <v>9200</v>
      </c>
      <c r="D20" s="14">
        <v>6450</v>
      </c>
      <c r="E20" s="15">
        <f>D20/C20</f>
        <v>0.70108695652173914</v>
      </c>
      <c r="F20" s="16">
        <f>C20/B17</f>
        <v>7.3895582329317273</v>
      </c>
      <c r="G20" s="16">
        <f>D20/B17</f>
        <v>5.1807228915662646</v>
      </c>
      <c r="H20" s="14">
        <v>8600</v>
      </c>
      <c r="J20" s="88"/>
      <c r="K20" s="88"/>
      <c r="L20" s="88"/>
      <c r="M20" s="88"/>
      <c r="N20" s="88"/>
    </row>
    <row r="21" spans="1:14" ht="13.5" x14ac:dyDescent="0.25">
      <c r="A21" s="70" t="s">
        <v>16</v>
      </c>
      <c r="B21" s="71"/>
      <c r="C21" s="72">
        <f>SUM(C17:C20)</f>
        <v>821190</v>
      </c>
      <c r="D21" s="72">
        <f>SUM(D17:D20)</f>
        <v>644133</v>
      </c>
      <c r="E21" s="73">
        <f>D21/C21</f>
        <v>0.78438972710334998</v>
      </c>
      <c r="F21" s="75">
        <f>C21/B17</f>
        <v>659.59036144578317</v>
      </c>
      <c r="G21" s="75">
        <f>D21/B17</f>
        <v>517.3759036144578</v>
      </c>
      <c r="H21" s="72">
        <f>SUM(H17:H20)</f>
        <v>794505</v>
      </c>
      <c r="J21" s="88"/>
      <c r="K21" s="88"/>
      <c r="L21" s="88"/>
      <c r="M21" s="88"/>
      <c r="N21" s="88"/>
    </row>
    <row r="22" spans="1:14" ht="6.75" customHeight="1" x14ac:dyDescent="0.25">
      <c r="A22" s="2"/>
      <c r="B22" s="3"/>
      <c r="C22" s="4"/>
      <c r="D22" s="4"/>
      <c r="E22" s="5"/>
      <c r="F22" s="6"/>
      <c r="G22" s="6"/>
      <c r="H22" s="4"/>
      <c r="J22" s="88"/>
      <c r="K22" s="88"/>
      <c r="L22" s="88"/>
      <c r="M22" s="88"/>
      <c r="N22" s="88"/>
    </row>
    <row r="23" spans="1:14" x14ac:dyDescent="0.2">
      <c r="A23" s="9" t="s">
        <v>19</v>
      </c>
      <c r="B23" s="3" t="s">
        <v>15</v>
      </c>
      <c r="C23" s="3"/>
      <c r="D23" s="3"/>
      <c r="E23" s="3"/>
      <c r="F23" s="3"/>
      <c r="G23" s="3"/>
      <c r="H23" s="3"/>
      <c r="J23" s="88"/>
      <c r="K23" s="88"/>
      <c r="L23" s="88"/>
      <c r="M23" s="88"/>
      <c r="N23" s="88"/>
    </row>
    <row r="24" spans="1:14" ht="13.5" x14ac:dyDescent="0.25">
      <c r="A24" s="2" t="s">
        <v>9</v>
      </c>
      <c r="B24" s="3">
        <v>1271</v>
      </c>
      <c r="C24" s="14">
        <v>24090</v>
      </c>
      <c r="D24" s="14">
        <v>15815</v>
      </c>
      <c r="E24" s="15">
        <v>0</v>
      </c>
      <c r="F24" s="16">
        <v>0</v>
      </c>
      <c r="G24" s="16">
        <v>0</v>
      </c>
      <c r="H24" s="14">
        <v>0</v>
      </c>
      <c r="J24" s="88"/>
      <c r="K24" s="88"/>
      <c r="L24" s="88"/>
      <c r="M24" s="88"/>
      <c r="N24" s="88"/>
    </row>
    <row r="25" spans="1:14" ht="14.25" thickBot="1" x14ac:dyDescent="0.3">
      <c r="A25" s="76" t="s">
        <v>20</v>
      </c>
      <c r="B25" s="77">
        <f>SUM(0)</f>
        <v>0</v>
      </c>
      <c r="C25" s="78">
        <f>SUM(C24)</f>
        <v>24090</v>
      </c>
      <c r="D25" s="78">
        <f>SUM(D24)</f>
        <v>15815</v>
      </c>
      <c r="E25" s="79">
        <v>0</v>
      </c>
      <c r="F25" s="80">
        <f>C25/B24</f>
        <v>18.953579858379229</v>
      </c>
      <c r="G25" s="80">
        <f>D25/B24</f>
        <v>12.442958300550748</v>
      </c>
      <c r="H25" s="78">
        <f>SUM(H24:H24)</f>
        <v>0</v>
      </c>
      <c r="J25" s="88"/>
      <c r="K25" s="88"/>
      <c r="L25" s="88"/>
      <c r="M25" s="88"/>
      <c r="N25" s="88"/>
    </row>
    <row r="26" spans="1:14" ht="13.5" x14ac:dyDescent="0.25">
      <c r="A26" s="70" t="s">
        <v>21</v>
      </c>
      <c r="B26" s="71">
        <f>SUM(B3+B10+B17)</f>
        <v>3797</v>
      </c>
      <c r="C26" s="72">
        <f>SUM(C7+C14+C21+C25)</f>
        <v>2148825</v>
      </c>
      <c r="D26" s="72">
        <f>SUM(D7+D14+D21+D25)</f>
        <v>1572033</v>
      </c>
      <c r="E26" s="73">
        <f>D26/C26</f>
        <v>0.7315779553942271</v>
      </c>
      <c r="F26" s="75">
        <f>C26/B26</f>
        <v>565.92704766921258</v>
      </c>
      <c r="G26" s="75">
        <f>D26/B26</f>
        <v>414.01975243613379</v>
      </c>
      <c r="H26" s="72">
        <f>SUM(H7+H14+H21+H25)</f>
        <v>2396397</v>
      </c>
      <c r="J26" s="88"/>
      <c r="K26" s="88"/>
      <c r="L26" s="88"/>
      <c r="M26" s="88"/>
      <c r="N26" s="88"/>
    </row>
    <row r="27" spans="1:14" ht="9" customHeight="1" x14ac:dyDescent="0.2">
      <c r="A27" s="18"/>
      <c r="J27" s="88"/>
      <c r="K27" s="88"/>
      <c r="L27" s="88"/>
      <c r="M27" s="88"/>
      <c r="N27" s="88"/>
    </row>
    <row r="28" spans="1:14" ht="13.5" x14ac:dyDescent="0.25">
      <c r="A28" s="2" t="s">
        <v>22</v>
      </c>
      <c r="B28" s="3">
        <v>611</v>
      </c>
      <c r="C28" s="4">
        <v>83600</v>
      </c>
      <c r="D28" s="4">
        <v>65550</v>
      </c>
      <c r="E28" s="5">
        <f>D28/C28</f>
        <v>0.78409090909090906</v>
      </c>
      <c r="F28" s="6">
        <f>C28/B28</f>
        <v>136.82487725040917</v>
      </c>
      <c r="G28" s="6">
        <f>D28/B28</f>
        <v>107.28314238952537</v>
      </c>
      <c r="H28" s="4">
        <v>64650</v>
      </c>
      <c r="J28" s="88"/>
      <c r="K28" s="88"/>
      <c r="L28" s="88"/>
      <c r="M28" s="88"/>
      <c r="N28" s="88"/>
    </row>
    <row r="29" spans="1:14" ht="13.5" x14ac:dyDescent="0.25">
      <c r="A29" s="2" t="s">
        <v>24</v>
      </c>
      <c r="B29" s="3">
        <v>762</v>
      </c>
      <c r="C29" s="4">
        <v>228445</v>
      </c>
      <c r="D29" s="4">
        <v>177235</v>
      </c>
      <c r="E29" s="5">
        <f>D29/C29</f>
        <v>0.77583225721727334</v>
      </c>
      <c r="F29" s="6">
        <f>C29/B29</f>
        <v>299.79658792650918</v>
      </c>
      <c r="G29" s="6">
        <f>D29/B29</f>
        <v>232.59186351706037</v>
      </c>
      <c r="H29" s="4">
        <v>185340</v>
      </c>
      <c r="J29" s="88"/>
      <c r="K29" s="88"/>
      <c r="L29" s="88"/>
      <c r="M29" s="88"/>
      <c r="N29" s="88"/>
    </row>
    <row r="30" spans="1:14" ht="13.5" x14ac:dyDescent="0.25">
      <c r="A30" s="2" t="s">
        <v>23</v>
      </c>
      <c r="B30" s="3">
        <v>721</v>
      </c>
      <c r="C30" s="4">
        <v>213720</v>
      </c>
      <c r="D30" s="4">
        <v>140400</v>
      </c>
      <c r="E30" s="5">
        <f>D30/C30</f>
        <v>0.65693430656934304</v>
      </c>
      <c r="F30" s="6">
        <f>C30/B30</f>
        <v>296.42163661581139</v>
      </c>
      <c r="G30" s="6">
        <f>D30/B30</f>
        <v>194.72954230235783</v>
      </c>
      <c r="H30" s="4">
        <v>168780</v>
      </c>
      <c r="J30" s="88"/>
      <c r="K30" s="88"/>
      <c r="L30" s="88"/>
      <c r="M30" s="88"/>
      <c r="N30" s="88"/>
    </row>
    <row r="31" spans="1:14" ht="14.25" thickBot="1" x14ac:dyDescent="0.3">
      <c r="A31" s="8" t="s">
        <v>25</v>
      </c>
      <c r="B31" s="12">
        <v>818</v>
      </c>
      <c r="C31" s="10">
        <v>103200</v>
      </c>
      <c r="D31" s="10">
        <v>77550</v>
      </c>
      <c r="E31" s="13">
        <f>D31/C31</f>
        <v>0.75145348837209303</v>
      </c>
      <c r="F31" s="11">
        <f>C31/B31</f>
        <v>126.16136919315403</v>
      </c>
      <c r="G31" s="11">
        <f>D31/B31</f>
        <v>94.804400977995115</v>
      </c>
      <c r="H31" s="10">
        <v>100900</v>
      </c>
      <c r="J31" s="88"/>
      <c r="K31" s="88"/>
      <c r="L31" s="88"/>
      <c r="M31" s="88"/>
      <c r="N31" s="88"/>
    </row>
    <row r="32" spans="1:14" ht="13.5" x14ac:dyDescent="0.25">
      <c r="A32" s="70" t="s">
        <v>26</v>
      </c>
      <c r="B32" s="71">
        <f>SUM(B28:B31)</f>
        <v>2912</v>
      </c>
      <c r="C32" s="72">
        <f>SUM(C28:C31)</f>
        <v>628965</v>
      </c>
      <c r="D32" s="72">
        <f>SUM(D28:D31)</f>
        <v>460735</v>
      </c>
      <c r="E32" s="73">
        <f>D32/C32</f>
        <v>0.73252883705770588</v>
      </c>
      <c r="F32" s="75">
        <f>C32/B32</f>
        <v>215.99072802197801</v>
      </c>
      <c r="G32" s="75">
        <f>D32/B32</f>
        <v>158.2194368131868</v>
      </c>
      <c r="H32" s="72">
        <f>SUM(H28:H31)</f>
        <v>519670</v>
      </c>
      <c r="J32" s="88"/>
      <c r="K32" s="88"/>
      <c r="L32" s="88"/>
      <c r="M32" s="88"/>
      <c r="N32" s="88"/>
    </row>
    <row r="33" spans="1:14" ht="10.5" customHeight="1" x14ac:dyDescent="0.2">
      <c r="A33" s="18"/>
      <c r="J33" s="88"/>
      <c r="K33" s="88"/>
      <c r="L33" s="88"/>
      <c r="M33" s="88"/>
      <c r="N33" s="88"/>
    </row>
    <row r="34" spans="1:14" ht="13.5" x14ac:dyDescent="0.25">
      <c r="A34" s="2" t="s">
        <v>27</v>
      </c>
      <c r="B34" s="3">
        <v>633</v>
      </c>
      <c r="C34" s="4">
        <v>84630</v>
      </c>
      <c r="D34" s="4">
        <v>68930</v>
      </c>
      <c r="E34" s="5">
        <f t="shared" ref="E34:E42" si="0">D34/C34</f>
        <v>0.81448658868013701</v>
      </c>
      <c r="F34" s="6">
        <f t="shared" ref="F34:F42" si="1">C34/B34</f>
        <v>133.69668246445497</v>
      </c>
      <c r="G34" s="6">
        <f t="shared" ref="G34:G42" si="2">D34/B34</f>
        <v>108.89415481832543</v>
      </c>
      <c r="H34" s="4">
        <v>98980</v>
      </c>
      <c r="J34" s="88"/>
      <c r="K34" s="88"/>
      <c r="L34" s="88"/>
      <c r="M34" s="88"/>
      <c r="N34" s="88"/>
    </row>
    <row r="35" spans="1:14" ht="13.5" x14ac:dyDescent="0.25">
      <c r="A35" s="2" t="s">
        <v>28</v>
      </c>
      <c r="B35" s="3">
        <v>470</v>
      </c>
      <c r="C35" s="4">
        <v>67300</v>
      </c>
      <c r="D35" s="4">
        <v>44950</v>
      </c>
      <c r="E35" s="5">
        <f t="shared" si="0"/>
        <v>0.66790490341753339</v>
      </c>
      <c r="F35" s="6">
        <f t="shared" si="1"/>
        <v>143.19148936170214</v>
      </c>
      <c r="G35" s="6">
        <f t="shared" si="2"/>
        <v>95.638297872340431</v>
      </c>
      <c r="H35" s="4">
        <v>36800</v>
      </c>
      <c r="J35" s="88"/>
      <c r="K35" s="88"/>
      <c r="L35" s="88"/>
      <c r="M35" s="88"/>
      <c r="N35" s="88"/>
    </row>
    <row r="36" spans="1:14" ht="13.5" x14ac:dyDescent="0.25">
      <c r="A36" s="2" t="s">
        <v>29</v>
      </c>
      <c r="B36" s="3">
        <v>524</v>
      </c>
      <c r="C36" s="4">
        <v>68400</v>
      </c>
      <c r="D36" s="4">
        <v>61200</v>
      </c>
      <c r="E36" s="5">
        <f t="shared" si="0"/>
        <v>0.89473684210526316</v>
      </c>
      <c r="F36" s="6">
        <f t="shared" si="1"/>
        <v>130.53435114503816</v>
      </c>
      <c r="G36" s="6">
        <f t="shared" si="2"/>
        <v>116.79389312977099</v>
      </c>
      <c r="H36" s="4">
        <v>64600</v>
      </c>
      <c r="J36" s="88"/>
      <c r="K36" s="88"/>
      <c r="L36" s="88"/>
      <c r="M36" s="88"/>
      <c r="N36" s="88"/>
    </row>
    <row r="37" spans="1:14" ht="13.5" x14ac:dyDescent="0.25">
      <c r="A37" s="2" t="s">
        <v>30</v>
      </c>
      <c r="B37" s="3">
        <v>553</v>
      </c>
      <c r="C37" s="4">
        <v>59900</v>
      </c>
      <c r="D37" s="4">
        <v>49500</v>
      </c>
      <c r="E37" s="5">
        <f t="shared" si="0"/>
        <v>0.82637729549248751</v>
      </c>
      <c r="F37" s="6">
        <f t="shared" si="1"/>
        <v>108.31826401446655</v>
      </c>
      <c r="G37" s="6">
        <f t="shared" si="2"/>
        <v>89.511754068716101</v>
      </c>
      <c r="H37" s="4">
        <v>50700</v>
      </c>
      <c r="J37" s="88"/>
      <c r="K37" s="88"/>
      <c r="L37" s="88"/>
      <c r="M37" s="88"/>
      <c r="N37" s="88"/>
    </row>
    <row r="38" spans="1:14" ht="13.5" x14ac:dyDescent="0.25">
      <c r="A38" s="2" t="s">
        <v>31</v>
      </c>
      <c r="B38" s="3">
        <v>612</v>
      </c>
      <c r="C38" s="4">
        <v>117850</v>
      </c>
      <c r="D38" s="4">
        <v>63250</v>
      </c>
      <c r="E38" s="5">
        <f t="shared" si="0"/>
        <v>0.53669919389053877</v>
      </c>
      <c r="F38" s="6">
        <f t="shared" si="1"/>
        <v>192.56535947712419</v>
      </c>
      <c r="G38" s="6">
        <f t="shared" si="2"/>
        <v>103.34967320261438</v>
      </c>
      <c r="H38" s="4">
        <v>130700</v>
      </c>
      <c r="J38" s="88"/>
      <c r="K38" s="88"/>
      <c r="L38" s="88"/>
      <c r="M38" s="88"/>
      <c r="N38" s="88"/>
    </row>
    <row r="39" spans="1:14" ht="13.5" x14ac:dyDescent="0.25">
      <c r="A39" s="2" t="s">
        <v>32</v>
      </c>
      <c r="B39" s="3">
        <v>584</v>
      </c>
      <c r="C39" s="4">
        <v>62150</v>
      </c>
      <c r="D39" s="4">
        <v>41525</v>
      </c>
      <c r="E39" s="5">
        <f t="shared" si="0"/>
        <v>0.66814159292035402</v>
      </c>
      <c r="F39" s="6">
        <f t="shared" si="1"/>
        <v>106.42123287671232</v>
      </c>
      <c r="G39" s="6">
        <f t="shared" si="2"/>
        <v>71.104452054794521</v>
      </c>
      <c r="H39" s="4">
        <v>62500</v>
      </c>
      <c r="J39" s="88"/>
      <c r="K39" s="88"/>
      <c r="L39" s="88"/>
      <c r="M39" s="88"/>
      <c r="N39" s="88"/>
    </row>
    <row r="40" spans="1:14" ht="13.5" x14ac:dyDescent="0.25">
      <c r="A40" s="2" t="s">
        <v>33</v>
      </c>
      <c r="B40" s="3">
        <v>600</v>
      </c>
      <c r="C40" s="4">
        <v>102250</v>
      </c>
      <c r="D40" s="4">
        <v>71250</v>
      </c>
      <c r="E40" s="5">
        <f t="shared" si="0"/>
        <v>0.69682151589242058</v>
      </c>
      <c r="F40" s="6">
        <f t="shared" si="1"/>
        <v>170.41666666666666</v>
      </c>
      <c r="G40" s="6">
        <f t="shared" si="2"/>
        <v>118.75</v>
      </c>
      <c r="H40" s="4">
        <v>97900</v>
      </c>
    </row>
    <row r="41" spans="1:14" ht="13.5" x14ac:dyDescent="0.25">
      <c r="A41" s="2" t="s">
        <v>34</v>
      </c>
      <c r="B41" s="3">
        <v>446</v>
      </c>
      <c r="C41" s="4">
        <v>36000</v>
      </c>
      <c r="D41" s="4">
        <v>19800</v>
      </c>
      <c r="E41" s="5">
        <f t="shared" si="0"/>
        <v>0.55000000000000004</v>
      </c>
      <c r="F41" s="6">
        <f t="shared" si="1"/>
        <v>80.717488789237663</v>
      </c>
      <c r="G41" s="6">
        <f t="shared" si="2"/>
        <v>44.394618834080717</v>
      </c>
      <c r="H41" s="4">
        <v>46400</v>
      </c>
    </row>
    <row r="42" spans="1:14" ht="14.25" thickBot="1" x14ac:dyDescent="0.3">
      <c r="A42" s="8" t="s">
        <v>35</v>
      </c>
      <c r="B42" s="12">
        <v>593</v>
      </c>
      <c r="C42" s="10">
        <v>102680</v>
      </c>
      <c r="D42" s="10">
        <v>64350</v>
      </c>
      <c r="E42" s="13">
        <f t="shared" si="0"/>
        <v>0.62670432411375143</v>
      </c>
      <c r="F42" s="11">
        <f t="shared" si="1"/>
        <v>173.15345699831366</v>
      </c>
      <c r="G42" s="11">
        <f t="shared" si="2"/>
        <v>108.51602023608768</v>
      </c>
      <c r="H42" s="10">
        <v>94100</v>
      </c>
    </row>
    <row r="43" spans="1:14" ht="13.5" x14ac:dyDescent="0.25">
      <c r="A43" s="70" t="s">
        <v>36</v>
      </c>
      <c r="B43" s="71">
        <f>SUM(B34:B42)</f>
        <v>5015</v>
      </c>
      <c r="C43" s="72">
        <f>SUM(C34:C42)</f>
        <v>701160</v>
      </c>
      <c r="D43" s="72">
        <f>SUM(D34:D42)</f>
        <v>484755</v>
      </c>
      <c r="E43" s="73">
        <f>D43/C43</f>
        <v>0.69136145815505734</v>
      </c>
      <c r="F43" s="74">
        <f>C43/B43</f>
        <v>139.81256231306082</v>
      </c>
      <c r="G43" s="74">
        <f>D43/B43</f>
        <v>96.66101694915254</v>
      </c>
      <c r="H43" s="72">
        <f>SUM(H34:H42)</f>
        <v>682680</v>
      </c>
    </row>
    <row r="44" spans="1:14" ht="8.25" customHeight="1" x14ac:dyDescent="0.2">
      <c r="A44" s="18"/>
    </row>
    <row r="45" spans="1:14" ht="12" customHeight="1" x14ac:dyDescent="0.25">
      <c r="A45" s="60" t="s">
        <v>38</v>
      </c>
      <c r="B45" s="61">
        <v>0</v>
      </c>
      <c r="C45" s="62">
        <v>0</v>
      </c>
      <c r="D45" s="62">
        <v>0</v>
      </c>
      <c r="E45" s="63"/>
      <c r="F45" s="64"/>
      <c r="G45" s="64"/>
      <c r="H45" s="62">
        <v>0</v>
      </c>
    </row>
    <row r="46" spans="1:14" ht="12.75" customHeight="1" x14ac:dyDescent="0.25">
      <c r="A46" s="60" t="s">
        <v>39</v>
      </c>
      <c r="B46" s="61">
        <v>0</v>
      </c>
      <c r="C46" s="62">
        <v>0</v>
      </c>
      <c r="D46" s="62">
        <v>0</v>
      </c>
      <c r="E46" s="63" t="s">
        <v>15</v>
      </c>
      <c r="F46" s="64" t="s">
        <v>15</v>
      </c>
      <c r="G46" s="64" t="s">
        <v>15</v>
      </c>
      <c r="H46" s="62">
        <v>0</v>
      </c>
    </row>
    <row r="47" spans="1:14" ht="12" customHeight="1" x14ac:dyDescent="0.25">
      <c r="A47" s="60" t="s">
        <v>40</v>
      </c>
      <c r="B47" s="61">
        <v>0</v>
      </c>
      <c r="C47" s="62">
        <v>0</v>
      </c>
      <c r="D47" s="62">
        <v>0</v>
      </c>
      <c r="E47" s="63"/>
      <c r="F47" s="64"/>
      <c r="G47" s="64"/>
      <c r="H47" s="62">
        <v>0</v>
      </c>
    </row>
    <row r="48" spans="1:14" ht="12" customHeight="1" thickBot="1" x14ac:dyDescent="0.3">
      <c r="A48" s="65" t="s">
        <v>50</v>
      </c>
      <c r="B48" s="66">
        <v>0</v>
      </c>
      <c r="C48" s="67">
        <v>690345</v>
      </c>
      <c r="D48" s="67">
        <v>561266</v>
      </c>
      <c r="E48" s="68" t="s">
        <v>15</v>
      </c>
      <c r="F48" s="69" t="s">
        <v>15</v>
      </c>
      <c r="G48" s="69" t="s">
        <v>15</v>
      </c>
      <c r="H48" s="67">
        <v>530030</v>
      </c>
    </row>
    <row r="49" spans="1:8" ht="13.5" x14ac:dyDescent="0.25">
      <c r="A49" s="60" t="s">
        <v>58</v>
      </c>
      <c r="B49" s="61">
        <f>SUM(B45:B48)</f>
        <v>0</v>
      </c>
      <c r="C49" s="62">
        <f>SUM(C45:C48)</f>
        <v>690345</v>
      </c>
      <c r="D49" s="62">
        <f>SUM(D45:D48)</f>
        <v>561266</v>
      </c>
      <c r="E49" s="63"/>
      <c r="F49" s="64"/>
      <c r="G49" s="64"/>
      <c r="H49" s="62">
        <f>SUM(H45:H48)</f>
        <v>530030</v>
      </c>
    </row>
    <row r="50" spans="1:8" ht="14.25" thickBot="1" x14ac:dyDescent="0.3">
      <c r="A50" s="83" t="s">
        <v>57</v>
      </c>
      <c r="B50" s="84">
        <v>0</v>
      </c>
      <c r="C50" s="85">
        <v>28550</v>
      </c>
      <c r="D50" s="85">
        <v>27650</v>
      </c>
      <c r="E50" s="86" t="s">
        <v>15</v>
      </c>
      <c r="F50" s="87" t="s">
        <v>15</v>
      </c>
      <c r="G50" s="87" t="s">
        <v>15</v>
      </c>
      <c r="H50" s="85">
        <v>0</v>
      </c>
    </row>
    <row r="51" spans="1:8" ht="6" customHeight="1" thickBot="1" x14ac:dyDescent="0.3">
      <c r="A51" s="32"/>
      <c r="B51" s="33"/>
      <c r="C51" s="34"/>
      <c r="D51" s="34"/>
      <c r="E51" s="35"/>
      <c r="F51" s="36"/>
      <c r="G51" s="36"/>
      <c r="H51" s="34"/>
    </row>
    <row r="52" spans="1:8" ht="18" customHeight="1" thickBot="1" x14ac:dyDescent="0.3">
      <c r="A52" s="76" t="s">
        <v>43</v>
      </c>
      <c r="B52" s="78">
        <f>SUM(B26+B32+B43+B49)</f>
        <v>11724</v>
      </c>
      <c r="C52" s="81">
        <f>SUM(C26+C32+C43+C49+C50)</f>
        <v>4197845</v>
      </c>
      <c r="D52" s="81">
        <f>SUM(D26+D32+D43+D49+C50)</f>
        <v>3107339</v>
      </c>
      <c r="E52" s="79">
        <f>D52/C52</f>
        <v>0.74022242364832436</v>
      </c>
      <c r="F52" s="82">
        <f>C52/B52</f>
        <v>358.05569771409074</v>
      </c>
      <c r="G52" s="82">
        <f>D52/B52</f>
        <v>265.04085636301602</v>
      </c>
      <c r="H52" s="81">
        <f>SUM(H26+H32+H43+H49)</f>
        <v>4128777</v>
      </c>
    </row>
  </sheetData>
  <pageMargins left="4.7348484848484848E-2" right="0.35" top="0.70684523809523814" bottom="0.72" header="0.28999999999999998" footer="0.38"/>
  <pageSetup orientation="portrait" horizontalDpi="360" verticalDpi="360" copies="2" r:id="rId1"/>
  <headerFooter alignWithMargins="0">
    <oddHeader xml:space="preserve">&amp;C&amp;"Arial,Bold"&amp;12Fundraising Request Summary
2024-2025
</oddHeader>
    <oddFooter>&amp;L&amp;"Arial Narrow,Regular"&amp;7FUNDRAISING REQUEST SUM 24-25
Board Enclosure Folder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3E0C-0604-4FC3-BE95-32ACAC5DF951}">
  <sheetPr>
    <pageSetUpPr fitToPage="1"/>
  </sheetPr>
  <dimension ref="A1:Z56"/>
  <sheetViews>
    <sheetView tabSelected="1" workbookViewId="0">
      <selection activeCell="L17" sqref="L17"/>
    </sheetView>
  </sheetViews>
  <sheetFormatPr defaultRowHeight="12.75" x14ac:dyDescent="0.2"/>
  <cols>
    <col min="1" max="1" width="17.7109375" customWidth="1"/>
    <col min="2" max="2" width="14.85546875" customWidth="1"/>
    <col min="3" max="3" width="13" customWidth="1"/>
    <col min="4" max="5" width="12" customWidth="1"/>
    <col min="6" max="6" width="10.7109375" customWidth="1"/>
    <col min="7" max="7" width="10.5703125" customWidth="1"/>
    <col min="8" max="8" width="12" customWidth="1"/>
    <col min="14" max="14" width="10.28515625" customWidth="1"/>
  </cols>
  <sheetData>
    <row r="1" spans="1:8" ht="18" x14ac:dyDescent="0.25">
      <c r="A1" s="90"/>
      <c r="B1" s="90"/>
      <c r="C1" s="91"/>
      <c r="D1" s="91"/>
      <c r="E1" s="91"/>
      <c r="F1" s="90"/>
      <c r="G1" s="90"/>
      <c r="H1" s="90"/>
    </row>
    <row r="2" spans="1:8" ht="18" x14ac:dyDescent="0.25">
      <c r="A2" s="90"/>
      <c r="B2" s="90"/>
      <c r="C2" s="91" t="s">
        <v>59</v>
      </c>
      <c r="D2" s="91"/>
      <c r="E2" s="91"/>
      <c r="F2" s="90"/>
      <c r="G2" s="90"/>
      <c r="H2" s="90"/>
    </row>
    <row r="3" spans="1:8" ht="18.75" thickBot="1" x14ac:dyDescent="0.3">
      <c r="A3" s="90"/>
      <c r="B3" s="90"/>
      <c r="C3" s="91" t="s">
        <v>60</v>
      </c>
      <c r="D3" s="91"/>
      <c r="E3" s="91"/>
      <c r="F3" s="90"/>
      <c r="G3" s="90"/>
      <c r="H3" s="90"/>
    </row>
    <row r="4" spans="1:8" ht="36.75" thickBot="1" x14ac:dyDescent="0.25">
      <c r="A4" s="19" t="s">
        <v>0</v>
      </c>
      <c r="B4" s="20" t="s">
        <v>66</v>
      </c>
      <c r="C4" s="20" t="s">
        <v>65</v>
      </c>
      <c r="D4" s="20" t="s">
        <v>61</v>
      </c>
      <c r="E4" s="20" t="s">
        <v>62</v>
      </c>
      <c r="F4" s="20" t="s">
        <v>63</v>
      </c>
      <c r="G4" s="20" t="s">
        <v>67</v>
      </c>
      <c r="H4" s="20" t="s">
        <v>64</v>
      </c>
    </row>
    <row r="5" spans="1:8" x14ac:dyDescent="0.2">
      <c r="A5" s="17" t="s">
        <v>17</v>
      </c>
      <c r="B5" s="7"/>
      <c r="C5" s="7"/>
      <c r="D5" s="7"/>
      <c r="E5" s="7"/>
      <c r="F5" s="7"/>
      <c r="G5" s="7"/>
      <c r="H5" s="7"/>
    </row>
    <row r="6" spans="1:8" ht="13.5" x14ac:dyDescent="0.25">
      <c r="A6" s="2" t="s">
        <v>9</v>
      </c>
      <c r="B6" s="3">
        <v>968</v>
      </c>
      <c r="C6" s="4">
        <v>387135</v>
      </c>
      <c r="D6" s="4">
        <v>334810</v>
      </c>
      <c r="E6" s="5">
        <f>D6/C6</f>
        <v>0.86484043034083713</v>
      </c>
      <c r="F6" s="6">
        <f>C6/B6</f>
        <v>399.93285123966945</v>
      </c>
      <c r="G6" s="6">
        <f>D6/B6</f>
        <v>345.87809917355372</v>
      </c>
      <c r="H6" s="4">
        <v>316395</v>
      </c>
    </row>
    <row r="7" spans="1:8" ht="13.5" x14ac:dyDescent="0.25">
      <c r="A7" s="2" t="s">
        <v>10</v>
      </c>
      <c r="B7" s="3"/>
      <c r="C7" s="4">
        <v>286500</v>
      </c>
      <c r="D7" s="4">
        <v>175250</v>
      </c>
      <c r="E7" s="5">
        <f>D7/C7</f>
        <v>0.61169284467713791</v>
      </c>
      <c r="F7" s="6">
        <f>C7/B6</f>
        <v>295.97107438016531</v>
      </c>
      <c r="G7" s="6">
        <f>D7/B6</f>
        <v>181.04338842975207</v>
      </c>
      <c r="H7" s="4">
        <v>198000</v>
      </c>
    </row>
    <row r="8" spans="1:8" ht="13.5" x14ac:dyDescent="0.25">
      <c r="A8" s="2" t="s">
        <v>11</v>
      </c>
      <c r="B8" s="3"/>
      <c r="C8" s="4">
        <v>46800</v>
      </c>
      <c r="D8" s="4">
        <v>37200</v>
      </c>
      <c r="E8" s="5">
        <f>D8/C8</f>
        <v>0.79487179487179482</v>
      </c>
      <c r="F8" s="6">
        <f>C8/B6</f>
        <v>48.347107438016529</v>
      </c>
      <c r="G8" s="6">
        <f>D8/B6</f>
        <v>38.429752066115704</v>
      </c>
      <c r="H8" s="4">
        <v>41900</v>
      </c>
    </row>
    <row r="9" spans="1:8" ht="13.5" x14ac:dyDescent="0.25">
      <c r="A9" s="2" t="s">
        <v>12</v>
      </c>
      <c r="B9" s="3"/>
      <c r="C9" s="14">
        <v>10750</v>
      </c>
      <c r="D9" s="14">
        <v>8500</v>
      </c>
      <c r="E9" s="15">
        <f>D9/C9</f>
        <v>0.79069767441860461</v>
      </c>
      <c r="F9" s="16">
        <f>C9/B6</f>
        <v>11.105371900826446</v>
      </c>
      <c r="G9" s="16">
        <f>D9/B6</f>
        <v>8.7809917355371905</v>
      </c>
      <c r="H9" s="14">
        <v>25750</v>
      </c>
    </row>
    <row r="10" spans="1:8" ht="13.5" x14ac:dyDescent="0.25">
      <c r="A10" s="70" t="s">
        <v>18</v>
      </c>
      <c r="B10" s="71"/>
      <c r="C10" s="72">
        <f>SUM(C6:C9)</f>
        <v>731185</v>
      </c>
      <c r="D10" s="72">
        <f>SUM(D6:D9)</f>
        <v>555760</v>
      </c>
      <c r="E10" s="73">
        <f>D10/C10</f>
        <v>0.76008123799038552</v>
      </c>
      <c r="F10" s="75">
        <f>C10/B6</f>
        <v>755.35640495867767</v>
      </c>
      <c r="G10" s="75">
        <f>D10/B6</f>
        <v>574.1322314049587</v>
      </c>
      <c r="H10" s="72">
        <f>SUM(H6:H9)</f>
        <v>582045</v>
      </c>
    </row>
    <row r="11" spans="1:8" ht="13.5" x14ac:dyDescent="0.25">
      <c r="A11" s="2"/>
      <c r="B11" s="3"/>
      <c r="C11" s="4"/>
      <c r="D11" s="4"/>
      <c r="E11" s="5"/>
      <c r="F11" s="6"/>
      <c r="G11" s="6"/>
      <c r="H11" s="4"/>
    </row>
    <row r="12" spans="1:8" x14ac:dyDescent="0.2">
      <c r="A12" s="9" t="s">
        <v>8</v>
      </c>
      <c r="B12" s="3" t="s">
        <v>15</v>
      </c>
      <c r="C12" s="3"/>
      <c r="D12" s="3"/>
      <c r="E12" s="3"/>
      <c r="F12" s="3"/>
      <c r="G12" s="3"/>
      <c r="H12" s="3"/>
    </row>
    <row r="13" spans="1:8" ht="13.5" x14ac:dyDescent="0.25">
      <c r="A13" s="2" t="s">
        <v>9</v>
      </c>
      <c r="B13" s="3">
        <v>1544</v>
      </c>
      <c r="C13" s="4">
        <v>388620</v>
      </c>
      <c r="D13" s="4">
        <v>269490</v>
      </c>
      <c r="E13" s="5">
        <f>D13/C13</f>
        <v>0.69345375945653853</v>
      </c>
      <c r="F13" s="6">
        <f>C13/B13</f>
        <v>251.69689119170985</v>
      </c>
      <c r="G13" s="6">
        <f>D13/B13</f>
        <v>174.54015544041451</v>
      </c>
      <c r="H13" s="4">
        <v>261650</v>
      </c>
    </row>
    <row r="14" spans="1:8" ht="13.5" x14ac:dyDescent="0.25">
      <c r="A14" s="2" t="s">
        <v>10</v>
      </c>
      <c r="B14" s="3"/>
      <c r="C14" s="4">
        <v>351000</v>
      </c>
      <c r="D14" s="4">
        <v>263300</v>
      </c>
      <c r="E14" s="5">
        <f>D14/C14</f>
        <v>0.75014245014245018</v>
      </c>
      <c r="F14" s="6">
        <f>C14/B13</f>
        <v>227.33160621761658</v>
      </c>
      <c r="G14" s="6">
        <f>D14/B13</f>
        <v>170.53108808290156</v>
      </c>
      <c r="H14" s="4">
        <v>395850</v>
      </c>
    </row>
    <row r="15" spans="1:8" ht="13.5" x14ac:dyDescent="0.25">
      <c r="A15" s="2" t="s">
        <v>11</v>
      </c>
      <c r="B15" s="3"/>
      <c r="C15" s="4">
        <v>43900</v>
      </c>
      <c r="D15" s="4">
        <v>29450</v>
      </c>
      <c r="E15" s="5">
        <f>D15/C15</f>
        <v>0.67084282460136679</v>
      </c>
      <c r="F15" s="6">
        <f>C15/B13</f>
        <v>28.432642487046632</v>
      </c>
      <c r="G15" s="6">
        <f>D15/B13</f>
        <v>19.073834196891191</v>
      </c>
      <c r="H15" s="4">
        <v>54900</v>
      </c>
    </row>
    <row r="16" spans="1:8" ht="13.5" x14ac:dyDescent="0.25">
      <c r="A16" s="2" t="s">
        <v>12</v>
      </c>
      <c r="B16" s="3"/>
      <c r="C16" s="14">
        <v>11900</v>
      </c>
      <c r="D16" s="14">
        <v>8300</v>
      </c>
      <c r="E16" s="15">
        <f>D16/C16</f>
        <v>0.69747899159663862</v>
      </c>
      <c r="F16" s="16">
        <f>C16/B13</f>
        <v>7.7072538860103625</v>
      </c>
      <c r="G16" s="16">
        <f>D16/B13</f>
        <v>5.3756476683937819</v>
      </c>
      <c r="H16" s="14">
        <v>9100</v>
      </c>
    </row>
    <row r="17" spans="1:8" ht="13.5" x14ac:dyDescent="0.25">
      <c r="A17" s="70" t="s">
        <v>13</v>
      </c>
      <c r="B17" s="71"/>
      <c r="C17" s="72">
        <f>SUM(C13:C16)</f>
        <v>795420</v>
      </c>
      <c r="D17" s="72">
        <f>SUM(D13:D16)</f>
        <v>570540</v>
      </c>
      <c r="E17" s="73">
        <f>D17/C17</f>
        <v>0.71728143622237306</v>
      </c>
      <c r="F17" s="75">
        <f>C17/B13</f>
        <v>515.16839378238342</v>
      </c>
      <c r="G17" s="75">
        <f>D17/B13</f>
        <v>369.52072538860102</v>
      </c>
      <c r="H17" s="72">
        <f>SUM(H13:H16)</f>
        <v>721500</v>
      </c>
    </row>
    <row r="18" spans="1:8" ht="13.5" x14ac:dyDescent="0.25">
      <c r="A18" s="2"/>
      <c r="B18" s="3"/>
      <c r="C18" s="4"/>
      <c r="D18" s="4"/>
      <c r="E18" s="5"/>
      <c r="F18" s="6"/>
      <c r="G18" s="6"/>
      <c r="H18" s="4"/>
    </row>
    <row r="19" spans="1:8" x14ac:dyDescent="0.2">
      <c r="A19" s="9" t="s">
        <v>14</v>
      </c>
      <c r="B19" s="3" t="s">
        <v>15</v>
      </c>
      <c r="C19" s="3"/>
      <c r="D19" s="3"/>
      <c r="E19" s="3"/>
      <c r="F19" s="3"/>
      <c r="G19" s="3"/>
      <c r="H19" s="3"/>
    </row>
    <row r="20" spans="1:8" ht="13.5" x14ac:dyDescent="0.25">
      <c r="A20" s="2" t="s">
        <v>9</v>
      </c>
      <c r="B20" s="3">
        <v>1300</v>
      </c>
      <c r="C20" s="4">
        <v>387550</v>
      </c>
      <c r="D20" s="4">
        <v>324505</v>
      </c>
      <c r="E20" s="5">
        <f>D20/C20</f>
        <v>0.83732421623016384</v>
      </c>
      <c r="F20" s="6">
        <f>C20/B20</f>
        <v>298.11538461538464</v>
      </c>
      <c r="G20" s="6">
        <f>D20/B20</f>
        <v>249.61923076923077</v>
      </c>
      <c r="H20" s="4">
        <v>524490</v>
      </c>
    </row>
    <row r="21" spans="1:8" ht="13.5" x14ac:dyDescent="0.25">
      <c r="A21" s="2" t="s">
        <v>10</v>
      </c>
      <c r="B21" s="3"/>
      <c r="C21" s="4">
        <v>221000</v>
      </c>
      <c r="D21" s="4">
        <v>140400</v>
      </c>
      <c r="E21" s="5">
        <f>D21/C21</f>
        <v>0.63529411764705879</v>
      </c>
      <c r="F21" s="6">
        <f>C21/B20</f>
        <v>170</v>
      </c>
      <c r="G21" s="6">
        <f>D21/B20</f>
        <v>108</v>
      </c>
      <c r="H21" s="4">
        <v>220000</v>
      </c>
    </row>
    <row r="22" spans="1:8" ht="13.5" x14ac:dyDescent="0.25">
      <c r="A22" s="2" t="s">
        <v>11</v>
      </c>
      <c r="B22" s="3"/>
      <c r="C22" s="4">
        <v>53300</v>
      </c>
      <c r="D22" s="4">
        <v>44400</v>
      </c>
      <c r="E22" s="5">
        <f>D22/C22</f>
        <v>0.83302063789868663</v>
      </c>
      <c r="F22" s="6">
        <f>C22/B20</f>
        <v>41</v>
      </c>
      <c r="G22" s="6">
        <f>D22/B20</f>
        <v>34.153846153846153</v>
      </c>
      <c r="H22" s="4">
        <v>67500</v>
      </c>
    </row>
    <row r="23" spans="1:8" ht="13.5" x14ac:dyDescent="0.25">
      <c r="A23" s="2" t="s">
        <v>12</v>
      </c>
      <c r="B23" s="3"/>
      <c r="C23" s="14">
        <v>8400</v>
      </c>
      <c r="D23" s="14">
        <v>6650</v>
      </c>
      <c r="E23" s="15">
        <f>D23/C23</f>
        <v>0.79166666666666663</v>
      </c>
      <c r="F23" s="16">
        <f>C23/B20</f>
        <v>6.4615384615384617</v>
      </c>
      <c r="G23" s="16">
        <f>D23/B20</f>
        <v>5.115384615384615</v>
      </c>
      <c r="H23" s="14">
        <v>9200</v>
      </c>
    </row>
    <row r="24" spans="1:8" ht="13.5" x14ac:dyDescent="0.25">
      <c r="A24" s="70" t="s">
        <v>16</v>
      </c>
      <c r="B24" s="71"/>
      <c r="C24" s="72">
        <f>SUM(C20:C23)</f>
        <v>670250</v>
      </c>
      <c r="D24" s="72">
        <f>SUM(D20:D23)</f>
        <v>515955</v>
      </c>
      <c r="E24" s="73">
        <f>D24/C24</f>
        <v>0.76979485266691527</v>
      </c>
      <c r="F24" s="75">
        <f>C24/B20</f>
        <v>515.57692307692309</v>
      </c>
      <c r="G24" s="75">
        <f>D24/B20</f>
        <v>396.88846153846151</v>
      </c>
      <c r="H24" s="72">
        <f>SUM(H20:H23)</f>
        <v>821190</v>
      </c>
    </row>
    <row r="25" spans="1:8" ht="13.5" x14ac:dyDescent="0.25">
      <c r="A25" s="2"/>
      <c r="B25" s="3"/>
      <c r="C25" s="4"/>
      <c r="D25" s="4"/>
      <c r="E25" s="5"/>
      <c r="F25" s="6"/>
      <c r="G25" s="6"/>
      <c r="H25" s="4"/>
    </row>
    <row r="26" spans="1:8" x14ac:dyDescent="0.2">
      <c r="A26" s="9" t="s">
        <v>19</v>
      </c>
      <c r="B26" s="3" t="s">
        <v>15</v>
      </c>
      <c r="C26" s="3"/>
      <c r="D26" s="3"/>
      <c r="E26" s="3"/>
      <c r="F26" s="3"/>
      <c r="G26" s="3"/>
      <c r="H26" s="3"/>
    </row>
    <row r="27" spans="1:8" ht="13.5" x14ac:dyDescent="0.25">
      <c r="A27" s="2" t="s">
        <v>9</v>
      </c>
      <c r="B27" s="3">
        <v>1271</v>
      </c>
      <c r="C27" s="14">
        <v>41190</v>
      </c>
      <c r="D27" s="14">
        <v>35290</v>
      </c>
      <c r="E27" s="15">
        <v>0</v>
      </c>
      <c r="F27" s="16">
        <v>0</v>
      </c>
      <c r="G27" s="16">
        <v>0</v>
      </c>
      <c r="H27" s="14">
        <v>24090</v>
      </c>
    </row>
    <row r="28" spans="1:8" ht="14.25" thickBot="1" x14ac:dyDescent="0.3">
      <c r="A28" s="76" t="s">
        <v>20</v>
      </c>
      <c r="B28" s="77">
        <f>SUM(0)</f>
        <v>0</v>
      </c>
      <c r="C28" s="78">
        <f>SUM(C27)</f>
        <v>41190</v>
      </c>
      <c r="D28" s="78">
        <f>SUM(D27)</f>
        <v>35290</v>
      </c>
      <c r="E28" s="79">
        <v>0</v>
      </c>
      <c r="F28" s="80">
        <f>C28/B27</f>
        <v>32.407553107789141</v>
      </c>
      <c r="G28" s="80">
        <f>D28/B27</f>
        <v>27.765538945712038</v>
      </c>
      <c r="H28" s="78">
        <f>SUM(H27:H27)</f>
        <v>24090</v>
      </c>
    </row>
    <row r="29" spans="1:8" ht="13.5" x14ac:dyDescent="0.25">
      <c r="A29" s="70" t="s">
        <v>21</v>
      </c>
      <c r="B29" s="71">
        <f>SUM(B6+B13+B20)</f>
        <v>3812</v>
      </c>
      <c r="C29" s="72">
        <f>SUM(C10+C17+C24+C28)</f>
        <v>2238045</v>
      </c>
      <c r="D29" s="72">
        <f>SUM(D10+D17+D24+D28)</f>
        <v>1677545</v>
      </c>
      <c r="E29" s="73">
        <f>D29/C29</f>
        <v>0.74955820816828977</v>
      </c>
      <c r="F29" s="75">
        <f>C29/B29</f>
        <v>587.1051941238195</v>
      </c>
      <c r="G29" s="75">
        <f>D29/B29</f>
        <v>440.06951731374608</v>
      </c>
      <c r="H29" s="72">
        <f>SUM(H10+H17+H24+H28)</f>
        <v>2148825</v>
      </c>
    </row>
    <row r="30" spans="1:8" x14ac:dyDescent="0.2">
      <c r="A30" s="18"/>
      <c r="B30" s="1"/>
      <c r="C30" s="1"/>
      <c r="D30" s="1"/>
      <c r="E30" s="1"/>
      <c r="F30" s="1"/>
      <c r="G30" s="1"/>
      <c r="H30" s="1"/>
    </row>
    <row r="31" spans="1:8" ht="13.5" x14ac:dyDescent="0.25">
      <c r="A31" s="2" t="s">
        <v>22</v>
      </c>
      <c r="B31" s="3">
        <v>562</v>
      </c>
      <c r="C31" s="4">
        <v>73460</v>
      </c>
      <c r="D31" s="4">
        <v>57273</v>
      </c>
      <c r="E31" s="5">
        <f>D31/C31</f>
        <v>0.7796487884563027</v>
      </c>
      <c r="F31" s="6">
        <f>C31/B31</f>
        <v>130.71174377224199</v>
      </c>
      <c r="G31" s="6">
        <f>D31/B31</f>
        <v>101.90925266903915</v>
      </c>
      <c r="H31" s="4">
        <v>83600</v>
      </c>
    </row>
    <row r="32" spans="1:8" ht="13.5" x14ac:dyDescent="0.25">
      <c r="A32" s="2" t="s">
        <v>24</v>
      </c>
      <c r="B32" s="3">
        <v>701</v>
      </c>
      <c r="C32" s="4">
        <v>238750</v>
      </c>
      <c r="D32" s="4">
        <v>205050</v>
      </c>
      <c r="E32" s="5">
        <f>D32/C32</f>
        <v>0.85884816753926707</v>
      </c>
      <c r="F32" s="6">
        <f>C32/B32</f>
        <v>340.5848787446505</v>
      </c>
      <c r="G32" s="6">
        <f>D32/B32</f>
        <v>292.51069900142653</v>
      </c>
      <c r="H32" s="4">
        <v>228445</v>
      </c>
    </row>
    <row r="33" spans="1:15" ht="13.5" x14ac:dyDescent="0.25">
      <c r="A33" s="2" t="s">
        <v>23</v>
      </c>
      <c r="B33" s="3">
        <v>755</v>
      </c>
      <c r="C33" s="4">
        <v>221570</v>
      </c>
      <c r="D33" s="4">
        <v>146130</v>
      </c>
      <c r="E33" s="5">
        <f>D33/C33</f>
        <v>0.65952069323464368</v>
      </c>
      <c r="F33" s="6">
        <f>C33/B33</f>
        <v>293.4701986754967</v>
      </c>
      <c r="G33" s="6">
        <f>D33/B33</f>
        <v>193.5496688741722</v>
      </c>
      <c r="H33" s="4">
        <v>213720</v>
      </c>
      <c r="O33" s="89"/>
    </row>
    <row r="34" spans="1:15" ht="14.25" thickBot="1" x14ac:dyDescent="0.3">
      <c r="A34" s="8" t="s">
        <v>25</v>
      </c>
      <c r="B34" s="12">
        <v>855</v>
      </c>
      <c r="C34" s="10">
        <v>114950</v>
      </c>
      <c r="D34" s="10">
        <v>79930</v>
      </c>
      <c r="E34" s="13">
        <f>D34/C34</f>
        <v>0.69534580252283607</v>
      </c>
      <c r="F34" s="11">
        <f>C34/B34</f>
        <v>134.44444444444446</v>
      </c>
      <c r="G34" s="11">
        <f>D34/B34</f>
        <v>93.485380116959064</v>
      </c>
      <c r="H34" s="10">
        <v>103200</v>
      </c>
    </row>
    <row r="35" spans="1:15" ht="13.5" x14ac:dyDescent="0.25">
      <c r="A35" s="70" t="s">
        <v>26</v>
      </c>
      <c r="B35" s="71">
        <f>SUM(B31:B34)</f>
        <v>2873</v>
      </c>
      <c r="C35" s="72">
        <f>SUM(C31:C34)</f>
        <v>648730</v>
      </c>
      <c r="D35" s="72">
        <f>SUM(D31:D34)</f>
        <v>488383</v>
      </c>
      <c r="E35" s="73">
        <f>D35/C35</f>
        <v>0.75282937431597119</v>
      </c>
      <c r="F35" s="75">
        <f>C35/B35</f>
        <v>225.80229725026106</v>
      </c>
      <c r="G35" s="75">
        <f>D35/B35</f>
        <v>169.99060215802297</v>
      </c>
      <c r="H35" s="72">
        <f>SUM(H31:H34)</f>
        <v>628965</v>
      </c>
    </row>
    <row r="36" spans="1:15" x14ac:dyDescent="0.2">
      <c r="A36" s="18"/>
      <c r="B36" s="1"/>
      <c r="C36" s="1"/>
      <c r="D36" s="1"/>
      <c r="E36" s="1"/>
      <c r="F36" s="1"/>
      <c r="G36" s="1"/>
      <c r="H36" s="1"/>
    </row>
    <row r="37" spans="1:15" ht="13.5" x14ac:dyDescent="0.25">
      <c r="A37" s="2" t="s">
        <v>27</v>
      </c>
      <c r="B37" s="3">
        <v>632</v>
      </c>
      <c r="C37" s="4">
        <v>70250</v>
      </c>
      <c r="D37" s="4">
        <v>55900</v>
      </c>
      <c r="E37" s="5">
        <f t="shared" ref="E37:E45" si="0">D37/C37</f>
        <v>0.79572953736654806</v>
      </c>
      <c r="F37" s="6">
        <f t="shared" ref="F37:F45" si="1">C37/B37</f>
        <v>111.15506329113924</v>
      </c>
      <c r="G37" s="6">
        <f t="shared" ref="G37:G45" si="2">D37/B37</f>
        <v>88.449367088607602</v>
      </c>
      <c r="H37" s="4">
        <v>84630</v>
      </c>
    </row>
    <row r="38" spans="1:15" ht="13.5" x14ac:dyDescent="0.25">
      <c r="A38" s="2" t="s">
        <v>28</v>
      </c>
      <c r="B38" s="3">
        <v>464</v>
      </c>
      <c r="C38" s="4">
        <v>60150</v>
      </c>
      <c r="D38" s="4">
        <v>46700</v>
      </c>
      <c r="E38" s="5">
        <f t="shared" si="0"/>
        <v>0.77639235245220284</v>
      </c>
      <c r="F38" s="6">
        <f t="shared" si="1"/>
        <v>129.63362068965517</v>
      </c>
      <c r="G38" s="6">
        <f t="shared" si="2"/>
        <v>100.64655172413794</v>
      </c>
      <c r="H38" s="4">
        <v>67300</v>
      </c>
    </row>
    <row r="39" spans="1:15" ht="13.5" x14ac:dyDescent="0.25">
      <c r="A39" s="2" t="s">
        <v>29</v>
      </c>
      <c r="B39" s="3">
        <v>526</v>
      </c>
      <c r="C39" s="4">
        <v>77925</v>
      </c>
      <c r="D39" s="4">
        <v>65652</v>
      </c>
      <c r="E39" s="5">
        <f t="shared" si="0"/>
        <v>0.84250240615976901</v>
      </c>
      <c r="F39" s="6">
        <f t="shared" si="1"/>
        <v>148.14638783269962</v>
      </c>
      <c r="G39" s="6">
        <f t="shared" si="2"/>
        <v>124.81368821292776</v>
      </c>
      <c r="H39" s="4">
        <v>68400</v>
      </c>
    </row>
    <row r="40" spans="1:15" ht="13.5" x14ac:dyDescent="0.25">
      <c r="A40" s="2" t="s">
        <v>30</v>
      </c>
      <c r="B40" s="3">
        <v>548</v>
      </c>
      <c r="C40" s="4">
        <v>60400</v>
      </c>
      <c r="D40" s="4">
        <v>50000</v>
      </c>
      <c r="E40" s="5">
        <f t="shared" si="0"/>
        <v>0.82781456953642385</v>
      </c>
      <c r="F40" s="6">
        <f t="shared" si="1"/>
        <v>110.21897810218978</v>
      </c>
      <c r="G40" s="6">
        <f t="shared" si="2"/>
        <v>91.240875912408754</v>
      </c>
      <c r="H40" s="4">
        <v>59900</v>
      </c>
    </row>
    <row r="41" spans="1:15" ht="13.5" x14ac:dyDescent="0.25">
      <c r="A41" s="2" t="s">
        <v>31</v>
      </c>
      <c r="B41" s="3">
        <v>627</v>
      </c>
      <c r="C41" s="4">
        <v>127500</v>
      </c>
      <c r="D41" s="4">
        <v>71900</v>
      </c>
      <c r="E41" s="5">
        <f t="shared" si="0"/>
        <v>0.56392156862745102</v>
      </c>
      <c r="F41" s="6">
        <f t="shared" si="1"/>
        <v>203.34928229665073</v>
      </c>
      <c r="G41" s="6">
        <f t="shared" si="2"/>
        <v>114.67304625199363</v>
      </c>
      <c r="H41" s="4">
        <v>117850</v>
      </c>
    </row>
    <row r="42" spans="1:15" ht="13.5" x14ac:dyDescent="0.25">
      <c r="A42" s="2" t="s">
        <v>32</v>
      </c>
      <c r="B42" s="3">
        <v>566</v>
      </c>
      <c r="C42" s="4">
        <v>52900</v>
      </c>
      <c r="D42" s="4">
        <v>38200</v>
      </c>
      <c r="E42" s="5">
        <f t="shared" si="0"/>
        <v>0.72211720226843101</v>
      </c>
      <c r="F42" s="6">
        <f t="shared" si="1"/>
        <v>93.462897526501763</v>
      </c>
      <c r="G42" s="6">
        <f t="shared" si="2"/>
        <v>67.491166077738512</v>
      </c>
      <c r="H42" s="4">
        <v>62150</v>
      </c>
    </row>
    <row r="43" spans="1:15" ht="13.5" x14ac:dyDescent="0.25">
      <c r="A43" s="2" t="s">
        <v>33</v>
      </c>
      <c r="B43" s="3">
        <v>629</v>
      </c>
      <c r="C43" s="4">
        <v>130745</v>
      </c>
      <c r="D43" s="4">
        <v>97245</v>
      </c>
      <c r="E43" s="5">
        <f t="shared" si="0"/>
        <v>0.74377605262151514</v>
      </c>
      <c r="F43" s="6">
        <f t="shared" si="1"/>
        <v>207.86168521462639</v>
      </c>
      <c r="G43" s="6">
        <f t="shared" si="2"/>
        <v>154.60254372019077</v>
      </c>
      <c r="H43" s="4">
        <v>102250</v>
      </c>
    </row>
    <row r="44" spans="1:15" ht="13.5" x14ac:dyDescent="0.25">
      <c r="A44" s="2" t="s">
        <v>34</v>
      </c>
      <c r="B44" s="3">
        <v>449</v>
      </c>
      <c r="C44" s="4">
        <v>30900</v>
      </c>
      <c r="D44" s="4">
        <v>19800</v>
      </c>
      <c r="E44" s="5">
        <f t="shared" si="0"/>
        <v>0.64077669902912626</v>
      </c>
      <c r="F44" s="6">
        <f t="shared" si="1"/>
        <v>68.819599109131403</v>
      </c>
      <c r="G44" s="6">
        <f t="shared" si="2"/>
        <v>44.097995545657014</v>
      </c>
      <c r="H44" s="4">
        <v>36000</v>
      </c>
      <c r="O44" s="89"/>
    </row>
    <row r="45" spans="1:15" ht="14.25" thickBot="1" x14ac:dyDescent="0.3">
      <c r="A45" s="8" t="s">
        <v>35</v>
      </c>
      <c r="B45" s="12">
        <v>592</v>
      </c>
      <c r="C45" s="10">
        <v>90050</v>
      </c>
      <c r="D45" s="10">
        <v>60750</v>
      </c>
      <c r="E45" s="13">
        <f t="shared" si="0"/>
        <v>0.67462520821765681</v>
      </c>
      <c r="F45" s="11">
        <f t="shared" si="1"/>
        <v>152.11148648648648</v>
      </c>
      <c r="G45" s="11">
        <f t="shared" si="2"/>
        <v>102.61824324324324</v>
      </c>
      <c r="H45" s="10">
        <v>102680</v>
      </c>
    </row>
    <row r="46" spans="1:15" ht="13.5" x14ac:dyDescent="0.25">
      <c r="A46" s="70" t="s">
        <v>36</v>
      </c>
      <c r="B46" s="71">
        <f>SUM(B37:B45)</f>
        <v>5033</v>
      </c>
      <c r="C46" s="72">
        <f>SUM(C37:C45)</f>
        <v>700820</v>
      </c>
      <c r="D46" s="72">
        <f>SUM(D37:D45)</f>
        <v>506147</v>
      </c>
      <c r="E46" s="73">
        <f>D46/C46</f>
        <v>0.72222111241117548</v>
      </c>
      <c r="F46" s="74">
        <f>C46/B46</f>
        <v>139.24498311146434</v>
      </c>
      <c r="G46" s="74">
        <f>D46/B46</f>
        <v>100.56566660043711</v>
      </c>
      <c r="H46" s="72">
        <f>SUM(H37:H45)</f>
        <v>701160</v>
      </c>
    </row>
    <row r="47" spans="1:15" x14ac:dyDescent="0.2">
      <c r="A47" s="18"/>
      <c r="B47" s="1"/>
      <c r="C47" s="1"/>
      <c r="D47" s="1"/>
      <c r="E47" s="1"/>
      <c r="F47" s="1"/>
      <c r="G47" s="1"/>
      <c r="H47" s="1"/>
    </row>
    <row r="48" spans="1:15" ht="13.5" x14ac:dyDescent="0.25">
      <c r="A48" s="60" t="s">
        <v>38</v>
      </c>
      <c r="B48" s="61">
        <v>0</v>
      </c>
      <c r="C48" s="62">
        <v>0</v>
      </c>
      <c r="D48" s="62">
        <v>0</v>
      </c>
      <c r="E48" s="63"/>
      <c r="F48" s="64"/>
      <c r="G48" s="64"/>
      <c r="H48" s="62">
        <v>0</v>
      </c>
    </row>
    <row r="49" spans="1:26" ht="13.5" x14ac:dyDescent="0.25">
      <c r="A49" s="60" t="s">
        <v>39</v>
      </c>
      <c r="B49" s="61">
        <v>0</v>
      </c>
      <c r="C49" s="62">
        <v>1500</v>
      </c>
      <c r="D49" s="62">
        <v>1500</v>
      </c>
      <c r="E49" s="63" t="s">
        <v>15</v>
      </c>
      <c r="F49" s="64" t="s">
        <v>15</v>
      </c>
      <c r="G49" s="64" t="s">
        <v>15</v>
      </c>
      <c r="H49" s="62">
        <v>0</v>
      </c>
    </row>
    <row r="50" spans="1:26" ht="13.5" x14ac:dyDescent="0.25">
      <c r="A50" s="60" t="s">
        <v>40</v>
      </c>
      <c r="B50" s="61">
        <v>0</v>
      </c>
      <c r="C50" s="62">
        <v>12100</v>
      </c>
      <c r="D50" s="62">
        <v>10150</v>
      </c>
      <c r="E50" s="63"/>
      <c r="F50" s="64"/>
      <c r="G50" s="64"/>
      <c r="H50" s="62">
        <v>0</v>
      </c>
    </row>
    <row r="51" spans="1:26" ht="14.25" thickBot="1" x14ac:dyDescent="0.3">
      <c r="A51" s="65" t="s">
        <v>50</v>
      </c>
      <c r="B51" s="66">
        <v>0</v>
      </c>
      <c r="C51" s="67">
        <v>821300</v>
      </c>
      <c r="D51" s="67">
        <v>722241</v>
      </c>
      <c r="E51" s="68" t="s">
        <v>15</v>
      </c>
      <c r="F51" s="69" t="s">
        <v>15</v>
      </c>
      <c r="G51" s="69" t="s">
        <v>15</v>
      </c>
      <c r="H51" s="67">
        <v>690345</v>
      </c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 ht="13.5" x14ac:dyDescent="0.25">
      <c r="A52" s="60" t="s">
        <v>58</v>
      </c>
      <c r="B52" s="61">
        <f>SUM(B48:B51)</f>
        <v>0</v>
      </c>
      <c r="C52" s="62">
        <f>SUM(C48:C51)</f>
        <v>834900</v>
      </c>
      <c r="D52" s="62">
        <f>SUM(D48:D51)</f>
        <v>733891</v>
      </c>
      <c r="E52" s="63"/>
      <c r="F52" s="64"/>
      <c r="G52" s="64"/>
      <c r="H52" s="62">
        <f>SUM(H48:H51)</f>
        <v>690345</v>
      </c>
      <c r="L52" s="89"/>
    </row>
    <row r="53" spans="1:26" ht="14.25" thickBot="1" x14ac:dyDescent="0.3">
      <c r="A53" s="83" t="s">
        <v>57</v>
      </c>
      <c r="B53" s="84">
        <v>0</v>
      </c>
      <c r="C53" s="85">
        <v>42600</v>
      </c>
      <c r="D53" s="85">
        <v>40600</v>
      </c>
      <c r="E53" s="86" t="s">
        <v>15</v>
      </c>
      <c r="F53" s="87" t="s">
        <v>15</v>
      </c>
      <c r="G53" s="87" t="s">
        <v>15</v>
      </c>
      <c r="H53" s="85">
        <v>28550</v>
      </c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14.25" thickBot="1" x14ac:dyDescent="0.3">
      <c r="A54" s="32"/>
      <c r="B54" s="33"/>
      <c r="C54" s="34"/>
      <c r="D54" s="34"/>
      <c r="E54" s="35"/>
      <c r="F54" s="36"/>
      <c r="G54" s="36"/>
      <c r="H54" s="34"/>
      <c r="T54" s="89"/>
    </row>
    <row r="55" spans="1:26" ht="14.25" thickBot="1" x14ac:dyDescent="0.3">
      <c r="A55" s="76" t="s">
        <v>43</v>
      </c>
      <c r="B55" s="78">
        <f>SUM(B29+B35+B46+B52)</f>
        <v>11718</v>
      </c>
      <c r="C55" s="81">
        <f>SUM(C29+C35+C46+C52+C53)</f>
        <v>4465095</v>
      </c>
      <c r="D55" s="81">
        <f>SUM(D29+D35+D46+D52+C53)</f>
        <v>3448566</v>
      </c>
      <c r="E55" s="79">
        <f>D55/C55</f>
        <v>0.77233877442697185</v>
      </c>
      <c r="F55" s="82">
        <f>C55/B55</f>
        <v>381.04582693292372</v>
      </c>
      <c r="G55" s="82">
        <f>D55/B55</f>
        <v>294.29646697388631</v>
      </c>
      <c r="H55" s="81">
        <f>SUM(H29+H35+H46+H52+H53)</f>
        <v>4197845</v>
      </c>
    </row>
    <row r="56" spans="1:26" x14ac:dyDescent="0.2">
      <c r="N56" s="89" t="s">
        <v>15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8606-F2BA-4D1E-8EBA-1AE86AAC91E5}">
  <dimension ref="A1:H52"/>
  <sheetViews>
    <sheetView view="pageLayout" zoomScale="140" zoomScaleNormal="100" zoomScaleSheetLayoutView="50" zoomScalePageLayoutView="140" workbookViewId="0">
      <selection activeCell="C60" sqref="C60"/>
    </sheetView>
  </sheetViews>
  <sheetFormatPr defaultRowHeight="12" x14ac:dyDescent="0.2"/>
  <cols>
    <col min="1" max="1" width="21.42578125" style="1" customWidth="1"/>
    <col min="2" max="2" width="8.7109375" style="1" customWidth="1"/>
    <col min="3" max="3" width="12.85546875" style="1" bestFit="1" customWidth="1"/>
    <col min="4" max="4" width="12.42578125" style="1" bestFit="1" customWidth="1"/>
    <col min="5" max="5" width="9.42578125" style="1" customWidth="1"/>
    <col min="6" max="6" width="10.85546875" style="1" customWidth="1"/>
    <col min="7" max="7" width="9.85546875" style="1" bestFit="1" customWidth="1"/>
    <col min="8" max="8" width="12" style="1" customWidth="1"/>
    <col min="9" max="16384" width="9.140625" style="1"/>
  </cols>
  <sheetData>
    <row r="1" spans="1:8" ht="40.5" customHeight="1" thickBot="1" x14ac:dyDescent="0.25">
      <c r="A1" s="19" t="s">
        <v>0</v>
      </c>
      <c r="B1" s="20" t="s">
        <v>44</v>
      </c>
      <c r="C1" s="20" t="s">
        <v>45</v>
      </c>
      <c r="D1" s="20" t="s">
        <v>46</v>
      </c>
      <c r="E1" s="20" t="s">
        <v>47</v>
      </c>
      <c r="F1" s="20" t="s">
        <v>48</v>
      </c>
      <c r="G1" s="20" t="s">
        <v>49</v>
      </c>
      <c r="H1" s="20" t="s">
        <v>2</v>
      </c>
    </row>
    <row r="2" spans="1:8" x14ac:dyDescent="0.2">
      <c r="A2" s="17" t="s">
        <v>8</v>
      </c>
      <c r="B2" s="7"/>
      <c r="C2" s="7"/>
      <c r="D2" s="7"/>
      <c r="E2" s="7"/>
      <c r="F2" s="7"/>
      <c r="G2" s="7"/>
      <c r="H2" s="7"/>
    </row>
    <row r="3" spans="1:8" ht="13.5" x14ac:dyDescent="0.25">
      <c r="A3" s="2" t="s">
        <v>9</v>
      </c>
      <c r="B3" s="3">
        <v>1667</v>
      </c>
      <c r="C3" s="4">
        <v>331900</v>
      </c>
      <c r="D3" s="4">
        <v>231000</v>
      </c>
      <c r="E3" s="5">
        <f>D3/C3</f>
        <v>0.69599276890629713</v>
      </c>
      <c r="F3" s="6">
        <f>C3/B3</f>
        <v>199.1001799640072</v>
      </c>
      <c r="G3" s="6">
        <f>D3/B3</f>
        <v>138.57228554289142</v>
      </c>
      <c r="H3" s="4">
        <v>282280</v>
      </c>
    </row>
    <row r="4" spans="1:8" ht="13.5" x14ac:dyDescent="0.25">
      <c r="A4" s="2" t="s">
        <v>10</v>
      </c>
      <c r="B4" s="3"/>
      <c r="C4" s="4">
        <v>337200</v>
      </c>
      <c r="D4" s="4">
        <v>241350</v>
      </c>
      <c r="E4" s="5">
        <f>D4/C4</f>
        <v>0.71574733096085408</v>
      </c>
      <c r="F4" s="6">
        <f>C4/B3</f>
        <v>202.27954409118178</v>
      </c>
      <c r="G4" s="6">
        <f>D4/B3</f>
        <v>144.78104379124176</v>
      </c>
      <c r="H4" s="4">
        <v>249600</v>
      </c>
    </row>
    <row r="5" spans="1:8" ht="13.5" x14ac:dyDescent="0.25">
      <c r="A5" s="2" t="s">
        <v>11</v>
      </c>
      <c r="B5" s="3"/>
      <c r="C5" s="4">
        <v>54900</v>
      </c>
      <c r="D5" s="4">
        <v>33750</v>
      </c>
      <c r="E5" s="5">
        <f>D5/C5</f>
        <v>0.61475409836065575</v>
      </c>
      <c r="F5" s="6">
        <f>C5/B3</f>
        <v>32.93341331733653</v>
      </c>
      <c r="G5" s="6">
        <f>D5/B3</f>
        <v>20.245950809838032</v>
      </c>
      <c r="H5" s="4">
        <v>56500</v>
      </c>
    </row>
    <row r="6" spans="1:8" ht="13.5" x14ac:dyDescent="0.25">
      <c r="A6" s="2" t="s">
        <v>12</v>
      </c>
      <c r="B6" s="3"/>
      <c r="C6" s="14">
        <v>10900</v>
      </c>
      <c r="D6" s="14">
        <v>7300</v>
      </c>
      <c r="E6" s="15">
        <f>D6/C6</f>
        <v>0.66972477064220182</v>
      </c>
      <c r="F6" s="16">
        <f>C6/B3</f>
        <v>6.5386922615476903</v>
      </c>
      <c r="G6" s="16">
        <f>D6/B3</f>
        <v>4.379124175164967</v>
      </c>
      <c r="H6" s="14">
        <v>18650</v>
      </c>
    </row>
    <row r="7" spans="1:8" ht="13.5" x14ac:dyDescent="0.25">
      <c r="A7" s="45" t="s">
        <v>13</v>
      </c>
      <c r="B7" s="37"/>
      <c r="C7" s="38">
        <f>SUM(C3:C6)</f>
        <v>734900</v>
      </c>
      <c r="D7" s="38">
        <f>SUM(D3:D6)</f>
        <v>513400</v>
      </c>
      <c r="E7" s="39">
        <f>D7/C7</f>
        <v>0.69859844876853994</v>
      </c>
      <c r="F7" s="40">
        <f>C7/B3</f>
        <v>440.85182963407317</v>
      </c>
      <c r="G7" s="40">
        <f>D7/B3</f>
        <v>307.97840431913619</v>
      </c>
      <c r="H7" s="38">
        <f>SUM(H3:H6)</f>
        <v>607030</v>
      </c>
    </row>
    <row r="8" spans="1:8" ht="9.75" customHeight="1" x14ac:dyDescent="0.25">
      <c r="A8" s="2"/>
      <c r="B8" s="3"/>
      <c r="C8" s="4"/>
      <c r="D8" s="4"/>
      <c r="E8" s="5"/>
      <c r="F8" s="6"/>
      <c r="G8" s="6"/>
      <c r="H8" s="4"/>
    </row>
    <row r="9" spans="1:8" x14ac:dyDescent="0.2">
      <c r="A9" s="9" t="s">
        <v>14</v>
      </c>
      <c r="B9" s="3" t="s">
        <v>15</v>
      </c>
      <c r="C9" s="3"/>
      <c r="D9" s="3"/>
      <c r="E9" s="3"/>
      <c r="F9" s="3"/>
      <c r="G9" s="3"/>
      <c r="H9" s="3"/>
    </row>
    <row r="10" spans="1:8" ht="13.5" x14ac:dyDescent="0.25">
      <c r="A10" s="2" t="s">
        <v>9</v>
      </c>
      <c r="B10" s="3">
        <v>1294</v>
      </c>
      <c r="C10" s="4">
        <v>401105</v>
      </c>
      <c r="D10" s="4">
        <v>310860</v>
      </c>
      <c r="E10" s="5">
        <f>D10/C10</f>
        <v>0.77500903753381289</v>
      </c>
      <c r="F10" s="6">
        <f>C10/B10</f>
        <v>309.97295208655333</v>
      </c>
      <c r="G10" s="6">
        <f>D10/B10</f>
        <v>240.23183925811438</v>
      </c>
      <c r="H10" s="4">
        <v>402345</v>
      </c>
    </row>
    <row r="11" spans="1:8" ht="13.5" x14ac:dyDescent="0.25">
      <c r="A11" s="2" t="s">
        <v>10</v>
      </c>
      <c r="B11" s="3"/>
      <c r="C11" s="4">
        <v>336000</v>
      </c>
      <c r="D11" s="4">
        <v>241200</v>
      </c>
      <c r="E11" s="5">
        <f>D11/C11</f>
        <v>0.71785714285714286</v>
      </c>
      <c r="F11" s="6">
        <f>C11/B10</f>
        <v>259.65996908809893</v>
      </c>
      <c r="G11" s="6">
        <f>D11/B10</f>
        <v>186.39876352395672</v>
      </c>
      <c r="H11" s="4">
        <v>416000</v>
      </c>
    </row>
    <row r="12" spans="1:8" ht="13.5" x14ac:dyDescent="0.25">
      <c r="A12" s="2" t="s">
        <v>11</v>
      </c>
      <c r="B12" s="3"/>
      <c r="C12" s="4">
        <v>48800</v>
      </c>
      <c r="D12" s="4">
        <v>36000</v>
      </c>
      <c r="E12" s="5">
        <f>D12/C12</f>
        <v>0.73770491803278693</v>
      </c>
      <c r="F12" s="6">
        <f>C12/B10</f>
        <v>37.712519319938174</v>
      </c>
      <c r="G12" s="6">
        <f>D12/B10</f>
        <v>27.820710973724886</v>
      </c>
      <c r="H12" s="4">
        <v>49300</v>
      </c>
    </row>
    <row r="13" spans="1:8" ht="13.5" x14ac:dyDescent="0.25">
      <c r="A13" s="2" t="s">
        <v>12</v>
      </c>
      <c r="B13" s="3"/>
      <c r="C13" s="14">
        <v>8600</v>
      </c>
      <c r="D13" s="14">
        <v>5750</v>
      </c>
      <c r="E13" s="15">
        <f>D13/C13</f>
        <v>0.66860465116279066</v>
      </c>
      <c r="F13" s="16">
        <f>C13/B10</f>
        <v>6.6460587326120555</v>
      </c>
      <c r="G13" s="16">
        <f>D13/B10</f>
        <v>4.4435857805255026</v>
      </c>
      <c r="H13" s="14">
        <v>6500</v>
      </c>
    </row>
    <row r="14" spans="1:8" ht="13.5" x14ac:dyDescent="0.25">
      <c r="A14" s="45" t="s">
        <v>16</v>
      </c>
      <c r="B14" s="37"/>
      <c r="C14" s="38">
        <f>SUM(C10:C13)</f>
        <v>794505</v>
      </c>
      <c r="D14" s="38">
        <f>SUM(D10:D13)</f>
        <v>593810</v>
      </c>
      <c r="E14" s="39">
        <f>D14/C14</f>
        <v>0.74739617749416298</v>
      </c>
      <c r="F14" s="40">
        <f>C14/B10</f>
        <v>613.99149922720244</v>
      </c>
      <c r="G14" s="40">
        <f>D14/B10</f>
        <v>458.89489953632147</v>
      </c>
      <c r="H14" s="38">
        <f>SUM(H10:H13)</f>
        <v>874145</v>
      </c>
    </row>
    <row r="15" spans="1:8" ht="9.75" customHeight="1" x14ac:dyDescent="0.25">
      <c r="A15" s="2"/>
      <c r="B15" s="3"/>
      <c r="C15" s="4"/>
      <c r="D15" s="4"/>
      <c r="E15" s="5"/>
      <c r="F15" s="6"/>
      <c r="G15" s="6"/>
      <c r="H15" s="4"/>
    </row>
    <row r="16" spans="1:8" x14ac:dyDescent="0.2">
      <c r="A16" s="9" t="s">
        <v>17</v>
      </c>
      <c r="B16" s="3" t="s">
        <v>15</v>
      </c>
      <c r="C16" s="3"/>
      <c r="D16" s="3"/>
      <c r="E16" s="3"/>
      <c r="F16" s="3"/>
      <c r="G16" s="3"/>
      <c r="H16" s="3"/>
    </row>
    <row r="17" spans="1:8" ht="13.5" x14ac:dyDescent="0.25">
      <c r="A17" s="2" t="s">
        <v>9</v>
      </c>
      <c r="B17" s="3">
        <v>1008</v>
      </c>
      <c r="C17" s="4">
        <v>476292</v>
      </c>
      <c r="D17" s="4">
        <v>339132</v>
      </c>
      <c r="E17" s="5">
        <f>D17/C17</f>
        <v>0.71202539618553329</v>
      </c>
      <c r="F17" s="6">
        <f>C17/B17</f>
        <v>472.51190476190476</v>
      </c>
      <c r="G17" s="6">
        <f>D17/B17</f>
        <v>336.4404761904762</v>
      </c>
      <c r="H17" s="4">
        <v>474885</v>
      </c>
    </row>
    <row r="18" spans="1:8" ht="13.5" x14ac:dyDescent="0.25">
      <c r="A18" s="2" t="s">
        <v>10</v>
      </c>
      <c r="B18" s="3"/>
      <c r="C18" s="4">
        <v>291250</v>
      </c>
      <c r="D18" s="4">
        <v>191500</v>
      </c>
      <c r="E18" s="5">
        <f>D18/C18</f>
        <v>0.65751072961373391</v>
      </c>
      <c r="F18" s="6">
        <f>C18/B17</f>
        <v>288.93849206349205</v>
      </c>
      <c r="G18" s="6">
        <f>D18/B17</f>
        <v>189.98015873015873</v>
      </c>
      <c r="H18" s="4">
        <v>250000</v>
      </c>
    </row>
    <row r="19" spans="1:8" ht="13.5" x14ac:dyDescent="0.25">
      <c r="A19" s="2" t="s">
        <v>11</v>
      </c>
      <c r="B19" s="3"/>
      <c r="C19" s="4">
        <v>73700</v>
      </c>
      <c r="D19" s="4">
        <v>52825</v>
      </c>
      <c r="E19" s="5">
        <f>D19/C19</f>
        <v>0.71675712347354137</v>
      </c>
      <c r="F19" s="6">
        <f>C19/B17</f>
        <v>73.115079365079367</v>
      </c>
      <c r="G19" s="6">
        <f>D19/B17</f>
        <v>52.405753968253968</v>
      </c>
      <c r="H19" s="4">
        <v>44400</v>
      </c>
    </row>
    <row r="20" spans="1:8" ht="13.5" x14ac:dyDescent="0.25">
      <c r="A20" s="2" t="s">
        <v>12</v>
      </c>
      <c r="B20" s="3"/>
      <c r="C20" s="14">
        <v>25750</v>
      </c>
      <c r="D20" s="14">
        <v>8500</v>
      </c>
      <c r="E20" s="15">
        <f>D20/C20</f>
        <v>0.3300970873786408</v>
      </c>
      <c r="F20" s="16">
        <f>C20/B17</f>
        <v>25.545634920634921</v>
      </c>
      <c r="G20" s="16">
        <f>D20/B17</f>
        <v>8.4325396825396819</v>
      </c>
      <c r="H20" s="14">
        <v>28200</v>
      </c>
    </row>
    <row r="21" spans="1:8" ht="13.5" x14ac:dyDescent="0.25">
      <c r="A21" s="45" t="s">
        <v>18</v>
      </c>
      <c r="B21" s="37"/>
      <c r="C21" s="38">
        <f>SUM(C17:C20)</f>
        <v>866992</v>
      </c>
      <c r="D21" s="38">
        <f>SUM(D17:D20)</f>
        <v>591957</v>
      </c>
      <c r="E21" s="39">
        <f>D21/C21</f>
        <v>0.68277100596083928</v>
      </c>
      <c r="F21" s="40">
        <f>C21/B17</f>
        <v>860.11111111111109</v>
      </c>
      <c r="G21" s="40">
        <f>D21/B17</f>
        <v>587.25892857142856</v>
      </c>
      <c r="H21" s="38">
        <f>SUM(H17:H20)</f>
        <v>797485</v>
      </c>
    </row>
    <row r="22" spans="1:8" ht="10.5" customHeight="1" x14ac:dyDescent="0.25">
      <c r="A22" s="2"/>
      <c r="B22" s="3"/>
      <c r="C22" s="4"/>
      <c r="D22" s="4"/>
      <c r="E22" s="5"/>
      <c r="F22" s="6"/>
      <c r="G22" s="6"/>
      <c r="H22" s="4"/>
    </row>
    <row r="23" spans="1:8" x14ac:dyDescent="0.2">
      <c r="A23" s="9" t="s">
        <v>19</v>
      </c>
      <c r="B23" s="3" t="s">
        <v>15</v>
      </c>
      <c r="C23" s="3"/>
      <c r="D23" s="3"/>
      <c r="E23" s="3"/>
      <c r="F23" s="3"/>
      <c r="G23" s="3"/>
      <c r="H23" s="3"/>
    </row>
    <row r="24" spans="1:8" ht="13.5" x14ac:dyDescent="0.25">
      <c r="A24" s="2" t="s">
        <v>9</v>
      </c>
      <c r="B24" s="3">
        <v>0</v>
      </c>
      <c r="C24" s="14">
        <v>0</v>
      </c>
      <c r="D24" s="14">
        <v>0</v>
      </c>
      <c r="E24" s="15">
        <v>0</v>
      </c>
      <c r="F24" s="16">
        <v>0</v>
      </c>
      <c r="G24" s="16">
        <v>0</v>
      </c>
      <c r="H24" s="14">
        <v>0</v>
      </c>
    </row>
    <row r="25" spans="1:8" ht="14.25" thickBot="1" x14ac:dyDescent="0.3">
      <c r="A25" s="46" t="s">
        <v>20</v>
      </c>
      <c r="B25" s="41">
        <f>SUM(0)</f>
        <v>0</v>
      </c>
      <c r="C25" s="42">
        <f>SUM(C24:C24)</f>
        <v>0</v>
      </c>
      <c r="D25" s="42">
        <f>SUM(D24:D24)</f>
        <v>0</v>
      </c>
      <c r="E25" s="43">
        <v>0</v>
      </c>
      <c r="F25" s="44" t="e">
        <f>C25/B24</f>
        <v>#DIV/0!</v>
      </c>
      <c r="G25" s="44" t="e">
        <f>D25/B24</f>
        <v>#DIV/0!</v>
      </c>
      <c r="H25" s="42">
        <f>SUM(H24:H24)</f>
        <v>0</v>
      </c>
    </row>
    <row r="26" spans="1:8" ht="13.5" x14ac:dyDescent="0.25">
      <c r="A26" s="21" t="s">
        <v>21</v>
      </c>
      <c r="B26" s="22">
        <f>SUM(B3+B10+B17+B24)</f>
        <v>3969</v>
      </c>
      <c r="C26" s="23">
        <f>SUM(C7+C14+C21+C25)</f>
        <v>2396397</v>
      </c>
      <c r="D26" s="23">
        <f>SUM(D7+D14+D21+D25)</f>
        <v>1699167</v>
      </c>
      <c r="E26" s="24">
        <f>D26/C26</f>
        <v>0.70905071238196338</v>
      </c>
      <c r="F26" s="25">
        <f>C26/B26</f>
        <v>603.77853363567647</v>
      </c>
      <c r="G26" s="25">
        <f>D26/B26</f>
        <v>428.10959939531369</v>
      </c>
      <c r="H26" s="23">
        <f>SUM(H7+H14+H21+H25)</f>
        <v>2278660</v>
      </c>
    </row>
    <row r="27" spans="1:8" ht="9" customHeight="1" x14ac:dyDescent="0.2">
      <c r="A27" s="18"/>
    </row>
    <row r="28" spans="1:8" ht="13.5" x14ac:dyDescent="0.25">
      <c r="A28" s="2" t="s">
        <v>22</v>
      </c>
      <c r="B28" s="3">
        <v>615</v>
      </c>
      <c r="C28" s="4">
        <v>64650</v>
      </c>
      <c r="D28" s="4">
        <v>44420</v>
      </c>
      <c r="E28" s="5">
        <f>D28/C28</f>
        <v>0.68708430007733956</v>
      </c>
      <c r="F28" s="6">
        <f>C28/B28</f>
        <v>105.1219512195122</v>
      </c>
      <c r="G28" s="6">
        <f>D28/B28</f>
        <v>72.22764227642277</v>
      </c>
      <c r="H28" s="4">
        <v>68750</v>
      </c>
    </row>
    <row r="29" spans="1:8" ht="13.5" x14ac:dyDescent="0.25">
      <c r="A29" s="2" t="s">
        <v>23</v>
      </c>
      <c r="B29" s="3">
        <v>715</v>
      </c>
      <c r="C29" s="4">
        <v>168780</v>
      </c>
      <c r="D29" s="4">
        <v>97577.5</v>
      </c>
      <c r="E29" s="5">
        <f>D29/C29</f>
        <v>0.57813425761346127</v>
      </c>
      <c r="F29" s="6">
        <f>C29/B29</f>
        <v>236.05594405594405</v>
      </c>
      <c r="G29" s="6">
        <f>D29/B29</f>
        <v>136.47202797202797</v>
      </c>
      <c r="H29" s="4">
        <v>174580</v>
      </c>
    </row>
    <row r="30" spans="1:8" ht="13.5" x14ac:dyDescent="0.25">
      <c r="A30" s="2" t="s">
        <v>24</v>
      </c>
      <c r="B30" s="3">
        <v>774</v>
      </c>
      <c r="C30" s="4">
        <v>185340</v>
      </c>
      <c r="D30" s="4">
        <v>138580</v>
      </c>
      <c r="E30" s="5">
        <f>D30/C30</f>
        <v>0.74770691701737346</v>
      </c>
      <c r="F30" s="6">
        <f>C30/B30</f>
        <v>239.45736434108528</v>
      </c>
      <c r="G30" s="6">
        <f>D30/B30</f>
        <v>179.0439276485788</v>
      </c>
      <c r="H30" s="4">
        <v>141400</v>
      </c>
    </row>
    <row r="31" spans="1:8" ht="14.25" thickBot="1" x14ac:dyDescent="0.3">
      <c r="A31" s="8" t="s">
        <v>25</v>
      </c>
      <c r="B31" s="12">
        <v>835</v>
      </c>
      <c r="C31" s="10">
        <v>100900</v>
      </c>
      <c r="D31" s="10">
        <v>65090</v>
      </c>
      <c r="E31" s="13">
        <f>D31/C31</f>
        <v>0.64509415262636272</v>
      </c>
      <c r="F31" s="11">
        <f>C31/B31</f>
        <v>120.83832335329342</v>
      </c>
      <c r="G31" s="11">
        <f>D31/B31</f>
        <v>77.952095808383234</v>
      </c>
      <c r="H31" s="10">
        <v>72850</v>
      </c>
    </row>
    <row r="32" spans="1:8" ht="13.5" x14ac:dyDescent="0.25">
      <c r="A32" s="21" t="s">
        <v>26</v>
      </c>
      <c r="B32" s="22">
        <f>SUM(B28:B31)</f>
        <v>2939</v>
      </c>
      <c r="C32" s="23">
        <f>SUM(C28:C31)</f>
        <v>519670</v>
      </c>
      <c r="D32" s="23">
        <f>SUM(D28:D31)</f>
        <v>345667.5</v>
      </c>
      <c r="E32" s="24">
        <f>D32/C32</f>
        <v>0.66516731772086135</v>
      </c>
      <c r="F32" s="25">
        <f>C32/B32</f>
        <v>176.81864579789044</v>
      </c>
      <c r="G32" s="25">
        <f>D32/B32</f>
        <v>117.61398434841783</v>
      </c>
      <c r="H32" s="23">
        <f>SUM(H28:H31)</f>
        <v>457580</v>
      </c>
    </row>
    <row r="33" spans="1:8" ht="10.5" customHeight="1" x14ac:dyDescent="0.2">
      <c r="A33" s="18"/>
    </row>
    <row r="34" spans="1:8" ht="13.5" x14ac:dyDescent="0.25">
      <c r="A34" s="2" t="s">
        <v>27</v>
      </c>
      <c r="B34" s="3">
        <v>660</v>
      </c>
      <c r="C34" s="4">
        <v>98980</v>
      </c>
      <c r="D34" s="4">
        <v>69930</v>
      </c>
      <c r="E34" s="5">
        <f t="shared" ref="E34:E42" si="0">D34/C34</f>
        <v>0.70650636492220653</v>
      </c>
      <c r="F34" s="6">
        <f t="shared" ref="F34:F42" si="1">C34/B34</f>
        <v>149.96969696969697</v>
      </c>
      <c r="G34" s="6">
        <f t="shared" ref="G34:G42" si="2">D34/B34</f>
        <v>105.95454545454545</v>
      </c>
      <c r="H34" s="4">
        <v>79500</v>
      </c>
    </row>
    <row r="35" spans="1:8" ht="13.5" x14ac:dyDescent="0.25">
      <c r="A35" s="2" t="s">
        <v>28</v>
      </c>
      <c r="B35" s="3">
        <v>512</v>
      </c>
      <c r="C35" s="4">
        <v>36800</v>
      </c>
      <c r="D35" s="4">
        <v>35800</v>
      </c>
      <c r="E35" s="5">
        <f t="shared" si="0"/>
        <v>0.97282608695652173</v>
      </c>
      <c r="F35" s="6">
        <f t="shared" si="1"/>
        <v>71.875</v>
      </c>
      <c r="G35" s="6">
        <f t="shared" si="2"/>
        <v>69.921875</v>
      </c>
      <c r="H35" s="4">
        <v>44450</v>
      </c>
    </row>
    <row r="36" spans="1:8" ht="13.5" x14ac:dyDescent="0.25">
      <c r="A36" s="2" t="s">
        <v>29</v>
      </c>
      <c r="B36" s="3">
        <v>527</v>
      </c>
      <c r="C36" s="4">
        <v>64600</v>
      </c>
      <c r="D36" s="4">
        <v>57200</v>
      </c>
      <c r="E36" s="5">
        <f t="shared" si="0"/>
        <v>0.88544891640866874</v>
      </c>
      <c r="F36" s="6">
        <f t="shared" si="1"/>
        <v>122.58064516129032</v>
      </c>
      <c r="G36" s="6">
        <f t="shared" si="2"/>
        <v>108.53889943074003</v>
      </c>
      <c r="H36" s="4">
        <v>56300</v>
      </c>
    </row>
    <row r="37" spans="1:8" ht="13.5" x14ac:dyDescent="0.25">
      <c r="A37" s="2" t="s">
        <v>30</v>
      </c>
      <c r="B37" s="3">
        <v>560</v>
      </c>
      <c r="C37" s="4">
        <v>50700</v>
      </c>
      <c r="D37" s="4">
        <v>43050</v>
      </c>
      <c r="E37" s="5">
        <f t="shared" si="0"/>
        <v>0.84911242603550297</v>
      </c>
      <c r="F37" s="6">
        <f t="shared" si="1"/>
        <v>90.535714285714292</v>
      </c>
      <c r="G37" s="6">
        <f t="shared" si="2"/>
        <v>76.875</v>
      </c>
      <c r="H37" s="4">
        <v>82700</v>
      </c>
    </row>
    <row r="38" spans="1:8" ht="13.5" x14ac:dyDescent="0.25">
      <c r="A38" s="2" t="s">
        <v>31</v>
      </c>
      <c r="B38" s="3">
        <v>642</v>
      </c>
      <c r="C38" s="4">
        <v>130700</v>
      </c>
      <c r="D38" s="4">
        <v>62900</v>
      </c>
      <c r="E38" s="5">
        <f t="shared" si="0"/>
        <v>0.48125478194338178</v>
      </c>
      <c r="F38" s="6">
        <f t="shared" si="1"/>
        <v>203.58255451713396</v>
      </c>
      <c r="G38" s="6">
        <f t="shared" si="2"/>
        <v>97.975077881619939</v>
      </c>
      <c r="H38" s="4">
        <v>142000</v>
      </c>
    </row>
    <row r="39" spans="1:8" ht="13.5" x14ac:dyDescent="0.25">
      <c r="A39" s="2" t="s">
        <v>32</v>
      </c>
      <c r="B39" s="3">
        <v>632</v>
      </c>
      <c r="C39" s="4">
        <v>62500</v>
      </c>
      <c r="D39" s="4">
        <v>41875</v>
      </c>
      <c r="E39" s="5">
        <f t="shared" si="0"/>
        <v>0.67</v>
      </c>
      <c r="F39" s="6">
        <f t="shared" si="1"/>
        <v>98.892405063291136</v>
      </c>
      <c r="G39" s="6">
        <f t="shared" si="2"/>
        <v>66.257911392405063</v>
      </c>
      <c r="H39" s="4">
        <v>74250</v>
      </c>
    </row>
    <row r="40" spans="1:8" ht="13.5" x14ac:dyDescent="0.25">
      <c r="A40" s="2" t="s">
        <v>33</v>
      </c>
      <c r="B40" s="3">
        <v>649</v>
      </c>
      <c r="C40" s="4">
        <v>97900</v>
      </c>
      <c r="D40" s="4">
        <v>50200</v>
      </c>
      <c r="E40" s="5">
        <f t="shared" si="0"/>
        <v>0.51276813074565886</v>
      </c>
      <c r="F40" s="6">
        <f t="shared" si="1"/>
        <v>150.84745762711864</v>
      </c>
      <c r="G40" s="6">
        <f t="shared" si="2"/>
        <v>77.349768875192609</v>
      </c>
      <c r="H40" s="4">
        <v>67090</v>
      </c>
    </row>
    <row r="41" spans="1:8" ht="13.5" x14ac:dyDescent="0.25">
      <c r="A41" s="2" t="s">
        <v>34</v>
      </c>
      <c r="B41" s="3">
        <v>478</v>
      </c>
      <c r="C41" s="4">
        <v>46400</v>
      </c>
      <c r="D41" s="4">
        <v>27400</v>
      </c>
      <c r="E41" s="5">
        <f t="shared" si="0"/>
        <v>0.59051724137931039</v>
      </c>
      <c r="F41" s="6">
        <f t="shared" si="1"/>
        <v>97.071129707112974</v>
      </c>
      <c r="G41" s="6">
        <f t="shared" si="2"/>
        <v>57.322175732217573</v>
      </c>
      <c r="H41" s="4">
        <v>40500</v>
      </c>
    </row>
    <row r="42" spans="1:8" ht="14.25" thickBot="1" x14ac:dyDescent="0.3">
      <c r="A42" s="8" t="s">
        <v>35</v>
      </c>
      <c r="B42" s="12">
        <v>601</v>
      </c>
      <c r="C42" s="10">
        <v>94100</v>
      </c>
      <c r="D42" s="10">
        <v>62000</v>
      </c>
      <c r="E42" s="13">
        <f t="shared" si="0"/>
        <v>0.65887353878852284</v>
      </c>
      <c r="F42" s="11">
        <f t="shared" si="1"/>
        <v>156.57237936772046</v>
      </c>
      <c r="G42" s="11">
        <f t="shared" si="2"/>
        <v>103.16139767054908</v>
      </c>
      <c r="H42" s="10">
        <v>91800</v>
      </c>
    </row>
    <row r="43" spans="1:8" ht="13.5" x14ac:dyDescent="0.25">
      <c r="A43" s="21" t="s">
        <v>36</v>
      </c>
      <c r="B43" s="22">
        <f>SUM(B34:B42)</f>
        <v>5261</v>
      </c>
      <c r="C43" s="23">
        <f>SUM(C34:C42)</f>
        <v>682680</v>
      </c>
      <c r="D43" s="23">
        <f>SUM(D34:D42)</f>
        <v>450355</v>
      </c>
      <c r="E43" s="24">
        <f>D43/C43</f>
        <v>0.6596868225229976</v>
      </c>
      <c r="F43" s="26">
        <f>C43/B43</f>
        <v>129.76240258505987</v>
      </c>
      <c r="G43" s="26">
        <f>D43/B43</f>
        <v>85.602547044288158</v>
      </c>
      <c r="H43" s="23">
        <f>SUM(H34:H42)</f>
        <v>678590</v>
      </c>
    </row>
    <row r="44" spans="1:8" x14ac:dyDescent="0.2">
      <c r="A44" s="18"/>
    </row>
    <row r="45" spans="1:8" ht="13.5" x14ac:dyDescent="0.25">
      <c r="A45" s="45" t="s">
        <v>37</v>
      </c>
      <c r="B45" s="37">
        <v>0</v>
      </c>
      <c r="C45" s="38">
        <v>21185</v>
      </c>
      <c r="D45" s="38">
        <v>3185</v>
      </c>
      <c r="E45" s="39" t="s">
        <v>15</v>
      </c>
      <c r="F45" s="40" t="s">
        <v>15</v>
      </c>
      <c r="G45" s="40" t="s">
        <v>15</v>
      </c>
      <c r="H45" s="38">
        <v>20700</v>
      </c>
    </row>
    <row r="46" spans="1:8" ht="13.5" x14ac:dyDescent="0.25">
      <c r="A46" s="45" t="s">
        <v>38</v>
      </c>
      <c r="B46" s="37">
        <v>0</v>
      </c>
      <c r="C46" s="38">
        <v>0</v>
      </c>
      <c r="D46" s="38">
        <v>0</v>
      </c>
      <c r="E46" s="39"/>
      <c r="F46" s="40"/>
      <c r="G46" s="40"/>
      <c r="H46" s="38">
        <v>0</v>
      </c>
    </row>
    <row r="47" spans="1:8" ht="13.5" x14ac:dyDescent="0.25">
      <c r="A47" s="45" t="s">
        <v>39</v>
      </c>
      <c r="B47" s="37">
        <v>0</v>
      </c>
      <c r="C47" s="38">
        <v>1500</v>
      </c>
      <c r="D47" s="38">
        <v>1500</v>
      </c>
      <c r="E47" s="39" t="s">
        <v>15</v>
      </c>
      <c r="F47" s="40" t="s">
        <v>15</v>
      </c>
      <c r="G47" s="40" t="s">
        <v>15</v>
      </c>
      <c r="H47" s="38">
        <v>7500</v>
      </c>
    </row>
    <row r="48" spans="1:8" ht="13.5" x14ac:dyDescent="0.25">
      <c r="A48" s="45" t="s">
        <v>40</v>
      </c>
      <c r="B48" s="37">
        <v>0</v>
      </c>
      <c r="C48" s="38">
        <v>22290</v>
      </c>
      <c r="D48" s="38">
        <v>19172</v>
      </c>
      <c r="E48" s="39"/>
      <c r="F48" s="40"/>
      <c r="G48" s="40"/>
      <c r="H48" s="38">
        <v>26790</v>
      </c>
    </row>
    <row r="49" spans="1:8" ht="14.25" thickBot="1" x14ac:dyDescent="0.3">
      <c r="A49" s="46" t="s">
        <v>50</v>
      </c>
      <c r="B49" s="41">
        <v>0</v>
      </c>
      <c r="C49" s="42">
        <v>530030</v>
      </c>
      <c r="D49" s="42">
        <v>379916</v>
      </c>
      <c r="E49" s="43" t="s">
        <v>15</v>
      </c>
      <c r="F49" s="44" t="s">
        <v>15</v>
      </c>
      <c r="G49" s="44" t="s">
        <v>15</v>
      </c>
      <c r="H49" s="42">
        <v>455260</v>
      </c>
    </row>
    <row r="50" spans="1:8" ht="13.5" x14ac:dyDescent="0.25">
      <c r="A50" s="21" t="s">
        <v>42</v>
      </c>
      <c r="B50" s="22">
        <f>SUM(B45:B49)</f>
        <v>0</v>
      </c>
      <c r="C50" s="23">
        <f>SUM(C45:C49)</f>
        <v>575005</v>
      </c>
      <c r="D50" s="23">
        <f>SUM(D45:D49)</f>
        <v>403773</v>
      </c>
      <c r="E50" s="24"/>
      <c r="F50" s="25"/>
      <c r="G50" s="25"/>
      <c r="H50" s="23">
        <f>SUM(H45:H49)</f>
        <v>510250</v>
      </c>
    </row>
    <row r="51" spans="1:8" ht="10.5" customHeight="1" thickBot="1" x14ac:dyDescent="0.3">
      <c r="A51" s="32"/>
      <c r="B51" s="33"/>
      <c r="C51" s="34"/>
      <c r="D51" s="34"/>
      <c r="E51" s="35"/>
      <c r="F51" s="36"/>
      <c r="G51" s="36"/>
      <c r="H51" s="34"/>
    </row>
    <row r="52" spans="1:8" ht="18" customHeight="1" thickBot="1" x14ac:dyDescent="0.3">
      <c r="A52" s="27" t="s">
        <v>43</v>
      </c>
      <c r="B52" s="31">
        <f>SUM(B26+B32+B43+B50)</f>
        <v>12169</v>
      </c>
      <c r="C52" s="28">
        <f>SUM(C26+C32+C43+C50)</f>
        <v>4173752</v>
      </c>
      <c r="D52" s="28">
        <f>SUM(D26+D32+D43+D50)</f>
        <v>2898962.5</v>
      </c>
      <c r="E52" s="29">
        <f>D52/C52</f>
        <v>0.69456989778022271</v>
      </c>
      <c r="F52" s="30">
        <f>C52/B52</f>
        <v>342.98233215547702</v>
      </c>
      <c r="G52" s="30">
        <f>D52/B52</f>
        <v>238.22520338565207</v>
      </c>
      <c r="H52" s="28">
        <f>SUM(H26+H32+H43+H50)</f>
        <v>3925080</v>
      </c>
    </row>
  </sheetData>
  <pageMargins left="0.5" right="0.35" top="0.70684523809523814" bottom="0.72" header="0.28999999999999998" footer="0.38"/>
  <pageSetup orientation="portrait" copies="2" r:id="rId1"/>
  <headerFooter alignWithMargins="0">
    <oddHeader xml:space="preserve">&amp;C&amp;"Arial,Bold"&amp;12Fundraising Request Summary
2023-2024
</oddHeader>
    <oddFooter>&amp;L&amp;"Arial Narrow,Regular"&amp;7FUNDRAISING REQUEST SUM 23-24
Board Enclosure Folder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view="pageLayout" topLeftCell="A38" zoomScale="140" zoomScaleNormal="100" zoomScaleSheetLayoutView="50" zoomScalePageLayoutView="140" workbookViewId="0">
      <selection activeCell="C24" sqref="C24"/>
    </sheetView>
  </sheetViews>
  <sheetFormatPr defaultRowHeight="12" x14ac:dyDescent="0.2"/>
  <cols>
    <col min="1" max="1" width="24" style="1" bestFit="1" customWidth="1"/>
    <col min="2" max="2" width="8.7109375" style="1" customWidth="1"/>
    <col min="3" max="3" width="12.85546875" style="1" bestFit="1" customWidth="1"/>
    <col min="4" max="4" width="12.42578125" style="1" bestFit="1" customWidth="1"/>
    <col min="5" max="5" width="9.85546875" style="1" bestFit="1" customWidth="1"/>
    <col min="6" max="6" width="10.85546875" style="1" customWidth="1"/>
    <col min="7" max="8" width="9.85546875" style="1" bestFit="1" customWidth="1"/>
    <col min="9" max="16384" width="9.140625" style="1"/>
  </cols>
  <sheetData>
    <row r="1" spans="1:8" ht="40.5" customHeight="1" x14ac:dyDescent="0.2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47" t="s">
        <v>7</v>
      </c>
    </row>
    <row r="2" spans="1:8" x14ac:dyDescent="0.2">
      <c r="A2" s="17" t="s">
        <v>8</v>
      </c>
      <c r="B2" s="7"/>
      <c r="C2" s="7"/>
      <c r="D2" s="7"/>
      <c r="E2" s="7"/>
      <c r="F2" s="7"/>
      <c r="G2" s="7"/>
      <c r="H2" s="48"/>
    </row>
    <row r="3" spans="1:8" ht="13.5" x14ac:dyDescent="0.25">
      <c r="A3" s="2" t="s">
        <v>9</v>
      </c>
      <c r="B3" s="3">
        <v>1675</v>
      </c>
      <c r="C3" s="4">
        <v>282280</v>
      </c>
      <c r="D3" s="4">
        <v>229600</v>
      </c>
      <c r="E3" s="5">
        <f>D3/C3</f>
        <v>0.81337678900382604</v>
      </c>
      <c r="F3" s="6">
        <f>C3/B3</f>
        <v>168.52537313432836</v>
      </c>
      <c r="G3" s="6">
        <f>D3/B3</f>
        <v>137.07462686567163</v>
      </c>
      <c r="H3" s="49">
        <v>339780</v>
      </c>
    </row>
    <row r="4" spans="1:8" ht="13.5" x14ac:dyDescent="0.25">
      <c r="A4" s="2" t="s">
        <v>10</v>
      </c>
      <c r="B4" s="3"/>
      <c r="C4" s="4">
        <v>249600</v>
      </c>
      <c r="D4" s="4">
        <v>180700</v>
      </c>
      <c r="E4" s="5">
        <f>D4/C4</f>
        <v>0.72395833333333337</v>
      </c>
      <c r="F4" s="6">
        <f>C4/B3</f>
        <v>149.01492537313433</v>
      </c>
      <c r="G4" s="6">
        <f>D4/B3</f>
        <v>107.88059701492537</v>
      </c>
      <c r="H4" s="49">
        <v>238750</v>
      </c>
    </row>
    <row r="5" spans="1:8" ht="13.5" x14ac:dyDescent="0.25">
      <c r="A5" s="2" t="s">
        <v>11</v>
      </c>
      <c r="B5" s="3"/>
      <c r="C5" s="4">
        <v>56500</v>
      </c>
      <c r="D5" s="4">
        <v>35050</v>
      </c>
      <c r="E5" s="5">
        <f>D5/C5</f>
        <v>0.62035398230088501</v>
      </c>
      <c r="F5" s="6">
        <f>C5/B3</f>
        <v>33.731343283582092</v>
      </c>
      <c r="G5" s="6">
        <f>D5/B3</f>
        <v>20.925373134328357</v>
      </c>
      <c r="H5" s="49">
        <v>57900</v>
      </c>
    </row>
    <row r="6" spans="1:8" ht="13.5" x14ac:dyDescent="0.25">
      <c r="A6" s="2" t="s">
        <v>12</v>
      </c>
      <c r="B6" s="3"/>
      <c r="C6" s="14">
        <v>18650</v>
      </c>
      <c r="D6" s="14">
        <v>13525</v>
      </c>
      <c r="E6" s="15">
        <f>D6/C6</f>
        <v>0.72520107238605902</v>
      </c>
      <c r="F6" s="16">
        <f>C6/B3</f>
        <v>11.134328358208956</v>
      </c>
      <c r="G6" s="16">
        <f>D6/B3</f>
        <v>8.0746268656716413</v>
      </c>
      <c r="H6" s="50">
        <v>21050</v>
      </c>
    </row>
    <row r="7" spans="1:8" ht="13.5" x14ac:dyDescent="0.25">
      <c r="A7" s="45" t="s">
        <v>13</v>
      </c>
      <c r="B7" s="37"/>
      <c r="C7" s="38">
        <f>SUM(C3:C6)</f>
        <v>607030</v>
      </c>
      <c r="D7" s="38">
        <f>SUM(D3:D6)</f>
        <v>458875</v>
      </c>
      <c r="E7" s="39">
        <f>D7/C7</f>
        <v>0.75593463255522786</v>
      </c>
      <c r="F7" s="40">
        <f>C7/B3</f>
        <v>362.40597014925373</v>
      </c>
      <c r="G7" s="40">
        <f>D7/B3</f>
        <v>273.95522388059703</v>
      </c>
      <c r="H7" s="51">
        <f>SUM(H3:H6)</f>
        <v>657480</v>
      </c>
    </row>
    <row r="8" spans="1:8" ht="9.75" customHeight="1" x14ac:dyDescent="0.25">
      <c r="A8" s="2"/>
      <c r="B8" s="3"/>
      <c r="C8" s="4"/>
      <c r="D8" s="4"/>
      <c r="E8" s="5"/>
      <c r="F8" s="6"/>
      <c r="G8" s="6"/>
      <c r="H8" s="49"/>
    </row>
    <row r="9" spans="1:8" x14ac:dyDescent="0.2">
      <c r="A9" s="9" t="s">
        <v>14</v>
      </c>
      <c r="B9" s="3" t="s">
        <v>15</v>
      </c>
      <c r="C9" s="3"/>
      <c r="D9" s="3"/>
      <c r="E9" s="3"/>
      <c r="F9" s="3"/>
      <c r="G9" s="3"/>
      <c r="H9" s="52"/>
    </row>
    <row r="10" spans="1:8" ht="13.5" x14ac:dyDescent="0.25">
      <c r="A10" s="2" t="s">
        <v>9</v>
      </c>
      <c r="B10" s="3">
        <v>1335</v>
      </c>
      <c r="C10" s="4">
        <v>402345</v>
      </c>
      <c r="D10" s="4">
        <v>305550</v>
      </c>
      <c r="E10" s="5">
        <f>D10/C10</f>
        <v>0.75942288334638186</v>
      </c>
      <c r="F10" s="6">
        <f>C10/B10</f>
        <v>301.38202247191009</v>
      </c>
      <c r="G10" s="6">
        <f>D10/B10</f>
        <v>228.87640449438203</v>
      </c>
      <c r="H10" s="49">
        <v>372280</v>
      </c>
    </row>
    <row r="11" spans="1:8" ht="13.5" x14ac:dyDescent="0.25">
      <c r="A11" s="2" t="s">
        <v>10</v>
      </c>
      <c r="B11" s="3"/>
      <c r="C11" s="4">
        <v>416000</v>
      </c>
      <c r="D11" s="4">
        <v>270200</v>
      </c>
      <c r="E11" s="5">
        <f>D11/C11</f>
        <v>0.64951923076923079</v>
      </c>
      <c r="F11" s="6">
        <f>C11/B10</f>
        <v>311.61048689138579</v>
      </c>
      <c r="G11" s="6">
        <f>D11/B10</f>
        <v>202.39700374531836</v>
      </c>
      <c r="H11" s="49">
        <v>405000</v>
      </c>
    </row>
    <row r="12" spans="1:8" ht="13.5" x14ac:dyDescent="0.25">
      <c r="A12" s="2" t="s">
        <v>11</v>
      </c>
      <c r="B12" s="3"/>
      <c r="C12" s="4">
        <v>49300</v>
      </c>
      <c r="D12" s="4">
        <v>35500</v>
      </c>
      <c r="E12" s="5">
        <f>D12/C12</f>
        <v>0.72008113590263689</v>
      </c>
      <c r="F12" s="6">
        <f>C12/B10</f>
        <v>36.928838951310858</v>
      </c>
      <c r="G12" s="6">
        <f>D12/B10</f>
        <v>26.591760299625467</v>
      </c>
      <c r="H12" s="49">
        <v>49500</v>
      </c>
    </row>
    <row r="13" spans="1:8" ht="13.5" x14ac:dyDescent="0.25">
      <c r="A13" s="2" t="s">
        <v>12</v>
      </c>
      <c r="B13" s="3"/>
      <c r="C13" s="14">
        <v>6500</v>
      </c>
      <c r="D13" s="14">
        <v>5100</v>
      </c>
      <c r="E13" s="15">
        <f>D13/C13</f>
        <v>0.7846153846153846</v>
      </c>
      <c r="F13" s="16">
        <f>C13/B10</f>
        <v>4.868913857677903</v>
      </c>
      <c r="G13" s="16">
        <f>D13/B10</f>
        <v>3.8202247191011236</v>
      </c>
      <c r="H13" s="50">
        <v>6800</v>
      </c>
    </row>
    <row r="14" spans="1:8" ht="13.5" x14ac:dyDescent="0.25">
      <c r="A14" s="45" t="s">
        <v>16</v>
      </c>
      <c r="B14" s="37"/>
      <c r="C14" s="38">
        <f>SUM(C10:C13)</f>
        <v>874145</v>
      </c>
      <c r="D14" s="38">
        <f>SUM(D10:D13)</f>
        <v>616350</v>
      </c>
      <c r="E14" s="39">
        <f>D14/C14</f>
        <v>0.7050889726532783</v>
      </c>
      <c r="F14" s="40">
        <f>C14/B10</f>
        <v>654.79026217228466</v>
      </c>
      <c r="G14" s="40">
        <f>D14/B10</f>
        <v>461.68539325842698</v>
      </c>
      <c r="H14" s="51">
        <f>SUM(H10:H13)</f>
        <v>833580</v>
      </c>
    </row>
    <row r="15" spans="1:8" ht="9.75" customHeight="1" x14ac:dyDescent="0.25">
      <c r="A15" s="2"/>
      <c r="B15" s="3"/>
      <c r="C15" s="4"/>
      <c r="D15" s="4"/>
      <c r="E15" s="5"/>
      <c r="F15" s="6"/>
      <c r="G15" s="6"/>
      <c r="H15" s="49"/>
    </row>
    <row r="16" spans="1:8" x14ac:dyDescent="0.2">
      <c r="A16" s="9" t="s">
        <v>17</v>
      </c>
      <c r="B16" s="3" t="s">
        <v>15</v>
      </c>
      <c r="C16" s="3"/>
      <c r="D16" s="3"/>
      <c r="E16" s="3"/>
      <c r="F16" s="3"/>
      <c r="G16" s="3"/>
      <c r="H16" s="52"/>
    </row>
    <row r="17" spans="1:8" ht="13.5" x14ac:dyDescent="0.25">
      <c r="A17" s="2" t="s">
        <v>9</v>
      </c>
      <c r="B17" s="3">
        <v>1014</v>
      </c>
      <c r="C17" s="4">
        <v>474885</v>
      </c>
      <c r="D17" s="4">
        <v>325535</v>
      </c>
      <c r="E17" s="5">
        <f>D17/C17</f>
        <v>0.68550280594249136</v>
      </c>
      <c r="F17" s="6">
        <f>C17/B17</f>
        <v>468.32840236686388</v>
      </c>
      <c r="G17" s="6">
        <f>D17/B17</f>
        <v>321.04043392504929</v>
      </c>
      <c r="H17" s="49">
        <v>316060</v>
      </c>
    </row>
    <row r="18" spans="1:8" ht="13.5" x14ac:dyDescent="0.25">
      <c r="A18" s="2" t="s">
        <v>10</v>
      </c>
      <c r="B18" s="3"/>
      <c r="C18" s="4">
        <v>250000</v>
      </c>
      <c r="D18" s="4">
        <v>142000</v>
      </c>
      <c r="E18" s="5">
        <f>D18/C18</f>
        <v>0.56799999999999995</v>
      </c>
      <c r="F18" s="6">
        <f>C18/B17</f>
        <v>246.54832347140041</v>
      </c>
      <c r="G18" s="6">
        <f>D18/B17</f>
        <v>140.03944773175542</v>
      </c>
      <c r="H18" s="49">
        <v>307000</v>
      </c>
    </row>
    <row r="19" spans="1:8" ht="13.5" x14ac:dyDescent="0.25">
      <c r="A19" s="2" t="s">
        <v>11</v>
      </c>
      <c r="B19" s="3"/>
      <c r="C19" s="4">
        <v>44400</v>
      </c>
      <c r="D19" s="4">
        <v>30140</v>
      </c>
      <c r="E19" s="5">
        <f>D19/C19</f>
        <v>0.67882882882882878</v>
      </c>
      <c r="F19" s="6">
        <f>C19/B17</f>
        <v>43.786982248520708</v>
      </c>
      <c r="G19" s="6">
        <f>D19/B17</f>
        <v>29.723865877712033</v>
      </c>
      <c r="H19" s="49">
        <v>45550</v>
      </c>
    </row>
    <row r="20" spans="1:8" ht="13.5" x14ac:dyDescent="0.25">
      <c r="A20" s="2" t="s">
        <v>12</v>
      </c>
      <c r="B20" s="3"/>
      <c r="C20" s="14">
        <v>28200</v>
      </c>
      <c r="D20" s="14">
        <v>21500</v>
      </c>
      <c r="E20" s="15">
        <f>D20/C20</f>
        <v>0.76241134751773054</v>
      </c>
      <c r="F20" s="16">
        <f>C20/B17</f>
        <v>27.810650887573964</v>
      </c>
      <c r="G20" s="16">
        <f>D20/B17</f>
        <v>21.203155818540434</v>
      </c>
      <c r="H20" s="50">
        <v>28200</v>
      </c>
    </row>
    <row r="21" spans="1:8" ht="13.5" x14ac:dyDescent="0.25">
      <c r="A21" s="45" t="s">
        <v>18</v>
      </c>
      <c r="B21" s="37"/>
      <c r="C21" s="38">
        <f>SUM(C17:C20)</f>
        <v>797485</v>
      </c>
      <c r="D21" s="38">
        <f>SUM(D17:D20)</f>
        <v>519175</v>
      </c>
      <c r="E21" s="39">
        <f>D21/C21</f>
        <v>0.65101537959961631</v>
      </c>
      <c r="F21" s="40">
        <f>C21/B17</f>
        <v>786.47435897435901</v>
      </c>
      <c r="G21" s="40">
        <f>D21/B17</f>
        <v>512.00690335305717</v>
      </c>
      <c r="H21" s="51">
        <f>SUM(H17:H20)</f>
        <v>696810</v>
      </c>
    </row>
    <row r="22" spans="1:8" ht="10.5" customHeight="1" x14ac:dyDescent="0.25">
      <c r="A22" s="2"/>
      <c r="B22" s="3"/>
      <c r="C22" s="4"/>
      <c r="D22" s="4"/>
      <c r="E22" s="5"/>
      <c r="F22" s="6"/>
      <c r="G22" s="6"/>
      <c r="H22" s="49"/>
    </row>
    <row r="23" spans="1:8" x14ac:dyDescent="0.2">
      <c r="A23" s="9" t="s">
        <v>19</v>
      </c>
      <c r="B23" s="3" t="s">
        <v>15</v>
      </c>
      <c r="C23" s="3"/>
      <c r="D23" s="3"/>
      <c r="E23" s="3"/>
      <c r="F23" s="3"/>
      <c r="G23" s="3"/>
      <c r="H23" s="52"/>
    </row>
    <row r="24" spans="1:8" ht="13.5" x14ac:dyDescent="0.25">
      <c r="A24" s="2" t="s">
        <v>9</v>
      </c>
      <c r="B24" s="3">
        <v>0</v>
      </c>
      <c r="C24" s="14">
        <v>0</v>
      </c>
      <c r="D24" s="14">
        <v>0</v>
      </c>
      <c r="E24" s="15">
        <v>0</v>
      </c>
      <c r="F24" s="16">
        <v>0</v>
      </c>
      <c r="G24" s="16">
        <v>0</v>
      </c>
      <c r="H24" s="50">
        <v>0</v>
      </c>
    </row>
    <row r="25" spans="1:8" ht="14.25" thickBot="1" x14ac:dyDescent="0.3">
      <c r="A25" s="46" t="s">
        <v>20</v>
      </c>
      <c r="B25" s="41">
        <f>SUM(0)</f>
        <v>0</v>
      </c>
      <c r="C25" s="42">
        <f>SUM(C24:C24)</f>
        <v>0</v>
      </c>
      <c r="D25" s="42">
        <f>SUM(D24:D24)</f>
        <v>0</v>
      </c>
      <c r="E25" s="43">
        <v>0</v>
      </c>
      <c r="F25" s="44" t="e">
        <f>C25/B24</f>
        <v>#DIV/0!</v>
      </c>
      <c r="G25" s="44" t="e">
        <f>D25/B24</f>
        <v>#DIV/0!</v>
      </c>
      <c r="H25" s="53">
        <f>SUM(H24:H24)</f>
        <v>0</v>
      </c>
    </row>
    <row r="26" spans="1:8" ht="13.5" x14ac:dyDescent="0.25">
      <c r="A26" s="21" t="s">
        <v>21</v>
      </c>
      <c r="B26" s="22">
        <f>SUM(B3+B10+B17+B24)</f>
        <v>4024</v>
      </c>
      <c r="C26" s="23">
        <f>SUM(C7+C14+C21+C25)</f>
        <v>2278660</v>
      </c>
      <c r="D26" s="23">
        <f>SUM(D7+D14+D21+D25)</f>
        <v>1594400</v>
      </c>
      <c r="E26" s="24">
        <f>D26/C26</f>
        <v>0.69970947837764297</v>
      </c>
      <c r="F26" s="25">
        <f>C26/B26</f>
        <v>566.26739562624255</v>
      </c>
      <c r="G26" s="25">
        <f>D26/B26</f>
        <v>396.22266401590457</v>
      </c>
      <c r="H26" s="54">
        <f>SUM(H7+H14+H21+H25)</f>
        <v>2187870</v>
      </c>
    </row>
    <row r="27" spans="1:8" ht="9" customHeight="1" x14ac:dyDescent="0.2">
      <c r="A27" s="18"/>
      <c r="H27" s="55"/>
    </row>
    <row r="28" spans="1:8" ht="13.5" x14ac:dyDescent="0.25">
      <c r="A28" s="2" t="s">
        <v>22</v>
      </c>
      <c r="B28" s="3">
        <v>640</v>
      </c>
      <c r="C28" s="4">
        <v>68750</v>
      </c>
      <c r="D28" s="4">
        <v>50525</v>
      </c>
      <c r="E28" s="5">
        <f>D28/C28</f>
        <v>0.73490909090909096</v>
      </c>
      <c r="F28" s="6">
        <f>C28/B28</f>
        <v>107.421875</v>
      </c>
      <c r="G28" s="6">
        <f>D28/B28</f>
        <v>78.9453125</v>
      </c>
      <c r="H28" s="49">
        <v>47955</v>
      </c>
    </row>
    <row r="29" spans="1:8" ht="13.5" x14ac:dyDescent="0.25">
      <c r="A29" s="2" t="s">
        <v>23</v>
      </c>
      <c r="B29" s="3">
        <v>705</v>
      </c>
      <c r="C29" s="4">
        <v>174580</v>
      </c>
      <c r="D29" s="4">
        <v>104290</v>
      </c>
      <c r="E29" s="5">
        <f>D29/C29</f>
        <v>0.59737656088899072</v>
      </c>
      <c r="F29" s="6">
        <f>C29/B29</f>
        <v>247.63120567375887</v>
      </c>
      <c r="G29" s="6">
        <f>D29/B29</f>
        <v>147.9290780141844</v>
      </c>
      <c r="H29" s="49">
        <v>164420</v>
      </c>
    </row>
    <row r="30" spans="1:8" ht="13.5" x14ac:dyDescent="0.25">
      <c r="A30" s="2" t="s">
        <v>24</v>
      </c>
      <c r="B30" s="3">
        <v>795</v>
      </c>
      <c r="C30" s="4">
        <v>141400</v>
      </c>
      <c r="D30" s="4">
        <v>104620</v>
      </c>
      <c r="E30" s="5">
        <f>D30/C30</f>
        <v>0.73988684582743991</v>
      </c>
      <c r="F30" s="6">
        <f>C30/B30</f>
        <v>177.86163522012578</v>
      </c>
      <c r="G30" s="6">
        <f>D30/B30</f>
        <v>131.59748427672955</v>
      </c>
      <c r="H30" s="49">
        <v>116230</v>
      </c>
    </row>
    <row r="31" spans="1:8" ht="14.25" thickBot="1" x14ac:dyDescent="0.3">
      <c r="A31" s="8" t="s">
        <v>25</v>
      </c>
      <c r="B31" s="12">
        <v>815</v>
      </c>
      <c r="C31" s="10">
        <v>72850</v>
      </c>
      <c r="D31" s="10">
        <v>50900</v>
      </c>
      <c r="E31" s="13">
        <f>D31/C31</f>
        <v>0.69869595058339051</v>
      </c>
      <c r="F31" s="11">
        <f>C31/B31</f>
        <v>89.386503067484668</v>
      </c>
      <c r="G31" s="11">
        <f>D31/B31</f>
        <v>62.45398773006135</v>
      </c>
      <c r="H31" s="56">
        <v>83196</v>
      </c>
    </row>
    <row r="32" spans="1:8" ht="13.5" x14ac:dyDescent="0.25">
      <c r="A32" s="21" t="s">
        <v>26</v>
      </c>
      <c r="B32" s="22">
        <f>SUM(B28:B31)</f>
        <v>2955</v>
      </c>
      <c r="C32" s="23">
        <f>SUM(C28:C31)</f>
        <v>457580</v>
      </c>
      <c r="D32" s="23">
        <f>SUM(D28:D31)</f>
        <v>310335</v>
      </c>
      <c r="E32" s="24">
        <f>D32/C32</f>
        <v>0.67820927488089511</v>
      </c>
      <c r="F32" s="25">
        <f>C32/B32</f>
        <v>154.84940778341794</v>
      </c>
      <c r="G32" s="25">
        <f>D32/B32</f>
        <v>105.02030456852792</v>
      </c>
      <c r="H32" s="54">
        <f>SUM(H28:H31)</f>
        <v>411801</v>
      </c>
    </row>
    <row r="33" spans="1:8" ht="10.5" customHeight="1" x14ac:dyDescent="0.2">
      <c r="A33" s="18"/>
      <c r="H33" s="55"/>
    </row>
    <row r="34" spans="1:8" ht="13.5" x14ac:dyDescent="0.25">
      <c r="A34" s="2" t="s">
        <v>27</v>
      </c>
      <c r="B34" s="3">
        <v>631</v>
      </c>
      <c r="C34" s="4">
        <v>79500</v>
      </c>
      <c r="D34" s="4">
        <v>67550</v>
      </c>
      <c r="E34" s="5">
        <f t="shared" ref="E34:E42" si="0">D34/C34</f>
        <v>0.849685534591195</v>
      </c>
      <c r="F34" s="6">
        <f t="shared" ref="F34:F42" si="1">C34/B34</f>
        <v>125.9904912836767</v>
      </c>
      <c r="G34" s="6">
        <f t="shared" ref="G34:G42" si="2">D34/B34</f>
        <v>107.05229793977813</v>
      </c>
      <c r="H34" s="49">
        <v>55050</v>
      </c>
    </row>
    <row r="35" spans="1:8" ht="13.5" x14ac:dyDescent="0.25">
      <c r="A35" s="2" t="s">
        <v>28</v>
      </c>
      <c r="B35" s="3">
        <v>493</v>
      </c>
      <c r="C35" s="4">
        <v>44450</v>
      </c>
      <c r="D35" s="4">
        <v>43450</v>
      </c>
      <c r="E35" s="5">
        <f t="shared" si="0"/>
        <v>0.97750281214848145</v>
      </c>
      <c r="F35" s="6">
        <f t="shared" si="1"/>
        <v>90.162271805273832</v>
      </c>
      <c r="G35" s="6">
        <f t="shared" si="2"/>
        <v>88.133874239350916</v>
      </c>
      <c r="H35" s="49">
        <v>33400</v>
      </c>
    </row>
    <row r="36" spans="1:8" ht="13.5" x14ac:dyDescent="0.25">
      <c r="A36" s="2" t="s">
        <v>29</v>
      </c>
      <c r="B36" s="3">
        <v>500</v>
      </c>
      <c r="C36" s="4">
        <v>56300</v>
      </c>
      <c r="D36" s="4">
        <v>47175</v>
      </c>
      <c r="E36" s="5">
        <f t="shared" si="0"/>
        <v>0.83792184724689167</v>
      </c>
      <c r="F36" s="6">
        <f t="shared" si="1"/>
        <v>112.6</v>
      </c>
      <c r="G36" s="6">
        <f t="shared" si="2"/>
        <v>94.35</v>
      </c>
      <c r="H36" s="49">
        <v>53600</v>
      </c>
    </row>
    <row r="37" spans="1:8" ht="13.5" x14ac:dyDescent="0.25">
      <c r="A37" s="2" t="s">
        <v>30</v>
      </c>
      <c r="B37" s="3">
        <v>531</v>
      </c>
      <c r="C37" s="4">
        <v>82700</v>
      </c>
      <c r="D37" s="4">
        <v>79405</v>
      </c>
      <c r="E37" s="5">
        <f t="shared" si="0"/>
        <v>0.96015719467956473</v>
      </c>
      <c r="F37" s="6">
        <f t="shared" si="1"/>
        <v>155.74387947269304</v>
      </c>
      <c r="G37" s="6">
        <f t="shared" si="2"/>
        <v>149.53860640301318</v>
      </c>
      <c r="H37" s="49">
        <v>43200</v>
      </c>
    </row>
    <row r="38" spans="1:8" ht="13.5" x14ac:dyDescent="0.25">
      <c r="A38" s="2" t="s">
        <v>31</v>
      </c>
      <c r="B38" s="3">
        <v>650</v>
      </c>
      <c r="C38" s="4">
        <v>142000</v>
      </c>
      <c r="D38" s="4">
        <v>65250</v>
      </c>
      <c r="E38" s="5">
        <f t="shared" si="0"/>
        <v>0.45950704225352113</v>
      </c>
      <c r="F38" s="6">
        <f t="shared" si="1"/>
        <v>218.46153846153845</v>
      </c>
      <c r="G38" s="6">
        <f t="shared" si="2"/>
        <v>100.38461538461539</v>
      </c>
      <c r="H38" s="49">
        <v>106660</v>
      </c>
    </row>
    <row r="39" spans="1:8" ht="13.5" x14ac:dyDescent="0.25">
      <c r="A39" s="2" t="s">
        <v>32</v>
      </c>
      <c r="B39" s="3">
        <v>608</v>
      </c>
      <c r="C39" s="4">
        <v>74250</v>
      </c>
      <c r="D39" s="4">
        <v>35825</v>
      </c>
      <c r="E39" s="5">
        <f t="shared" si="0"/>
        <v>0.48249158249158247</v>
      </c>
      <c r="F39" s="6">
        <f t="shared" si="1"/>
        <v>122.12171052631579</v>
      </c>
      <c r="G39" s="6">
        <f t="shared" si="2"/>
        <v>58.922697368421055</v>
      </c>
      <c r="H39" s="49">
        <v>60250</v>
      </c>
    </row>
    <row r="40" spans="1:8" ht="13.5" x14ac:dyDescent="0.25">
      <c r="A40" s="2" t="s">
        <v>33</v>
      </c>
      <c r="B40" s="3">
        <v>655</v>
      </c>
      <c r="C40" s="4">
        <v>67090</v>
      </c>
      <c r="D40" s="4">
        <v>36220</v>
      </c>
      <c r="E40" s="5">
        <f t="shared" si="0"/>
        <v>0.53987181398121931</v>
      </c>
      <c r="F40" s="6">
        <f t="shared" si="1"/>
        <v>102.42748091603053</v>
      </c>
      <c r="G40" s="6">
        <f t="shared" si="2"/>
        <v>55.297709923664122</v>
      </c>
      <c r="H40" s="49">
        <v>50550</v>
      </c>
    </row>
    <row r="41" spans="1:8" ht="13.5" x14ac:dyDescent="0.25">
      <c r="A41" s="2" t="s">
        <v>34</v>
      </c>
      <c r="B41" s="3">
        <v>468</v>
      </c>
      <c r="C41" s="4">
        <v>40500</v>
      </c>
      <c r="D41" s="4">
        <v>22190</v>
      </c>
      <c r="E41" s="5">
        <f t="shared" si="0"/>
        <v>0.54790123456790119</v>
      </c>
      <c r="F41" s="6">
        <f t="shared" si="1"/>
        <v>86.538461538461533</v>
      </c>
      <c r="G41" s="6">
        <f t="shared" si="2"/>
        <v>47.414529914529915</v>
      </c>
      <c r="H41" s="49">
        <v>35050</v>
      </c>
    </row>
    <row r="42" spans="1:8" ht="14.25" thickBot="1" x14ac:dyDescent="0.3">
      <c r="A42" s="8" t="s">
        <v>35</v>
      </c>
      <c r="B42" s="12">
        <v>594</v>
      </c>
      <c r="C42" s="10">
        <v>91800</v>
      </c>
      <c r="D42" s="10">
        <v>60150</v>
      </c>
      <c r="E42" s="13">
        <f t="shared" si="0"/>
        <v>0.65522875816993464</v>
      </c>
      <c r="F42" s="11">
        <f t="shared" si="1"/>
        <v>154.54545454545453</v>
      </c>
      <c r="G42" s="11">
        <f t="shared" si="2"/>
        <v>101.26262626262626</v>
      </c>
      <c r="H42" s="56">
        <v>91050</v>
      </c>
    </row>
    <row r="43" spans="1:8" ht="13.5" x14ac:dyDescent="0.25">
      <c r="A43" s="21" t="s">
        <v>36</v>
      </c>
      <c r="B43" s="22">
        <f>SUM(B34:B42)</f>
        <v>5130</v>
      </c>
      <c r="C43" s="23">
        <f>SUM(C34:C42)</f>
        <v>678590</v>
      </c>
      <c r="D43" s="23">
        <f>SUM(D34:D42)</f>
        <v>457215</v>
      </c>
      <c r="E43" s="24">
        <f>D43/C43</f>
        <v>0.67377208623763984</v>
      </c>
      <c r="F43" s="26">
        <f>C43/B43</f>
        <v>132.27875243664718</v>
      </c>
      <c r="G43" s="26">
        <f>D43/B43</f>
        <v>89.12573099415205</v>
      </c>
      <c r="H43" s="54">
        <f>SUM(H34:H42)</f>
        <v>528810</v>
      </c>
    </row>
    <row r="44" spans="1:8" x14ac:dyDescent="0.2">
      <c r="A44" s="18"/>
      <c r="H44" s="55"/>
    </row>
    <row r="45" spans="1:8" ht="13.5" x14ac:dyDescent="0.25">
      <c r="A45" s="45" t="s">
        <v>37</v>
      </c>
      <c r="B45" s="37">
        <v>994</v>
      </c>
      <c r="C45" s="38">
        <v>20700</v>
      </c>
      <c r="D45" s="38">
        <v>3577.5</v>
      </c>
      <c r="E45" s="39" t="s">
        <v>15</v>
      </c>
      <c r="F45" s="40" t="s">
        <v>15</v>
      </c>
      <c r="G45" s="40" t="s">
        <v>15</v>
      </c>
      <c r="H45" s="51">
        <v>4100</v>
      </c>
    </row>
    <row r="46" spans="1:8" ht="13.5" x14ac:dyDescent="0.25">
      <c r="A46" s="45" t="s">
        <v>38</v>
      </c>
      <c r="B46" s="37">
        <v>60</v>
      </c>
      <c r="C46" s="38">
        <v>0</v>
      </c>
      <c r="D46" s="38">
        <v>0</v>
      </c>
      <c r="E46" s="39"/>
      <c r="F46" s="40"/>
      <c r="G46" s="40"/>
      <c r="H46" s="51">
        <v>0</v>
      </c>
    </row>
    <row r="47" spans="1:8" ht="13.5" x14ac:dyDescent="0.25">
      <c r="A47" s="45" t="s">
        <v>39</v>
      </c>
      <c r="B47" s="37">
        <v>0</v>
      </c>
      <c r="C47" s="38">
        <v>7500</v>
      </c>
      <c r="D47" s="38">
        <v>6250</v>
      </c>
      <c r="E47" s="39" t="s">
        <v>15</v>
      </c>
      <c r="F47" s="40" t="s">
        <v>15</v>
      </c>
      <c r="G47" s="40" t="s">
        <v>15</v>
      </c>
      <c r="H47" s="51">
        <v>5000</v>
      </c>
    </row>
    <row r="48" spans="1:8" ht="13.5" x14ac:dyDescent="0.25">
      <c r="A48" s="45" t="s">
        <v>40</v>
      </c>
      <c r="B48" s="37">
        <v>0</v>
      </c>
      <c r="C48" s="38">
        <v>26790</v>
      </c>
      <c r="D48" s="38">
        <v>22922</v>
      </c>
      <c r="E48" s="39"/>
      <c r="F48" s="40"/>
      <c r="G48" s="40"/>
      <c r="H48" s="51">
        <v>15750</v>
      </c>
    </row>
    <row r="49" spans="1:8" ht="13.5" x14ac:dyDescent="0.25">
      <c r="A49" s="46" t="s">
        <v>41</v>
      </c>
      <c r="B49" s="41">
        <v>0</v>
      </c>
      <c r="C49" s="42">
        <v>455260</v>
      </c>
      <c r="D49" s="42">
        <v>321160</v>
      </c>
      <c r="E49" s="43" t="s">
        <v>15</v>
      </c>
      <c r="F49" s="44" t="s">
        <v>15</v>
      </c>
      <c r="G49" s="44" t="s">
        <v>15</v>
      </c>
      <c r="H49" s="53">
        <v>383300</v>
      </c>
    </row>
    <row r="50" spans="1:8" ht="13.5" x14ac:dyDescent="0.25">
      <c r="A50" s="21" t="s">
        <v>42</v>
      </c>
      <c r="B50" s="22">
        <f>SUM(B45:B49)</f>
        <v>1054</v>
      </c>
      <c r="C50" s="23">
        <f>SUM(C45:C49)</f>
        <v>510250</v>
      </c>
      <c r="D50" s="23">
        <f>SUM(D45:D49)</f>
        <v>353909.5</v>
      </c>
      <c r="E50" s="24"/>
      <c r="F50" s="25"/>
      <c r="G50" s="25"/>
      <c r="H50" s="57">
        <f>SUM(H45:H49)</f>
        <v>408150</v>
      </c>
    </row>
    <row r="51" spans="1:8" ht="10.5" customHeight="1" x14ac:dyDescent="0.25">
      <c r="A51" s="32"/>
      <c r="B51" s="33"/>
      <c r="C51" s="34"/>
      <c r="D51" s="34"/>
      <c r="E51" s="35"/>
      <c r="F51" s="36"/>
      <c r="G51" s="36"/>
      <c r="H51" s="58"/>
    </row>
    <row r="52" spans="1:8" ht="18" customHeight="1" x14ac:dyDescent="0.25">
      <c r="A52" s="27" t="s">
        <v>43</v>
      </c>
      <c r="B52" s="31">
        <f>SUM(B26+B32+B43+B50)</f>
        <v>13163</v>
      </c>
      <c r="C52" s="28">
        <f>SUM(C26+C32+C43+C50)</f>
        <v>3925080</v>
      </c>
      <c r="D52" s="28">
        <f>SUM(D26+D32+D43+D50)</f>
        <v>2715859.5</v>
      </c>
      <c r="E52" s="29">
        <f>D52/C52</f>
        <v>0.69192462319239356</v>
      </c>
      <c r="F52" s="30">
        <f>C52/B52</f>
        <v>298.19038213173286</v>
      </c>
      <c r="G52" s="30">
        <f>D52/B52</f>
        <v>206.32526779609512</v>
      </c>
      <c r="H52" s="59">
        <f>H26+H32+H43+H50</f>
        <v>3536631</v>
      </c>
    </row>
  </sheetData>
  <phoneticPr fontId="1" type="noConversion"/>
  <pageMargins left="0.5" right="0.35" top="0.70684523809523814" bottom="0.72" header="0.28999999999999998" footer="0.38"/>
  <pageSetup orientation="portrait" copies="2" r:id="rId1"/>
  <headerFooter alignWithMargins="0">
    <oddHeader xml:space="preserve">&amp;C&amp;"Arial,Bold"&amp;12Fundraising Request Summary
2022-2023
</oddHeader>
    <oddFooter>&amp;L&amp;"Arial Narrow,Regular"&amp;7FUNDRAISING REQUEST SUM 22-23
Board Enclosure Folder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CDC5BC023BF40820AAE15A23EFB10" ma:contentTypeVersion="13" ma:contentTypeDescription="Create a new document." ma:contentTypeScope="" ma:versionID="535b71a06c3ff9e80a7f241256d3e305">
  <xsd:schema xmlns:xsd="http://www.w3.org/2001/XMLSchema" xmlns:xs="http://www.w3.org/2001/XMLSchema" xmlns:p="http://schemas.microsoft.com/office/2006/metadata/properties" xmlns:ns3="bd691bcb-2cc4-4003-af4f-dacb2008fe0e" xmlns:ns4="a4dc2fe5-78b3-4ca5-8773-dc87e961dedf" targetNamespace="http://schemas.microsoft.com/office/2006/metadata/properties" ma:root="true" ma:fieldsID="39a2ae010716cb226a1b46c2a2f548b7" ns3:_="" ns4:_="">
    <xsd:import namespace="bd691bcb-2cc4-4003-af4f-dacb2008fe0e"/>
    <xsd:import namespace="a4dc2fe5-78b3-4ca5-8773-dc87e961de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1bcb-2cc4-4003-af4f-dacb2008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2fe5-78b3-4ca5-8773-dc87e961d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208B0-30DC-4935-92E0-031D77CBF9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B1A925-16B0-4223-A535-5D81937AA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91bcb-2cc4-4003-af4f-dacb2008fe0e"/>
    <ds:schemaRef ds:uri="a4dc2fe5-78b3-4ca5-8773-dc87e961d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FUNDRAISING SUMMARY FY25</vt:lpstr>
      <vt:lpstr>FUNDRAISING SUMMARY FY26</vt:lpstr>
      <vt:lpstr>FUNDRAISING SUMMARY FY24</vt:lpstr>
      <vt:lpstr> FUNDRAISING SUMMARY FY23</vt:lpstr>
    </vt:vector>
  </TitlesOfParts>
  <Manager/>
  <Company>Oldham County Board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TWinburn</dc:creator>
  <cp:keywords/>
  <dc:description/>
  <cp:lastModifiedBy>Winburn, Terry L</cp:lastModifiedBy>
  <cp:revision/>
  <cp:lastPrinted>2025-06-02T11:57:34Z</cp:lastPrinted>
  <dcterms:created xsi:type="dcterms:W3CDTF">2006-06-30T11:53:47Z</dcterms:created>
  <dcterms:modified xsi:type="dcterms:W3CDTF">2025-06-02T12:44:07Z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0x010100F2CCDC5BC023BF40820AAE15A23EFB10</vt:lpwstr>
  </property>
</Properties>
</file>