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<sst xmlns="http://schemas.openxmlformats.org/spreadsheetml/2006/main" count="113" uniqueCount="68">
  <si>
    <t>Beginning Balance</t>
  </si>
  <si>
    <t>August</t>
  </si>
  <si>
    <t>Cross Country Fees</t>
  </si>
  <si>
    <t>Basketball Uniforms (boys and girls, all grades)</t>
  </si>
  <si>
    <t>Cross Country Uniforms</t>
  </si>
  <si>
    <t>Market Day Pie Sale</t>
  </si>
  <si>
    <t>Santa Shoppe (during school hours, if permitted)</t>
  </si>
  <si>
    <t>Teacher Appreciation Luncheon/Week</t>
  </si>
  <si>
    <t>Field Day (tentatively 5/21)</t>
  </si>
  <si>
    <t>8th Grade Class</t>
  </si>
  <si>
    <t>Market Day</t>
  </si>
  <si>
    <t>Monthly</t>
  </si>
  <si>
    <t xml:space="preserve"> </t>
  </si>
  <si>
    <t>September</t>
  </si>
  <si>
    <t>October</t>
  </si>
  <si>
    <t>November</t>
  </si>
  <si>
    <t>December</t>
  </si>
  <si>
    <t>January</t>
  </si>
  <si>
    <t>March</t>
  </si>
  <si>
    <t>May</t>
  </si>
  <si>
    <t>Other</t>
  </si>
  <si>
    <t>New</t>
  </si>
  <si>
    <t>TOTAL</t>
  </si>
  <si>
    <t>Fundraiser</t>
  </si>
  <si>
    <t xml:space="preserve">Projected </t>
  </si>
  <si>
    <t>Revenue</t>
  </si>
  <si>
    <t>Projected</t>
  </si>
  <si>
    <t>Expense</t>
  </si>
  <si>
    <t>Profit</t>
  </si>
  <si>
    <t>Actual</t>
  </si>
  <si>
    <t xml:space="preserve">Actual </t>
  </si>
  <si>
    <t>Balance</t>
  </si>
  <si>
    <t xml:space="preserve">April </t>
  </si>
  <si>
    <t>Teacher B'fast</t>
  </si>
  <si>
    <t>Spiritwear, wristbands, drawstring  &amp; decals</t>
  </si>
  <si>
    <t>Basketball League, coaches books &amp; Referee Fees</t>
  </si>
  <si>
    <t>Cross Country banquet</t>
  </si>
  <si>
    <t>Sports Banquet (b-ball &amp; cheerleading)</t>
  </si>
  <si>
    <t>Sports Team Photos (all teams)</t>
  </si>
  <si>
    <t>end-of-the-year giveaway</t>
  </si>
  <si>
    <t>Student monthly drawing</t>
  </si>
  <si>
    <t>&amp; shoot-a-thon)</t>
  </si>
  <si>
    <t>Basketball Tournament (includes opening ceremonies</t>
  </si>
  <si>
    <t>Ongoing</t>
  </si>
  <si>
    <t>Abitibi Paper Recycling</t>
  </si>
  <si>
    <t>Box tops</t>
  </si>
  <si>
    <t>sports</t>
  </si>
  <si>
    <t>event</t>
  </si>
  <si>
    <t>office</t>
  </si>
  <si>
    <t>team</t>
  </si>
  <si>
    <t>spirit</t>
  </si>
  <si>
    <t>students</t>
  </si>
  <si>
    <t>teachers</t>
  </si>
  <si>
    <t>Cross Country pep rally</t>
  </si>
  <si>
    <t>Can Recycling</t>
  </si>
  <si>
    <t>Spring Fling (dance)</t>
  </si>
  <si>
    <t>Membership Drive @ Ready Fest (8/17)</t>
  </si>
  <si>
    <t>Pumpkin Patch/Funhouse (Sat. 10/17)</t>
  </si>
  <si>
    <t>Subway earnings</t>
  </si>
  <si>
    <t>Pampered Chef</t>
  </si>
  <si>
    <t>Cherrydale Fundraiser (Cross Country)</t>
  </si>
  <si>
    <t>Academic Team for 2009-10</t>
  </si>
  <si>
    <t>Papa John's cards</t>
  </si>
  <si>
    <t>Exercise Your Brain (9/18)</t>
  </si>
  <si>
    <t>Business sponsorships</t>
  </si>
  <si>
    <t>Postage/Clerical/Office Supplies</t>
  </si>
  <si>
    <t>rev. 6/18/10</t>
  </si>
  <si>
    <t>donation from Cheryl Ruehl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</si>
</sst>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8.5"/>
      <color indexed="10"/>
      <name val="Calibri"/>
      <family val="2"/>
    </font>
    <font>
      <sz val="18"/>
      <color indexed="8"/>
      <name val="Lucida Handwriting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sz val="11"/>
      <color rgb="FF00B0F0"/>
      <name val="Calibri"/>
      <family val="2"/>
    </font>
    <font>
      <sz val="8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3" fontId="39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3" fontId="39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3" fontId="0" fillId="0" borderId="18" xfId="0" applyNumberFormat="1" applyBorder="1" applyAlignment="1">
      <alignment/>
    </xf>
    <xf numFmtId="0" fontId="44" fillId="0" borderId="0" xfId="0" applyFont="1" applyAlignment="1">
      <alignment/>
    </xf>
    <xf numFmtId="0" fontId="22" fillId="0" borderId="18" xfId="0" applyFont="1" applyBorder="1" applyAlignment="1">
      <alignment/>
    </xf>
    <xf numFmtId="0" fontId="42" fillId="0" borderId="10" xfId="0" applyFont="1" applyBorder="1" applyAlignment="1">
      <alignment/>
    </xf>
    <xf numFmtId="0" fontId="42" fillId="34" borderId="24" xfId="0" applyFont="1" applyFill="1" applyBorder="1" applyAlignment="1">
      <alignment/>
    </xf>
    <xf numFmtId="0" fontId="0" fillId="34" borderId="0" xfId="0" applyFill="1" applyAlignment="1">
      <alignment/>
    </xf>
    <xf numFmtId="14" fontId="41" fillId="0" borderId="0" xfId="0" applyNumberFormat="1" applyFont="1" applyAlignment="1">
      <alignment/>
    </xf>
    <xf numFmtId="0" fontId="45" fillId="33" borderId="18" xfId="0" applyFont="1" applyFill="1" applyBorder="1" applyAlignment="1">
      <alignment/>
    </xf>
    <xf numFmtId="0" fontId="0" fillId="34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8201025" cy="75247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Southgate Lion's Pride
</a:t>
          </a:r>
          <a:r>
            <a:rPr lang="en-US" cap="none" sz="1800" b="0" i="0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 Budget, 2009-10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49"/>
  <sheetViews>
    <sheetView tabSelected="1" zoomScalePageLayoutView="0" workbookViewId="0" topLeftCell="A25">
      <selection activeCell="H41" sqref="H41"/>
    </sheetView>
  </sheetViews>
  <sheetFormatPr defaultColWidth="9.140625" defaultRowHeight="15"/>
  <cols>
    <col min="1" max="1" width="10.57421875" style="0" customWidth="1"/>
    <col min="2" max="2" width="15.421875" style="0" customWidth="1"/>
    <col min="5" max="5" width="4.140625" style="0" customWidth="1"/>
    <col min="6" max="6" width="9.140625" style="0" hidden="1" customWidth="1"/>
    <col min="7" max="7" width="9.8515625" style="0" customWidth="1"/>
    <col min="11" max="11" width="0.85546875" style="0" customWidth="1"/>
    <col min="16" max="16" width="27.8515625" style="0" customWidth="1"/>
  </cols>
  <sheetData>
    <row r="5" spans="1:15" ht="15">
      <c r="A5" s="10"/>
      <c r="B5" s="10"/>
      <c r="C5" s="10"/>
      <c r="D5" s="10"/>
      <c r="E5" s="10"/>
      <c r="F5" s="10"/>
      <c r="G5" s="10"/>
      <c r="H5" s="1" t="s">
        <v>24</v>
      </c>
      <c r="I5" s="5" t="s">
        <v>26</v>
      </c>
      <c r="J5" s="2" t="s">
        <v>26</v>
      </c>
      <c r="K5" s="25"/>
      <c r="L5" s="5" t="s">
        <v>29</v>
      </c>
      <c r="M5" s="2" t="s">
        <v>30</v>
      </c>
      <c r="N5" s="5" t="s">
        <v>29</v>
      </c>
      <c r="O5" s="7" t="s">
        <v>12</v>
      </c>
    </row>
    <row r="6" spans="1:15" ht="15">
      <c r="A6" s="10"/>
      <c r="B6" s="10"/>
      <c r="C6" s="10"/>
      <c r="D6" s="10"/>
      <c r="E6" s="10"/>
      <c r="F6" s="10"/>
      <c r="G6" s="10"/>
      <c r="H6" s="3" t="s">
        <v>25</v>
      </c>
      <c r="I6" s="6" t="s">
        <v>27</v>
      </c>
      <c r="J6" s="4" t="s">
        <v>28</v>
      </c>
      <c r="K6" s="26"/>
      <c r="L6" s="6" t="s">
        <v>25</v>
      </c>
      <c r="M6" s="4" t="s">
        <v>27</v>
      </c>
      <c r="N6" s="6" t="s">
        <v>28</v>
      </c>
      <c r="O6" s="8" t="s">
        <v>31</v>
      </c>
    </row>
    <row r="7" spans="1:15" ht="15">
      <c r="A7" s="11" t="s">
        <v>0</v>
      </c>
      <c r="B7" s="12"/>
      <c r="C7" s="12"/>
      <c r="D7" s="12"/>
      <c r="E7" s="12"/>
      <c r="F7" s="13"/>
      <c r="G7" s="14" t="s">
        <v>12</v>
      </c>
      <c r="K7" s="27"/>
      <c r="O7" s="9" t="s">
        <v>12</v>
      </c>
    </row>
    <row r="8" spans="1:15" ht="6" customHeight="1">
      <c r="A8" s="28"/>
      <c r="B8" s="29"/>
      <c r="C8" s="29"/>
      <c r="D8" s="29"/>
      <c r="E8" s="29"/>
      <c r="F8" s="30"/>
      <c r="G8" s="31"/>
      <c r="H8" s="27"/>
      <c r="I8" s="27"/>
      <c r="J8" s="27"/>
      <c r="K8" s="27"/>
      <c r="L8" s="27"/>
      <c r="M8" s="27"/>
      <c r="N8" s="27"/>
      <c r="O8" s="32"/>
    </row>
    <row r="9" spans="1:16" ht="15">
      <c r="A9" s="14" t="s">
        <v>1</v>
      </c>
      <c r="B9" s="15" t="s">
        <v>56</v>
      </c>
      <c r="C9" s="15"/>
      <c r="D9" s="15"/>
      <c r="E9" s="15"/>
      <c r="F9" s="16"/>
      <c r="G9" s="19" t="s">
        <v>23</v>
      </c>
      <c r="H9" s="34">
        <v>300</v>
      </c>
      <c r="I9" s="34">
        <v>50</v>
      </c>
      <c r="J9" s="34">
        <f aca="true" t="shared" si="0" ref="J9:J32">H9-I9</f>
        <v>250</v>
      </c>
      <c r="K9" s="35"/>
      <c r="L9" s="38">
        <v>155</v>
      </c>
      <c r="M9" s="34">
        <v>25</v>
      </c>
      <c r="N9" s="34">
        <f>L9-M9</f>
        <v>130</v>
      </c>
      <c r="O9" s="34"/>
      <c r="P9" s="37" t="s">
        <v>12</v>
      </c>
    </row>
    <row r="10" spans="1:16" ht="15">
      <c r="A10" s="14"/>
      <c r="B10" s="15" t="s">
        <v>60</v>
      </c>
      <c r="C10" s="15"/>
      <c r="D10" s="15"/>
      <c r="E10" s="15"/>
      <c r="F10" s="18"/>
      <c r="G10" s="19" t="s">
        <v>23</v>
      </c>
      <c r="H10" s="34"/>
      <c r="I10" s="34"/>
      <c r="J10" s="34"/>
      <c r="K10" s="35"/>
      <c r="L10" s="38">
        <v>1527</v>
      </c>
      <c r="M10" s="34">
        <f>26.96+930.54+41.5</f>
        <v>999</v>
      </c>
      <c r="N10" s="34">
        <f aca="true" t="shared" si="1" ref="N10:N43">L10-M10</f>
        <v>528</v>
      </c>
      <c r="O10" s="34"/>
      <c r="P10" s="37"/>
    </row>
    <row r="11" spans="1:15" ht="15">
      <c r="A11" s="14"/>
      <c r="B11" s="19" t="s">
        <v>33</v>
      </c>
      <c r="C11" s="15"/>
      <c r="D11" s="15"/>
      <c r="E11" s="16"/>
      <c r="F11" s="18"/>
      <c r="G11" s="19" t="s">
        <v>52</v>
      </c>
      <c r="H11" s="34">
        <v>0</v>
      </c>
      <c r="I11" s="34">
        <v>40</v>
      </c>
      <c r="J11" s="34">
        <f>H11-I11</f>
        <v>-40</v>
      </c>
      <c r="K11" s="35"/>
      <c r="L11" s="34">
        <v>0</v>
      </c>
      <c r="M11" s="34">
        <v>0</v>
      </c>
      <c r="N11" s="34">
        <f t="shared" si="1"/>
        <v>0</v>
      </c>
      <c r="O11" s="34"/>
    </row>
    <row r="12" spans="1:15" ht="15">
      <c r="A12" s="14" t="s">
        <v>13</v>
      </c>
      <c r="B12" s="19" t="s">
        <v>2</v>
      </c>
      <c r="C12" s="15"/>
      <c r="D12" s="15"/>
      <c r="E12" s="15"/>
      <c r="F12" s="18"/>
      <c r="G12" s="19" t="s">
        <v>46</v>
      </c>
      <c r="H12" s="34">
        <v>0</v>
      </c>
      <c r="I12" s="34">
        <v>1200</v>
      </c>
      <c r="J12" s="34">
        <f t="shared" si="0"/>
        <v>-1200</v>
      </c>
      <c r="K12" s="35"/>
      <c r="L12" s="34">
        <v>0</v>
      </c>
      <c r="M12" s="34">
        <f>60+162+110+68+80+115+78+155+149+72</f>
        <v>1049</v>
      </c>
      <c r="N12" s="34">
        <f t="shared" si="1"/>
        <v>-1049</v>
      </c>
      <c r="O12" s="34"/>
    </row>
    <row r="13" spans="1:15" ht="15">
      <c r="A13" s="14"/>
      <c r="B13" s="19" t="s">
        <v>62</v>
      </c>
      <c r="C13" s="15"/>
      <c r="D13" s="15"/>
      <c r="E13" s="16"/>
      <c r="F13" s="18"/>
      <c r="G13" s="19" t="s">
        <v>23</v>
      </c>
      <c r="H13" s="34">
        <v>700</v>
      </c>
      <c r="I13" s="34">
        <v>0</v>
      </c>
      <c r="J13" s="34">
        <v>700</v>
      </c>
      <c r="K13" s="35"/>
      <c r="L13" s="34">
        <v>740</v>
      </c>
      <c r="M13" s="34">
        <v>234</v>
      </c>
      <c r="N13" s="34">
        <f>L13-M13</f>
        <v>506</v>
      </c>
      <c r="O13" s="34"/>
    </row>
    <row r="14" spans="1:15" ht="15">
      <c r="A14" s="14"/>
      <c r="B14" s="17" t="s">
        <v>53</v>
      </c>
      <c r="C14" s="17"/>
      <c r="D14" s="17"/>
      <c r="E14" s="17"/>
      <c r="F14" s="18"/>
      <c r="G14" s="19" t="s">
        <v>46</v>
      </c>
      <c r="H14" s="34">
        <v>0</v>
      </c>
      <c r="I14" s="34">
        <v>45</v>
      </c>
      <c r="J14" s="34">
        <v>-45</v>
      </c>
      <c r="K14" s="35"/>
      <c r="L14" s="34">
        <v>0</v>
      </c>
      <c r="M14" s="34">
        <v>0</v>
      </c>
      <c r="N14" s="34">
        <f t="shared" si="1"/>
        <v>0</v>
      </c>
      <c r="O14" s="34"/>
    </row>
    <row r="15" spans="1:18" ht="15">
      <c r="A15" s="14"/>
      <c r="B15" s="15" t="s">
        <v>4</v>
      </c>
      <c r="C15" s="15"/>
      <c r="D15" s="15"/>
      <c r="E15" s="15"/>
      <c r="F15" s="16"/>
      <c r="G15" s="19" t="s">
        <v>46</v>
      </c>
      <c r="H15" s="34">
        <v>0</v>
      </c>
      <c r="I15" s="34">
        <v>1100</v>
      </c>
      <c r="J15" s="34">
        <f t="shared" si="0"/>
        <v>-1100</v>
      </c>
      <c r="K15" s="35"/>
      <c r="L15" s="34">
        <v>0</v>
      </c>
      <c r="M15" s="34">
        <v>1057</v>
      </c>
      <c r="N15" s="34">
        <f t="shared" si="1"/>
        <v>-1057</v>
      </c>
      <c r="O15" s="34"/>
      <c r="R15" t="s">
        <v>12</v>
      </c>
    </row>
    <row r="16" spans="1:17" ht="15">
      <c r="A16" s="14"/>
      <c r="B16" s="15" t="s">
        <v>63</v>
      </c>
      <c r="C16" s="15"/>
      <c r="D16" s="15"/>
      <c r="E16" s="15"/>
      <c r="F16" s="16"/>
      <c r="G16" s="19" t="s">
        <v>23</v>
      </c>
      <c r="H16" s="34">
        <v>2500</v>
      </c>
      <c r="I16" s="34">
        <v>400</v>
      </c>
      <c r="J16" s="34">
        <f t="shared" si="0"/>
        <v>2100</v>
      </c>
      <c r="K16" s="35"/>
      <c r="L16" s="34">
        <f>968.5+200</f>
        <v>1168.5</v>
      </c>
      <c r="M16" s="34"/>
      <c r="N16" s="34">
        <f t="shared" si="1"/>
        <v>1168.5</v>
      </c>
      <c r="O16" s="34"/>
      <c r="P16" t="s">
        <v>12</v>
      </c>
      <c r="Q16" t="s">
        <v>12</v>
      </c>
    </row>
    <row r="17" spans="1:16" ht="15">
      <c r="A17" s="14" t="s">
        <v>14</v>
      </c>
      <c r="B17" s="17" t="s">
        <v>57</v>
      </c>
      <c r="C17" s="17"/>
      <c r="D17" s="17"/>
      <c r="E17" s="17"/>
      <c r="F17" s="18"/>
      <c r="G17" s="19" t="s">
        <v>23</v>
      </c>
      <c r="H17" s="34">
        <v>2000</v>
      </c>
      <c r="I17" s="34">
        <v>500</v>
      </c>
      <c r="J17" s="34">
        <f t="shared" si="0"/>
        <v>1500</v>
      </c>
      <c r="K17" s="35"/>
      <c r="L17" s="34">
        <v>1363.72</v>
      </c>
      <c r="M17" s="44">
        <f>48.84+147.85+116.85+114.33+202.99+20.84-0.84</f>
        <v>650.8599999999999</v>
      </c>
      <c r="N17" s="34">
        <f t="shared" si="1"/>
        <v>712.8600000000001</v>
      </c>
      <c r="O17" s="34"/>
      <c r="P17" t="s">
        <v>12</v>
      </c>
    </row>
    <row r="18" spans="1:15" ht="15">
      <c r="A18" s="14"/>
      <c r="B18" s="19" t="s">
        <v>59</v>
      </c>
      <c r="C18" s="15"/>
      <c r="D18" s="15"/>
      <c r="E18" s="16"/>
      <c r="F18" s="18"/>
      <c r="G18" s="19" t="s">
        <v>23</v>
      </c>
      <c r="H18" s="34">
        <v>1000</v>
      </c>
      <c r="I18" s="34">
        <v>600</v>
      </c>
      <c r="J18" s="34">
        <f t="shared" si="0"/>
        <v>400</v>
      </c>
      <c r="K18" s="35"/>
      <c r="L18" s="34">
        <v>0</v>
      </c>
      <c r="M18" s="34">
        <v>0</v>
      </c>
      <c r="N18" s="34">
        <f t="shared" si="1"/>
        <v>0</v>
      </c>
      <c r="O18" s="34"/>
    </row>
    <row r="19" spans="1:15" ht="15">
      <c r="A19" s="14"/>
      <c r="B19" s="15" t="s">
        <v>64</v>
      </c>
      <c r="C19" s="15"/>
      <c r="D19" s="15"/>
      <c r="E19" s="15"/>
      <c r="F19" s="18"/>
      <c r="G19" s="19" t="s">
        <v>23</v>
      </c>
      <c r="H19" s="34"/>
      <c r="I19" s="34"/>
      <c r="J19" s="34"/>
      <c r="K19" s="35"/>
      <c r="L19" s="34">
        <f>25+75+50+250</f>
        <v>400</v>
      </c>
      <c r="M19" s="34"/>
      <c r="N19" s="34"/>
      <c r="O19" s="34"/>
    </row>
    <row r="20" spans="1:15" ht="15">
      <c r="A20" s="14" t="s">
        <v>15</v>
      </c>
      <c r="B20" s="15" t="s">
        <v>35</v>
      </c>
      <c r="C20" s="15"/>
      <c r="D20" s="15"/>
      <c r="E20" s="15"/>
      <c r="F20" s="16"/>
      <c r="G20" s="19" t="s">
        <v>46</v>
      </c>
      <c r="H20" s="34">
        <v>0</v>
      </c>
      <c r="I20" s="34">
        <v>2100</v>
      </c>
      <c r="J20" s="34">
        <f t="shared" si="0"/>
        <v>-2100</v>
      </c>
      <c r="K20" s="35"/>
      <c r="L20" s="34">
        <v>26.39</v>
      </c>
      <c r="M20" s="34">
        <f>1800+650+38.28+60</f>
        <v>2548.28</v>
      </c>
      <c r="N20" s="34">
        <f t="shared" si="1"/>
        <v>-2521.8900000000003</v>
      </c>
      <c r="O20" s="34"/>
    </row>
    <row r="21" spans="1:15" ht="15">
      <c r="A21" s="14"/>
      <c r="B21" s="17" t="s">
        <v>3</v>
      </c>
      <c r="C21" s="17"/>
      <c r="D21" s="17"/>
      <c r="E21" s="17"/>
      <c r="F21" s="18"/>
      <c r="G21" s="19" t="s">
        <v>46</v>
      </c>
      <c r="H21" s="34">
        <v>0</v>
      </c>
      <c r="I21" s="34">
        <v>0</v>
      </c>
      <c r="J21" s="34">
        <v>0</v>
      </c>
      <c r="K21" s="35"/>
      <c r="L21" s="34"/>
      <c r="M21" s="34">
        <f>817</f>
        <v>817</v>
      </c>
      <c r="N21" s="34">
        <f t="shared" si="1"/>
        <v>-817</v>
      </c>
      <c r="O21" s="34"/>
    </row>
    <row r="22" spans="1:15" ht="15">
      <c r="A22" s="14"/>
      <c r="B22" s="15" t="s">
        <v>5</v>
      </c>
      <c r="C22" s="15"/>
      <c r="D22" s="15"/>
      <c r="E22" s="15"/>
      <c r="F22" s="16"/>
      <c r="G22" s="19" t="s">
        <v>23</v>
      </c>
      <c r="H22" s="34">
        <v>1500</v>
      </c>
      <c r="I22" s="34">
        <v>1250</v>
      </c>
      <c r="J22" s="34">
        <f t="shared" si="0"/>
        <v>250</v>
      </c>
      <c r="K22" s="35"/>
      <c r="L22" s="34">
        <v>686</v>
      </c>
      <c r="M22" s="34">
        <f>686+50</f>
        <v>736</v>
      </c>
      <c r="N22" s="34">
        <f t="shared" si="1"/>
        <v>-50</v>
      </c>
      <c r="O22" s="34"/>
    </row>
    <row r="23" spans="1:15" ht="15">
      <c r="A23" s="14"/>
      <c r="B23" s="15" t="s">
        <v>36</v>
      </c>
      <c r="C23" s="15"/>
      <c r="D23" s="15"/>
      <c r="E23" s="15"/>
      <c r="F23" s="16"/>
      <c r="G23" s="19" t="s">
        <v>46</v>
      </c>
      <c r="H23" s="34">
        <v>0</v>
      </c>
      <c r="I23" s="34">
        <v>350</v>
      </c>
      <c r="J23" s="34">
        <f>H23-I23</f>
        <v>-350</v>
      </c>
      <c r="K23" s="35"/>
      <c r="L23" s="34">
        <v>0</v>
      </c>
      <c r="M23" s="34">
        <v>0</v>
      </c>
      <c r="N23" s="34">
        <f t="shared" si="1"/>
        <v>0</v>
      </c>
      <c r="O23" s="34"/>
    </row>
    <row r="24" spans="1:15" ht="15">
      <c r="A24" s="14" t="s">
        <v>16</v>
      </c>
      <c r="B24" s="15" t="s">
        <v>6</v>
      </c>
      <c r="C24" s="15"/>
      <c r="D24" s="15"/>
      <c r="E24" s="15"/>
      <c r="F24" s="16"/>
      <c r="G24" s="19" t="s">
        <v>47</v>
      </c>
      <c r="H24" s="34">
        <v>800</v>
      </c>
      <c r="I24" s="34">
        <v>500</v>
      </c>
      <c r="J24" s="34">
        <f t="shared" si="0"/>
        <v>300</v>
      </c>
      <c r="K24" s="35"/>
      <c r="L24" s="34">
        <f>588.94+30+65.72+66.78+10+30</f>
        <v>791.44</v>
      </c>
      <c r="M24" s="34">
        <f>200+65.72+66.78</f>
        <v>332.5</v>
      </c>
      <c r="N24" s="34">
        <f t="shared" si="1"/>
        <v>458.94000000000005</v>
      </c>
      <c r="O24" s="34"/>
    </row>
    <row r="25" spans="1:15" ht="15">
      <c r="A25" s="14" t="s">
        <v>17</v>
      </c>
      <c r="B25" s="17" t="s">
        <v>38</v>
      </c>
      <c r="C25" s="17"/>
      <c r="D25" s="17"/>
      <c r="E25" s="17"/>
      <c r="F25" s="18"/>
      <c r="G25" s="19" t="s">
        <v>23</v>
      </c>
      <c r="H25" s="34">
        <v>0</v>
      </c>
      <c r="I25" s="34">
        <v>0</v>
      </c>
      <c r="J25" s="34">
        <v>0</v>
      </c>
      <c r="K25" s="35"/>
      <c r="L25" s="34">
        <v>0</v>
      </c>
      <c r="M25" s="34">
        <v>0</v>
      </c>
      <c r="N25" s="34">
        <f t="shared" si="1"/>
        <v>0</v>
      </c>
      <c r="O25" s="34"/>
    </row>
    <row r="26" spans="1:15" ht="15">
      <c r="A26" s="14" t="s">
        <v>18</v>
      </c>
      <c r="B26" s="15" t="s">
        <v>42</v>
      </c>
      <c r="C26" s="15"/>
      <c r="D26" s="15"/>
      <c r="E26" s="15"/>
      <c r="F26" s="16"/>
      <c r="G26" s="19" t="s">
        <v>23</v>
      </c>
      <c r="H26" s="34">
        <v>5700</v>
      </c>
      <c r="I26" s="34">
        <v>3000</v>
      </c>
      <c r="J26" s="34">
        <f t="shared" si="0"/>
        <v>2700</v>
      </c>
      <c r="K26" s="35"/>
      <c r="L26" s="34">
        <f>100+70+76+94+247+488.9+382.25+320.08+502.4+137.25+126+74+975+1210+25+630+585.25+60.05+537+156</f>
        <v>6796.18</v>
      </c>
      <c r="M26" s="34">
        <f>83.68+900+975+45.23+111.74+23.3+14.29+496.59+58.23+12.14+78.49+78.49+65</f>
        <v>2942.18</v>
      </c>
      <c r="N26" s="34">
        <f t="shared" si="1"/>
        <v>3854.0000000000005</v>
      </c>
      <c r="O26" s="34"/>
    </row>
    <row r="27" spans="1:15" ht="15">
      <c r="A27" s="14"/>
      <c r="B27" s="15" t="s">
        <v>41</v>
      </c>
      <c r="C27" s="15"/>
      <c r="D27" s="15"/>
      <c r="E27" s="15"/>
      <c r="F27" s="16"/>
      <c r="G27" s="19"/>
      <c r="H27" s="34"/>
      <c r="I27" s="34"/>
      <c r="J27" s="34"/>
      <c r="K27" s="35"/>
      <c r="L27" s="35"/>
      <c r="M27" s="35"/>
      <c r="N27" s="35">
        <f t="shared" si="1"/>
        <v>0</v>
      </c>
      <c r="O27" s="35"/>
    </row>
    <row r="28" spans="1:15" ht="15">
      <c r="A28" s="14" t="s">
        <v>32</v>
      </c>
      <c r="B28" s="23" t="s">
        <v>55</v>
      </c>
      <c r="C28" s="21"/>
      <c r="D28" s="21"/>
      <c r="E28" s="22"/>
      <c r="F28" s="18"/>
      <c r="G28" s="19" t="s">
        <v>23</v>
      </c>
      <c r="H28" s="34">
        <v>4000</v>
      </c>
      <c r="I28" s="34">
        <v>2000</v>
      </c>
      <c r="J28" s="34">
        <f t="shared" si="0"/>
        <v>2000</v>
      </c>
      <c r="K28" s="35"/>
      <c r="L28" s="34">
        <f>500+640+841+120+1850+30+441.45+320</f>
        <v>4742.45</v>
      </c>
      <c r="M28" s="34">
        <f>338+95+100+1000+500+131.71+97.26+30+189</f>
        <v>2480.9700000000003</v>
      </c>
      <c r="N28" s="34">
        <f t="shared" si="1"/>
        <v>2261.4799999999996</v>
      </c>
      <c r="O28" s="34"/>
    </row>
    <row r="29" spans="1:15" ht="15">
      <c r="A29" s="14"/>
      <c r="B29" s="20" t="s">
        <v>37</v>
      </c>
      <c r="C29" s="15"/>
      <c r="D29" s="15"/>
      <c r="E29" s="15"/>
      <c r="F29" s="18"/>
      <c r="G29" s="19" t="s">
        <v>46</v>
      </c>
      <c r="H29" s="34">
        <v>0</v>
      </c>
      <c r="I29" s="34">
        <v>1400</v>
      </c>
      <c r="J29" s="34">
        <v>-1400</v>
      </c>
      <c r="K29" s="35"/>
      <c r="L29" s="34">
        <v>0</v>
      </c>
      <c r="M29" s="34">
        <v>0</v>
      </c>
      <c r="N29" s="34">
        <f t="shared" si="1"/>
        <v>0</v>
      </c>
      <c r="O29" s="34"/>
    </row>
    <row r="30" spans="1:15" ht="15">
      <c r="A30" s="14" t="s">
        <v>19</v>
      </c>
      <c r="B30" s="15" t="s">
        <v>7</v>
      </c>
      <c r="C30" s="15"/>
      <c r="D30" s="15"/>
      <c r="E30" s="15"/>
      <c r="F30" s="16"/>
      <c r="G30" s="19" t="s">
        <v>52</v>
      </c>
      <c r="H30" s="34">
        <v>0</v>
      </c>
      <c r="I30" s="34">
        <v>300</v>
      </c>
      <c r="J30" s="34">
        <f t="shared" si="0"/>
        <v>-300</v>
      </c>
      <c r="K30" s="35"/>
      <c r="L30" s="34">
        <v>0</v>
      </c>
      <c r="M30" s="34">
        <v>0</v>
      </c>
      <c r="N30" s="34">
        <f t="shared" si="1"/>
        <v>0</v>
      </c>
      <c r="O30" s="34"/>
    </row>
    <row r="31" spans="1:15" ht="15">
      <c r="A31" s="14"/>
      <c r="B31" s="17" t="s">
        <v>8</v>
      </c>
      <c r="C31" s="17"/>
      <c r="D31" s="17"/>
      <c r="E31" s="17"/>
      <c r="F31" s="18"/>
      <c r="G31" s="19" t="s">
        <v>47</v>
      </c>
      <c r="H31" s="34">
        <v>0</v>
      </c>
      <c r="I31" s="34">
        <v>1000</v>
      </c>
      <c r="J31" s="34">
        <f t="shared" si="0"/>
        <v>-1000</v>
      </c>
      <c r="K31" s="35" t="s">
        <v>12</v>
      </c>
      <c r="L31" s="34">
        <v>0</v>
      </c>
      <c r="M31" s="34">
        <f>591.75+88.13</f>
        <v>679.88</v>
      </c>
      <c r="N31" s="34">
        <f t="shared" si="1"/>
        <v>-679.88</v>
      </c>
      <c r="O31" s="34"/>
    </row>
    <row r="32" spans="1:15" ht="15">
      <c r="A32" s="14"/>
      <c r="B32" s="15" t="s">
        <v>9</v>
      </c>
      <c r="C32" s="15"/>
      <c r="D32" s="15"/>
      <c r="E32" s="15"/>
      <c r="F32" s="16"/>
      <c r="G32" s="19" t="s">
        <v>51</v>
      </c>
      <c r="H32" s="34">
        <v>0</v>
      </c>
      <c r="I32" s="34">
        <f>24*40</f>
        <v>960</v>
      </c>
      <c r="J32" s="34">
        <f t="shared" si="0"/>
        <v>-960</v>
      </c>
      <c r="K32" s="35"/>
      <c r="L32" s="34">
        <v>0</v>
      </c>
      <c r="M32" s="34">
        <v>60</v>
      </c>
      <c r="N32" s="34">
        <f t="shared" si="1"/>
        <v>-60</v>
      </c>
      <c r="O32" s="34"/>
    </row>
    <row r="33" spans="1:15" ht="15">
      <c r="A33" s="14"/>
      <c r="B33" s="17" t="s">
        <v>39</v>
      </c>
      <c r="C33" s="17"/>
      <c r="D33" s="17"/>
      <c r="E33" s="17"/>
      <c r="F33" s="18"/>
      <c r="G33" s="19" t="s">
        <v>51</v>
      </c>
      <c r="H33" s="34">
        <v>0</v>
      </c>
      <c r="I33" s="34">
        <v>400</v>
      </c>
      <c r="J33" s="34">
        <v>-400</v>
      </c>
      <c r="K33" s="35"/>
      <c r="L33" s="34">
        <v>0</v>
      </c>
      <c r="M33" s="34">
        <v>153</v>
      </c>
      <c r="N33" s="34">
        <f t="shared" si="1"/>
        <v>-153</v>
      </c>
      <c r="O33" s="34"/>
    </row>
    <row r="34" spans="1:15" ht="15">
      <c r="A34" s="14" t="s">
        <v>20</v>
      </c>
      <c r="B34" s="39" t="s">
        <v>65</v>
      </c>
      <c r="C34" s="12"/>
      <c r="D34" s="12"/>
      <c r="E34" s="13"/>
      <c r="F34" s="18"/>
      <c r="G34" s="19" t="s">
        <v>48</v>
      </c>
      <c r="H34" s="34">
        <v>0</v>
      </c>
      <c r="I34" s="34">
        <v>200</v>
      </c>
      <c r="J34" s="34">
        <f>H34-I34</f>
        <v>-200</v>
      </c>
      <c r="K34" s="35"/>
      <c r="L34" s="34">
        <v>42.91</v>
      </c>
      <c r="M34" s="34">
        <v>0</v>
      </c>
      <c r="N34" s="34">
        <f t="shared" si="1"/>
        <v>42.91</v>
      </c>
      <c r="O34" s="34"/>
    </row>
    <row r="35" spans="1:15" ht="15">
      <c r="A35" s="14"/>
      <c r="B35" s="19" t="s">
        <v>61</v>
      </c>
      <c r="C35" s="15"/>
      <c r="D35" s="15"/>
      <c r="E35" s="16"/>
      <c r="F35" s="18"/>
      <c r="G35" s="19" t="s">
        <v>49</v>
      </c>
      <c r="H35" s="34">
        <v>0</v>
      </c>
      <c r="I35" s="34">
        <v>175</v>
      </c>
      <c r="J35" s="34">
        <v>-175</v>
      </c>
      <c r="K35" s="35"/>
      <c r="L35" s="34">
        <v>0</v>
      </c>
      <c r="M35" s="34">
        <v>175</v>
      </c>
      <c r="N35" s="34">
        <f t="shared" si="1"/>
        <v>-175</v>
      </c>
      <c r="O35" s="34"/>
    </row>
    <row r="36" spans="1:15" ht="15">
      <c r="A36" s="14"/>
      <c r="B36" s="15" t="s">
        <v>34</v>
      </c>
      <c r="C36" s="15"/>
      <c r="D36" s="15"/>
      <c r="E36" s="15"/>
      <c r="F36" s="16"/>
      <c r="G36" s="19" t="s">
        <v>50</v>
      </c>
      <c r="H36" s="34">
        <v>400</v>
      </c>
      <c r="I36" s="34">
        <v>0</v>
      </c>
      <c r="J36" s="34">
        <f>H36-I36</f>
        <v>400</v>
      </c>
      <c r="K36" s="35"/>
      <c r="L36" s="34">
        <f>156+20+65+5+10</f>
        <v>256</v>
      </c>
      <c r="M36" s="34">
        <v>248.12</v>
      </c>
      <c r="N36" s="34">
        <f t="shared" si="1"/>
        <v>7.8799999999999955</v>
      </c>
      <c r="O36" s="34"/>
    </row>
    <row r="37" spans="1:15" ht="15">
      <c r="A37" s="14"/>
      <c r="B37" s="15" t="s">
        <v>67</v>
      </c>
      <c r="C37" s="15"/>
      <c r="D37" s="15"/>
      <c r="E37" s="15"/>
      <c r="F37" s="18"/>
      <c r="G37" s="19"/>
      <c r="H37" s="34"/>
      <c r="I37" s="34"/>
      <c r="J37" s="34"/>
      <c r="K37" s="35"/>
      <c r="L37" s="34">
        <v>125</v>
      </c>
      <c r="M37" s="34">
        <v>0</v>
      </c>
      <c r="N37" s="34">
        <v>125</v>
      </c>
      <c r="O37" s="34"/>
    </row>
    <row r="38" spans="1:16" ht="15">
      <c r="A38" s="14" t="s">
        <v>21</v>
      </c>
      <c r="B38" s="19" t="s">
        <v>10</v>
      </c>
      <c r="C38" s="15"/>
      <c r="D38" s="15"/>
      <c r="E38" s="16"/>
      <c r="F38" s="18"/>
      <c r="G38" s="19" t="s">
        <v>23</v>
      </c>
      <c r="H38" s="34">
        <v>1200</v>
      </c>
      <c r="I38" s="34">
        <v>0</v>
      </c>
      <c r="J38" s="34">
        <f>H38-I38</f>
        <v>1200</v>
      </c>
      <c r="K38" s="35"/>
      <c r="L38" s="38">
        <f>62.25+228.2+63.94+71.61+343.51+58.56+98.08+221.61+100.22+102.48+17.48+175.27+18.97+18.89</f>
        <v>1581.0700000000002</v>
      </c>
      <c r="M38" s="34">
        <v>5.3</v>
      </c>
      <c r="N38" s="34">
        <f t="shared" si="1"/>
        <v>1575.7700000000002</v>
      </c>
      <c r="O38" s="34"/>
      <c r="P38" t="s">
        <v>12</v>
      </c>
    </row>
    <row r="39" spans="1:15" ht="15">
      <c r="A39" s="14"/>
      <c r="B39" s="15" t="s">
        <v>40</v>
      </c>
      <c r="C39" s="15"/>
      <c r="D39" s="15"/>
      <c r="E39" s="15"/>
      <c r="F39" s="18"/>
      <c r="G39" s="19" t="s">
        <v>51</v>
      </c>
      <c r="H39" s="34">
        <v>0</v>
      </c>
      <c r="I39" s="34">
        <v>200</v>
      </c>
      <c r="J39" s="34">
        <v>-200</v>
      </c>
      <c r="K39" s="35"/>
      <c r="L39" s="38">
        <v>0</v>
      </c>
      <c r="M39" s="34">
        <v>0</v>
      </c>
      <c r="N39" s="34">
        <f t="shared" si="1"/>
        <v>0</v>
      </c>
      <c r="O39" s="34"/>
    </row>
    <row r="40" spans="1:16" ht="15">
      <c r="A40" s="14" t="s">
        <v>11</v>
      </c>
      <c r="B40" s="21" t="s">
        <v>45</v>
      </c>
      <c r="C40" s="21"/>
      <c r="D40" s="21"/>
      <c r="E40" s="21"/>
      <c r="F40" s="22"/>
      <c r="G40" s="19" t="s">
        <v>23</v>
      </c>
      <c r="H40" s="34">
        <v>300</v>
      </c>
      <c r="I40" s="34">
        <v>0</v>
      </c>
      <c r="J40" s="34">
        <v>300</v>
      </c>
      <c r="K40" s="35"/>
      <c r="L40" s="34">
        <f>226.5+73.4</f>
        <v>299.9</v>
      </c>
      <c r="M40" s="34">
        <v>0</v>
      </c>
      <c r="N40" s="34">
        <f t="shared" si="1"/>
        <v>299.9</v>
      </c>
      <c r="O40" s="34"/>
      <c r="P40" t="s">
        <v>12</v>
      </c>
    </row>
    <row r="41" spans="1:15" ht="15">
      <c r="A41" s="14"/>
      <c r="B41" s="21" t="s">
        <v>44</v>
      </c>
      <c r="C41" s="21"/>
      <c r="D41" s="21"/>
      <c r="E41" s="21"/>
      <c r="F41" s="22"/>
      <c r="G41" s="19" t="s">
        <v>23</v>
      </c>
      <c r="H41" s="34">
        <v>50</v>
      </c>
      <c r="I41" s="34">
        <v>0</v>
      </c>
      <c r="J41" s="34">
        <v>50</v>
      </c>
      <c r="K41" s="35"/>
      <c r="L41" s="34">
        <f>17.51+17.73+16.31</f>
        <v>51.55</v>
      </c>
      <c r="M41" s="34">
        <v>0</v>
      </c>
      <c r="N41" s="34">
        <f t="shared" si="1"/>
        <v>51.55</v>
      </c>
      <c r="O41" s="34"/>
    </row>
    <row r="42" spans="1:15" ht="15">
      <c r="A42" s="14" t="s">
        <v>43</v>
      </c>
      <c r="B42" s="21" t="s">
        <v>54</v>
      </c>
      <c r="C42" s="21"/>
      <c r="D42" s="21"/>
      <c r="E42" s="21"/>
      <c r="F42" s="22"/>
      <c r="G42" s="19" t="s">
        <v>23</v>
      </c>
      <c r="H42" s="34">
        <v>30</v>
      </c>
      <c r="I42" s="34">
        <v>0</v>
      </c>
      <c r="J42" s="34">
        <v>30</v>
      </c>
      <c r="K42" s="35"/>
      <c r="L42" s="34">
        <v>0</v>
      </c>
      <c r="M42" s="34">
        <v>0</v>
      </c>
      <c r="N42" s="34">
        <f t="shared" si="1"/>
        <v>0</v>
      </c>
      <c r="O42" s="34"/>
    </row>
    <row r="43" spans="1:15" ht="15">
      <c r="A43" s="14"/>
      <c r="B43" s="21" t="s">
        <v>58</v>
      </c>
      <c r="C43" s="21"/>
      <c r="D43" s="21"/>
      <c r="E43" s="21"/>
      <c r="F43" s="22"/>
      <c r="G43" s="19" t="s">
        <v>23</v>
      </c>
      <c r="H43" s="34">
        <v>100</v>
      </c>
      <c r="I43" s="34">
        <v>0</v>
      </c>
      <c r="J43" s="34">
        <v>100</v>
      </c>
      <c r="K43" s="35"/>
      <c r="L43" s="34">
        <v>0</v>
      </c>
      <c r="M43" s="34">
        <v>0</v>
      </c>
      <c r="N43" s="34">
        <f t="shared" si="1"/>
        <v>0</v>
      </c>
      <c r="O43" s="34"/>
    </row>
    <row r="44" spans="1:15" ht="15">
      <c r="A44" s="43"/>
      <c r="B44" s="33"/>
      <c r="C44" s="33"/>
      <c r="D44" s="33"/>
      <c r="E44" s="33"/>
      <c r="F44" s="33"/>
      <c r="G44" s="33"/>
      <c r="H44" s="35"/>
      <c r="I44" s="35"/>
      <c r="J44" s="35"/>
      <c r="K44" s="35" t="s">
        <v>12</v>
      </c>
      <c r="L44" s="35"/>
      <c r="M44" s="35"/>
      <c r="N44" s="35"/>
      <c r="O44" s="35"/>
    </row>
    <row r="45" spans="1:15" ht="15">
      <c r="A45" s="19" t="s">
        <v>12</v>
      </c>
      <c r="B45" s="19"/>
      <c r="C45" s="15"/>
      <c r="D45" s="15"/>
      <c r="E45" s="16"/>
      <c r="F45" s="10"/>
      <c r="G45" s="19"/>
      <c r="H45" s="34">
        <f>SUM(H1:H44)</f>
        <v>20580</v>
      </c>
      <c r="I45" s="34">
        <f>SUM(I1:I44)</f>
        <v>17770</v>
      </c>
      <c r="J45" s="34">
        <f>SUM(J1:J43)</f>
        <v>2810</v>
      </c>
      <c r="K45" s="35"/>
      <c r="L45" s="34">
        <f>SUM(L1:L44)</f>
        <v>20753.11</v>
      </c>
      <c r="M45" s="34">
        <f>SUM(M1:M44)</f>
        <v>15193.09</v>
      </c>
      <c r="N45" s="34">
        <f>SUM(N1:N44)</f>
        <v>5160.0199999999995</v>
      </c>
      <c r="O45" s="36" t="s">
        <v>12</v>
      </c>
    </row>
    <row r="46" spans="1:11" ht="15">
      <c r="A46" s="19" t="s">
        <v>12</v>
      </c>
      <c r="B46" s="40" t="s">
        <v>12</v>
      </c>
      <c r="C46" s="41"/>
      <c r="K46" s="35"/>
    </row>
    <row r="47" spans="1:11" ht="6" customHeight="1">
      <c r="A47" s="31"/>
      <c r="K47" s="35"/>
    </row>
    <row r="48" spans="1:11" ht="15">
      <c r="A48" s="24" t="s">
        <v>22</v>
      </c>
      <c r="K48" s="35"/>
    </row>
    <row r="49" ht="15">
      <c r="A49" s="42" t="s">
        <v>66</v>
      </c>
    </row>
  </sheetData>
  <sheetProtection/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Franke</dc:creator>
  <cp:keywords/>
  <dc:description/>
  <cp:lastModifiedBy>E.L.F. Development</cp:lastModifiedBy>
  <cp:lastPrinted>2009-11-10T13:38:51Z</cp:lastPrinted>
  <dcterms:created xsi:type="dcterms:W3CDTF">2007-07-08T02:36:53Z</dcterms:created>
  <dcterms:modified xsi:type="dcterms:W3CDTF">2010-06-18T16:35:43Z</dcterms:modified>
  <cp:category/>
  <cp:version/>
  <cp:contentType/>
  <cp:contentStatus/>
</cp:coreProperties>
</file>