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defaultThemeVersion="166925"/>
  <mc:AlternateContent xmlns:mc="http://schemas.openxmlformats.org/markup-compatibility/2006">
    <mc:Choice Requires="x15">
      <x15ac:absPath xmlns:x15ac="http://schemas.microsoft.com/office/spreadsheetml/2010/11/ac" url="G:\My Drive\2023erate\Project Quotes\"/>
    </mc:Choice>
  </mc:AlternateContent>
  <xr:revisionPtr revIDLastSave="0" documentId="8_{42D220E9-9E15-4C7A-AE10-ED478F12F846}" xr6:coauthVersionLast="36" xr6:coauthVersionMax="36" xr10:uidLastSave="{00000000-0000-0000-0000-000000000000}"/>
  <bookViews>
    <workbookView xWindow="0" yWindow="0" windowWidth="24690" windowHeight="12030" xr2:uid="{F7F64E2B-1EEB-4BAF-BD4E-AE53CFB19A6B}"/>
  </bookViews>
  <sheets>
    <sheet name="Option 1 - Series 400 POE++" sheetId="6"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6" i="6" l="1"/>
  <c r="I56" i="6"/>
  <c r="G56" i="6"/>
  <c r="E56" i="6"/>
  <c r="E47" i="6" l="1"/>
  <c r="G47" i="6"/>
  <c r="I47" i="6"/>
  <c r="E48" i="6"/>
  <c r="G48" i="6"/>
  <c r="I48" i="6"/>
  <c r="E49" i="6"/>
  <c r="G49" i="6"/>
  <c r="I49" i="6"/>
  <c r="E50" i="6"/>
  <c r="G50" i="6"/>
  <c r="I50" i="6"/>
  <c r="I46" i="6"/>
  <c r="G46" i="6"/>
  <c r="E46" i="6"/>
  <c r="I43" i="6"/>
  <c r="G43" i="6"/>
  <c r="E43" i="6"/>
  <c r="I40" i="6"/>
  <c r="G40" i="6"/>
  <c r="E40" i="6"/>
  <c r="I39" i="6"/>
  <c r="G39" i="6"/>
  <c r="E39" i="6"/>
  <c r="I35" i="6"/>
  <c r="G35" i="6"/>
  <c r="E35" i="6"/>
  <c r="I32" i="6"/>
  <c r="G32" i="6"/>
  <c r="E32" i="6"/>
  <c r="E28" i="6"/>
  <c r="G28" i="6"/>
  <c r="I28" i="6"/>
  <c r="E29" i="6"/>
  <c r="G29" i="6"/>
  <c r="I29" i="6"/>
  <c r="I27" i="6"/>
  <c r="G27" i="6"/>
  <c r="E27" i="6"/>
  <c r="I23" i="6"/>
  <c r="G23" i="6"/>
  <c r="E23" i="6"/>
  <c r="K23" i="6"/>
  <c r="K50" i="6"/>
  <c r="K49" i="6"/>
  <c r="K48" i="6"/>
  <c r="K47" i="6"/>
  <c r="K46" i="6"/>
  <c r="K43" i="6"/>
  <c r="K40" i="6"/>
  <c r="K39" i="6"/>
  <c r="K35" i="6"/>
  <c r="K32" i="6"/>
  <c r="K29" i="6"/>
  <c r="K28" i="6"/>
  <c r="K27" i="6"/>
  <c r="I53" i="6" l="1"/>
  <c r="E53" i="6"/>
  <c r="K53" i="6"/>
  <c r="G53" i="6"/>
</calcChain>
</file>

<file path=xl/sharedStrings.xml><?xml version="1.0" encoding="utf-8"?>
<sst xmlns="http://schemas.openxmlformats.org/spreadsheetml/2006/main" count="140" uniqueCount="72">
  <si>
    <t>Quote Form Revision:  20230123-5</t>
  </si>
  <si>
    <t>Fortinet / Encore KETS Order Form</t>
  </si>
  <si>
    <t>Garrard County</t>
  </si>
  <si>
    <t>Quote Date</t>
  </si>
  <si>
    <t>KETS Master Agreement Number:  MA-758-21000001007</t>
  </si>
  <si>
    <t>Encore Erate SPIN:  143049494</t>
  </si>
  <si>
    <t>For Information, Contact:</t>
  </si>
  <si>
    <t>KETS Fortinet Team</t>
  </si>
  <si>
    <t>KETS Encore Team</t>
  </si>
  <si>
    <t>Sales</t>
  </si>
  <si>
    <t>John C. Quesinberry:  (859) 338-8365, jquesinberry@fortinet.com</t>
  </si>
  <si>
    <t>Steve Lange:  (502) 550-6511, steven.lange@encore.tech</t>
  </si>
  <si>
    <t>Sean Lloyd:  (502) 619-1020, lloyds@fortinet.com</t>
  </si>
  <si>
    <t>Kendall Kassinger:  (502) 641-1624, kendall.kassinger@encore.tech</t>
  </si>
  <si>
    <t>Engineering</t>
  </si>
  <si>
    <t>Lindsay Francow:  (502) 314-1991, lindsay.francow@encore.tech</t>
  </si>
  <si>
    <t>Brett Higgins:  (606) 367-4179, bhiggins@fortinet.com</t>
  </si>
  <si>
    <t>Robin Duffy:  (606) 416-9913, rduffy@fortinet.com</t>
  </si>
  <si>
    <t>Greg Mayo:  (859) 358-6792, greg.mayo@encore.tech</t>
  </si>
  <si>
    <t>FortiGates</t>
  </si>
  <si>
    <t>FortiGate 400F</t>
  </si>
  <si>
    <t>SKU</t>
  </si>
  <si>
    <t xml:space="preserve">                                                   Description</t>
  </si>
  <si>
    <t>Unit Cost</t>
  </si>
  <si>
    <t>Total Cost</t>
  </si>
  <si>
    <t>FG-400F</t>
  </si>
  <si>
    <t>18 x GE RJ45 ports (including 1 x MGMT port, 1 X HA port, 16 x switch ports), 8 x GE SFP slots, 8 x 10GE SFP+ slots, SPU NP7 and CP9 hardware accelerated, dual AC power supplies</t>
  </si>
  <si>
    <t>FortiSwitches</t>
  </si>
  <si>
    <t>FortiSwitch 400 Series</t>
  </si>
  <si>
    <t>FS-424E-FPOE</t>
  </si>
  <si>
    <t>Layer 2/3 FortiGate switch controller compatible PoE+ switch with 24 x GE RJ45 ports, 4 x 10 GE SFP+, with automatic Max 421W POE output limit</t>
  </si>
  <si>
    <t>FS-448E-FPOE</t>
  </si>
  <si>
    <t>Layer 2/3 FortiGate switch controller compatible PoE+ switch with 48 x GE RJ45 ports, 4 x 10 GE SFP+, with automatic Max 772W POE output limit</t>
  </si>
  <si>
    <t>FS-M426E-FPOE</t>
  </si>
  <si>
    <t>Layer 2/3 FortiGate switch controller compatible PoE+ switch with 16 x GE RJ45 ports, 8 x MultiGIG 2.5 GE UPOE (60W) capable RJ45 ports,  2 X MulitGiG 5GE RJ45 ports, 4X SFP+, with automatic Max 421W POE output limit</t>
  </si>
  <si>
    <t>FortiSwitch 600 Series</t>
  </si>
  <si>
    <t>FS-648F-FPOE</t>
  </si>
  <si>
    <t>Layer 2/3 FortiGate switch controller compatible PoE+ switch with 32x 1GE/2.5GE, 16x 1GE/2.5GE/5GE RJ45 ports and 8x 10GE/25GE SFP+/SFP28 ports, with automatic Max 1800W POE output limit</t>
  </si>
  <si>
    <t xml:space="preserve">FortiSwitch 1000 Series Data Center </t>
  </si>
  <si>
    <t>FS-1024E</t>
  </si>
  <si>
    <t>Layer 2/3 FortiGate switch controller compatible switch with 24 x GE/10GE SFP/SFP+ slots and 2 x 100GE QSFP28. Dual AC power supplies</t>
  </si>
  <si>
    <t>FortiAPs</t>
  </si>
  <si>
    <t>WiFi 6E AP's</t>
  </si>
  <si>
    <t>FAP-431G-A</t>
  </si>
  <si>
    <t>Indoor Wireless AP - Tri radio (Wi-Fi-6E IEEE 802.11ax Tri-band 2.4/5/6GHz and dual 5G operation 4+4+4 4 streams 3 radios), internal antennas, 2x 5G Base-T RJ45, BT/BLE, 1x Type A USB, 1x RS-232 RJ45 Serial Port. Ceiling/wall mount kit included. For power order: 802.3bt PoE injector or AC adapter SP-FAP400-PA.Region Code A</t>
  </si>
  <si>
    <t>FAP-231G-A</t>
  </si>
  <si>
    <t>Indoor Wireless AP - Tri radio (Wi-Fi-6E IEEE 802.11ax Tri-band 2.4/5/6GHz and dual 5G operation 2+2+2 2 streams 3 radios), internal antennas, 1x10/100/1000 RJ45 , 1x 100/1000/2500 Base-T RJ45, BT/BLE, 1x Type A USB, 1x RS-232 RJ45 Serial Port. Ceiling/wall mount kit included. For power order: 802.3at PoE injector GPI-130 or AC adapter SP-FAP400-PA.Region Code A</t>
  </si>
  <si>
    <t>WiFi 6 AP's</t>
  </si>
  <si>
    <t>FAP-432F-A</t>
  </si>
  <si>
    <t>Outdoor Wireless FortiAP - Tri radio (1x 802.11b/g/n/ax 4x4 radio, 1 x 802.11a/n/ac/ax 4x4 Radio and 1x 802.11 a/b/g/n/ac Wave 2, 2x2), 1x 100/1000/2500 Base-T RJ45, 1x 10/100/1000 Base-T RJ45, BT/BLE + Zigbee, 1x Type A USB, 1x RS-232 RJ45 Serial Port. External Dual Band N-Type Omni Directional antennas, Integrated mounting bracket for Antenna, Wall/Pole Mount mounting kit, and PoE injector included. Region Code A</t>
  </si>
  <si>
    <t>Transceivers &amp; DACs &amp; other Accessories</t>
  </si>
  <si>
    <t>FN-TRAN-GC</t>
  </si>
  <si>
    <t>1GE SFP RJ45 transceiver module for all systems with SFP and SFP/SFP+ slots</t>
  </si>
  <si>
    <t>FN-TRAN-LX</t>
  </si>
  <si>
    <t>1GE SFP LX transceiver module for all systems with SFP and SFP/SFP+ slots</t>
  </si>
  <si>
    <t>FN-TRAN-SFP+LR</t>
  </si>
  <si>
    <t>10GE SFP+ transceiver module, long range for all systems with SFP+ and SFP/SFP+ slots</t>
  </si>
  <si>
    <t>FN-TRAN-SFP+SR</t>
  </si>
  <si>
    <t>10GE SFP+ transceiver module, short range for all systems with SFP+ and SFP/SFP+ slots</t>
  </si>
  <si>
    <t>SP-CABLE-FS-SFP+1</t>
  </si>
  <si>
    <t>10GE SFP+ Passive Direct Attach Cable, 1 m for Systems with SFP+ and SFP/SFP+ slots</t>
  </si>
  <si>
    <t>Professional Services:</t>
  </si>
  <si>
    <t>Encore Technologies</t>
  </si>
  <si>
    <t>Encore Technologies is dedicated in providing exceptional customer support and installation services.  Upon starting the project, a dedicated project manager will be assigned to oversee the progress and completion of the project.  We will setup meetings to discuss the current infrastructure and a plan to transition to the new infrastructure.  This quote includes 16 new interior drops and 23 exterior AP drops.   Using a standard ladder, we will swap the existing wireless access points and new wireless access points will be installed and configured.  Any Wireless Access Points that require a scissor lift we will coordinate with the client.  We will remove your existing switches and then replace and configure them with the new switches.   This does not include any new cable runs or terminations.  After we complete the installation and configuration of the new system, we will perform testing that verifies access to internal resources and the Internet. Documentation will include configuration and summary reports of installations.  Encore will perform a complete system overview with the client at which time will provide transfer of knowledge of the new system.  Including all connectors and cables that are needed to make solution function.</t>
  </si>
  <si>
    <t>Cat1 QTY</t>
  </si>
  <si>
    <t>Cat2 QTY</t>
  </si>
  <si>
    <t>Non-Erate QTY</t>
  </si>
  <si>
    <t>Total Quantity</t>
  </si>
  <si>
    <t>Cat2 Cost</t>
  </si>
  <si>
    <t>Cat1 Cost</t>
  </si>
  <si>
    <t>Non-Erate Cost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</si>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</sst>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7" formatCode="&quot;$&quot;#,##0.00_);\(&quot;$&quot;#,##0.00\)"/>
    <numFmt numFmtId="44" formatCode="_(&quot;$&quot;* #,##0.00_);_(&quot;$&quot;* \(#,##0.00\);_(&quot;$&quot;* &quot;-&quot;??_);_(@_)"/>
    <numFmt numFmtId="43" formatCode="_(* #,##0.00_);_(* \(#,##0.00\);_(* &quot;-&quot;??_);_(@_)"/>
    <numFmt numFmtId="164" formatCode="_([$$-409]* #,##0_);_([$$-409]* \(#,##0\);_([$$-409]* &quot;-&quot;_);_(@_)"/>
    <numFmt numFmtId="165" formatCode="_([$$-409]* #,##0.00_);_([$$-409]* \(#,##0.00\);_([$$-409]* &quot;-&quot;_);_(@_)"/>
    <numFmt numFmtId="166" formatCode="0.0000%"/>
    <numFmt numFmtId="167" formatCode="&quot;$&quot;#,##0.00"/>
    <numFmt numFmtId="168" formatCode="[$-409]mmmm\ d\,\ yyyy;@"/>
    <numFmt numFmtId="169" formatCode="_(* #,##0_);_(* \(#,##0\);_(* &quot;-&quot;??_);_(@_)"/>
  </numFmts>
  <fonts count="32" x14ac:knownFonts="1">
    <font>
      <sz val="11"/>
      <color theme="1"/>
      <name val="Calibri"/>
      <family val="2"/>
      <scheme val="minor"/>
    </font>
    <font>
      <sz val="11"/>
      <color theme="1"/>
      <name val="Calibri"/>
      <family val="2"/>
      <scheme val="minor"/>
    </font>
    <font>
      <b/>
      <sz val="13"/>
      <name val="Arial"/>
      <family val="2"/>
    </font>
    <font>
      <b/>
      <sz val="9"/>
      <name val="Arial"/>
      <family val="2"/>
    </font>
    <font>
      <sz val="12"/>
      <color theme="1"/>
      <name val="Calibri"/>
      <family val="2"/>
      <scheme val="minor"/>
    </font>
    <font>
      <b/>
      <sz val="20"/>
      <color theme="0"/>
      <name val="Arial"/>
      <family val="2"/>
    </font>
    <font>
      <sz val="20"/>
      <color theme="1"/>
      <name val="Calibri"/>
      <family val="2"/>
      <scheme val="minor"/>
    </font>
    <font>
      <b/>
      <sz val="12"/>
      <color theme="0"/>
      <name val="Times New Roman"/>
      <family val="1"/>
    </font>
    <font>
      <b/>
      <u/>
      <sz val="14"/>
      <color theme="0"/>
      <name val="Times New Roman"/>
      <family val="1"/>
    </font>
    <font>
      <b/>
      <u/>
      <sz val="12"/>
      <color theme="0"/>
      <name val="Calibri"/>
      <family val="2"/>
      <scheme val="minor"/>
    </font>
    <font>
      <sz val="11"/>
      <name val="Calibri"/>
      <family val="2"/>
      <scheme val="minor"/>
    </font>
    <font>
      <b/>
      <sz val="48"/>
      <name val="Arial"/>
      <family val="2"/>
    </font>
    <font>
      <b/>
      <sz val="20"/>
      <name val="Arial"/>
      <family val="2"/>
    </font>
    <font>
      <u/>
      <sz val="11"/>
      <color theme="10"/>
      <name val="Calibri"/>
      <family val="2"/>
      <scheme val="minor"/>
    </font>
    <font>
      <sz val="11"/>
      <name val="Arial"/>
      <family val="2"/>
    </font>
    <font>
      <sz val="11"/>
      <color rgb="FF0070C0"/>
      <name val="Arial"/>
      <family val="2"/>
    </font>
    <font>
      <b/>
      <sz val="11"/>
      <name val="Arial"/>
      <family val="2"/>
    </font>
    <font>
      <sz val="11"/>
      <color theme="0"/>
      <name val="Arial"/>
      <family val="2"/>
    </font>
    <font>
      <sz val="14"/>
      <color theme="1"/>
      <name val="Calibri"/>
      <family val="2"/>
      <scheme val="minor"/>
    </font>
    <font>
      <b/>
      <sz val="12"/>
      <name val="Calibri"/>
      <family val="2"/>
      <scheme val="minor"/>
    </font>
    <font>
      <sz val="12"/>
      <name val="Calibri"/>
      <family val="2"/>
      <scheme val="minor"/>
    </font>
    <font>
      <b/>
      <i/>
      <sz val="12"/>
      <name val="Calibri"/>
      <family val="2"/>
      <scheme val="minor"/>
    </font>
    <font>
      <b/>
      <u/>
      <sz val="12"/>
      <name val="Calibri"/>
      <family val="2"/>
      <scheme val="minor"/>
    </font>
    <font>
      <b/>
      <u/>
      <sz val="11"/>
      <name val="Arial"/>
      <family val="2"/>
    </font>
    <font>
      <b/>
      <i/>
      <sz val="14"/>
      <name val="Arial"/>
      <family val="2"/>
    </font>
    <font>
      <b/>
      <sz val="12"/>
      <name val="Arial"/>
      <family val="2"/>
    </font>
    <font>
      <b/>
      <sz val="12"/>
      <color rgb="FF0070C0"/>
      <name val="Arial"/>
      <family val="2"/>
    </font>
    <font>
      <sz val="10"/>
      <name val="Arial"/>
      <family val="2"/>
    </font>
    <font>
      <u/>
      <sz val="10"/>
      <color theme="10"/>
      <name val="Arial"/>
      <family val="2"/>
    </font>
    <font>
      <sz val="10"/>
      <color theme="1"/>
      <name val="Calibri"/>
      <family val="2"/>
      <scheme val="minor"/>
    </font>
    <font>
      <b/>
      <i/>
      <sz val="12"/>
      <color theme="0"/>
      <name val="Calibri"/>
      <family val="2"/>
      <scheme val="minor"/>
    </font>
    <font>
      <b/>
      <sz val="16"/>
      <name val="Arial"/>
      <family val="2"/>
    </font>
  </fonts>
  <fills count="7">
    <fill>
      <patternFill patternType="none"/>
    </fill>
    <fill>
      <patternFill patternType="gray125"/>
    </fill>
    <fill>
      <patternFill patternType="solid">
        <fgColor theme="1"/>
        <bgColor indexed="64"/>
      </patternFill>
    </fill>
    <fill>
      <patternFill patternType="solid">
        <fgColor rgb="FFC00000"/>
        <bgColor indexed="64"/>
      </patternFill>
    </fill>
    <fill>
      <patternFill patternType="solid">
        <fgColor rgb="FFE6E6E6"/>
        <bgColor indexed="64"/>
      </patternFill>
    </fill>
    <fill>
      <patternFill patternType="solid">
        <fgColor theme="1" tint="0.499984740745262"/>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FFFF"/>
      </left>
      <right style="thick">
        <color rgb="FFFFFFFF"/>
      </right>
      <top style="thick">
        <color rgb="FFFFFFFF"/>
      </top>
      <bottom style="thick">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165" fontId="28" fillId="0" borderId="0" applyNumberFormat="0" applyFill="0" applyBorder="0" applyAlignment="0" applyProtection="0"/>
    <xf numFmtId="165" fontId="27" fillId="0" borderId="0"/>
    <xf numFmtId="0" fontId="1" fillId="0" borderId="0"/>
    <xf numFmtId="0" fontId="13" fillId="0" borderId="0" applyNumberFormat="0" applyFill="0" applyBorder="0" applyAlignment="0" applyProtection="0"/>
    <xf numFmtId="0" fontId="29" fillId="4" borderId="19">
      <alignment wrapText="1"/>
    </xf>
    <xf numFmtId="43" fontId="1" fillId="0" borderId="0" applyFont="0" applyFill="0" applyBorder="0" applyAlignment="0" applyProtection="0"/>
  </cellStyleXfs>
  <cellXfs count="132">
    <xf numFmtId="0" fontId="0" fillId="0" borderId="0" xfId="0"/>
    <xf numFmtId="0" fontId="0" fillId="0" borderId="0" xfId="0" applyProtection="1">
      <protection locked="0"/>
    </xf>
    <xf numFmtId="0" fontId="0" fillId="0" borderId="0" xfId="0" applyAlignment="1" applyProtection="1">
      <alignment wrapText="1"/>
      <protection locked="0"/>
    </xf>
    <xf numFmtId="0" fontId="6" fillId="0" borderId="0" xfId="3" applyFont="1"/>
    <xf numFmtId="0" fontId="0" fillId="0" borderId="0" xfId="0" applyAlignment="1">
      <alignment horizontal="center"/>
    </xf>
    <xf numFmtId="167" fontId="0" fillId="0" borderId="0" xfId="0" applyNumberFormat="1" applyAlignment="1">
      <alignment horizontal="center"/>
    </xf>
    <xf numFmtId="164" fontId="0" fillId="0" borderId="0" xfId="0" applyNumberFormat="1" applyAlignment="1" applyProtection="1">
      <alignment horizontal="left"/>
      <protection locked="0"/>
    </xf>
    <xf numFmtId="0" fontId="6" fillId="0" borderId="0" xfId="3" applyFont="1" applyAlignment="1">
      <alignment horizontal="center"/>
    </xf>
    <xf numFmtId="166" fontId="6" fillId="0" borderId="0" xfId="2" applyNumberFormat="1" applyFont="1" applyFill="1" applyAlignment="1">
      <alignment horizontal="center"/>
    </xf>
    <xf numFmtId="0" fontId="0" fillId="0" borderId="0" xfId="0" applyAlignment="1">
      <alignment horizontal="center" vertical="center" wrapText="1"/>
    </xf>
    <xf numFmtId="167" fontId="0" fillId="0" borderId="0" xfId="0" applyNumberFormat="1" applyAlignment="1">
      <alignment horizontal="right"/>
    </xf>
    <xf numFmtId="0" fontId="0" fillId="0" borderId="0" xfId="0" applyAlignment="1">
      <alignment horizontal="left" vertical="center"/>
    </xf>
    <xf numFmtId="0" fontId="0" fillId="0" borderId="0" xfId="0" applyAlignment="1">
      <alignment horizontal="left"/>
    </xf>
    <xf numFmtId="9" fontId="1" fillId="0" borderId="0" xfId="3" applyNumberFormat="1" applyFont="1" applyAlignment="1">
      <alignment horizontal="center"/>
    </xf>
    <xf numFmtId="166" fontId="1" fillId="0" borderId="0" xfId="2" applyNumberFormat="1" applyFont="1" applyFill="1" applyAlignment="1">
      <alignment horizontal="center"/>
    </xf>
    <xf numFmtId="0" fontId="1" fillId="0" borderId="0" xfId="3" applyFont="1"/>
    <xf numFmtId="0" fontId="1" fillId="0" borderId="0" xfId="3" applyFont="1" applyAlignment="1">
      <alignment horizontal="left"/>
    </xf>
    <xf numFmtId="9" fontId="1" fillId="0" borderId="0" xfId="3" applyNumberFormat="1" applyFont="1" applyAlignment="1">
      <alignment horizontal="left"/>
    </xf>
    <xf numFmtId="166" fontId="1" fillId="0" borderId="0" xfId="2" applyNumberFormat="1" applyFont="1" applyFill="1" applyAlignment="1">
      <alignment horizontal="left"/>
    </xf>
    <xf numFmtId="166" fontId="1" fillId="0" borderId="0" xfId="2" applyNumberFormat="1" applyFont="1" applyFill="1" applyAlignment="1"/>
    <xf numFmtId="167" fontId="5" fillId="3" borderId="6" xfId="2" applyNumberFormat="1" applyFont="1" applyFill="1" applyBorder="1" applyAlignment="1">
      <alignment horizontal="center"/>
    </xf>
    <xf numFmtId="0" fontId="12" fillId="0" borderId="0" xfId="3" applyFont="1" applyAlignment="1">
      <alignment horizontal="center"/>
    </xf>
    <xf numFmtId="0" fontId="14" fillId="3" borderId="5" xfId="3" applyFont="1" applyFill="1" applyBorder="1" applyAlignment="1">
      <alignment horizontal="left"/>
    </xf>
    <xf numFmtId="0" fontId="24" fillId="3" borderId="0" xfId="3" applyFont="1" applyFill="1" applyAlignment="1">
      <alignment horizontal="left"/>
    </xf>
    <xf numFmtId="167" fontId="15" fillId="3" borderId="6" xfId="2" applyNumberFormat="1" applyFont="1" applyFill="1" applyBorder="1" applyAlignment="1">
      <alignment horizontal="left"/>
    </xf>
    <xf numFmtId="0" fontId="23" fillId="0" borderId="7" xfId="3" applyFont="1" applyBorder="1" applyAlignment="1">
      <alignment horizontal="center"/>
    </xf>
    <xf numFmtId="168" fontId="14" fillId="0" borderId="5" xfId="3" applyNumberFormat="1" applyFont="1" applyBorder="1" applyAlignment="1">
      <alignment horizontal="center"/>
    </xf>
    <xf numFmtId="0" fontId="14" fillId="3" borderId="0" xfId="3" applyFont="1" applyFill="1" applyAlignment="1">
      <alignment horizontal="center"/>
    </xf>
    <xf numFmtId="0" fontId="20" fillId="0" borderId="0" xfId="0" applyFont="1" applyAlignment="1">
      <alignment horizontal="center" vertical="center" wrapText="1"/>
    </xf>
    <xf numFmtId="0" fontId="20" fillId="0" borderId="0" xfId="0" applyFont="1" applyAlignment="1">
      <alignment horizontal="center"/>
    </xf>
    <xf numFmtId="167" fontId="18" fillId="0" borderId="6" xfId="0" applyNumberFormat="1" applyFont="1" applyBorder="1" applyAlignment="1">
      <alignment horizontal="center"/>
    </xf>
    <xf numFmtId="0" fontId="22" fillId="0" borderId="5" xfId="0" applyFont="1" applyBorder="1" applyAlignment="1">
      <alignment horizontal="left"/>
    </xf>
    <xf numFmtId="0" fontId="10" fillId="0" borderId="5" xfId="0" applyFont="1" applyBorder="1" applyAlignment="1">
      <alignment horizontal="left"/>
    </xf>
    <xf numFmtId="0" fontId="10" fillId="0" borderId="0" xfId="0" applyFont="1" applyAlignment="1">
      <alignment horizontal="center" vertical="center" wrapText="1"/>
    </xf>
    <xf numFmtId="167" fontId="22" fillId="0" borderId="0" xfId="0" applyNumberFormat="1" applyFont="1" applyAlignment="1">
      <alignment horizontal="left"/>
    </xf>
    <xf numFmtId="167" fontId="10" fillId="0" borderId="0" xfId="0" applyNumberFormat="1" applyFont="1" applyAlignment="1">
      <alignment horizontal="left"/>
    </xf>
    <xf numFmtId="0" fontId="10" fillId="0" borderId="0" xfId="0" applyFont="1" applyAlignment="1">
      <alignment horizontal="center"/>
    </xf>
    <xf numFmtId="167" fontId="0" fillId="0" borderId="6" xfId="0" applyNumberFormat="1" applyBorder="1" applyAlignment="1">
      <alignment horizontal="center"/>
    </xf>
    <xf numFmtId="0" fontId="10" fillId="3" borderId="2" xfId="0" applyFont="1" applyFill="1" applyBorder="1" applyAlignment="1">
      <alignment horizontal="left"/>
    </xf>
    <xf numFmtId="0" fontId="10" fillId="3" borderId="3" xfId="0" applyFont="1" applyFill="1" applyBorder="1" applyAlignment="1">
      <alignment horizontal="center" vertical="center" wrapText="1"/>
    </xf>
    <xf numFmtId="167" fontId="10" fillId="3" borderId="3" xfId="0" applyNumberFormat="1" applyFont="1" applyFill="1" applyBorder="1" applyAlignment="1">
      <alignment horizontal="right"/>
    </xf>
    <xf numFmtId="0" fontId="10" fillId="3" borderId="3" xfId="0" applyFont="1" applyFill="1" applyBorder="1" applyAlignment="1">
      <alignment horizontal="center"/>
    </xf>
    <xf numFmtId="167" fontId="0" fillId="3" borderId="4" xfId="0" applyNumberFormat="1" applyFill="1" applyBorder="1" applyAlignment="1">
      <alignment horizontal="center"/>
    </xf>
    <xf numFmtId="0" fontId="0" fillId="0" borderId="14" xfId="0" applyBorder="1" applyAlignment="1">
      <alignment horizontal="center" vertical="top"/>
    </xf>
    <xf numFmtId="0" fontId="0" fillId="0" borderId="12" xfId="0" applyBorder="1" applyAlignment="1">
      <alignment horizontal="left" vertical="top"/>
    </xf>
    <xf numFmtId="0" fontId="0" fillId="0" borderId="1" xfId="0" applyBorder="1" applyAlignment="1">
      <alignment horizontal="left" vertical="top" wrapText="1"/>
    </xf>
    <xf numFmtId="167" fontId="0" fillId="0" borderId="1" xfId="0" applyNumberFormat="1" applyBorder="1" applyAlignment="1">
      <alignment horizontal="right" vertical="top"/>
    </xf>
    <xf numFmtId="0" fontId="0" fillId="0" borderId="13" xfId="0" applyBorder="1" applyAlignment="1">
      <alignment horizontal="left" vertical="top"/>
    </xf>
    <xf numFmtId="0" fontId="0" fillId="0" borderId="15" xfId="0" applyBorder="1" applyAlignment="1">
      <alignment horizontal="left" vertical="top" wrapText="1"/>
    </xf>
    <xf numFmtId="167" fontId="0" fillId="0" borderId="15" xfId="0" applyNumberFormat="1" applyBorder="1" applyAlignment="1">
      <alignment horizontal="right" vertical="top"/>
    </xf>
    <xf numFmtId="0" fontId="10" fillId="0" borderId="13" xfId="0" applyFont="1" applyBorder="1" applyAlignment="1">
      <alignment horizontal="left" vertical="top"/>
    </xf>
    <xf numFmtId="0" fontId="10" fillId="0" borderId="15" xfId="0" applyFont="1" applyBorder="1" applyAlignment="1">
      <alignment vertical="top" wrapText="1"/>
    </xf>
    <xf numFmtId="7" fontId="10" fillId="0" borderId="15" xfId="1" applyNumberFormat="1" applyFont="1" applyFill="1" applyBorder="1" applyAlignment="1">
      <alignment horizontal="right" vertical="top"/>
    </xf>
    <xf numFmtId="0" fontId="10" fillId="0" borderId="12" xfId="0" applyFont="1" applyBorder="1" applyAlignment="1">
      <alignment horizontal="left" vertical="top"/>
    </xf>
    <xf numFmtId="0" fontId="10" fillId="0" borderId="1" xfId="0" applyFont="1" applyBorder="1" applyAlignment="1">
      <alignment vertical="top" wrapText="1"/>
    </xf>
    <xf numFmtId="7" fontId="10" fillId="0" borderId="1" xfId="1" applyNumberFormat="1" applyFont="1" applyFill="1" applyBorder="1" applyAlignment="1">
      <alignment horizontal="right" vertical="top"/>
    </xf>
    <xf numFmtId="167" fontId="0" fillId="0" borderId="6" xfId="0" applyNumberFormat="1" applyBorder="1" applyAlignment="1">
      <alignment horizontal="right" vertical="top"/>
    </xf>
    <xf numFmtId="167" fontId="0" fillId="0" borderId="11" xfId="0" applyNumberFormat="1" applyBorder="1" applyAlignment="1">
      <alignment horizontal="right" vertical="top"/>
    </xf>
    <xf numFmtId="0" fontId="1" fillId="3" borderId="0" xfId="3" applyFont="1" applyFill="1" applyAlignment="1">
      <alignment horizontal="left"/>
    </xf>
    <xf numFmtId="0" fontId="16" fillId="0" borderId="16" xfId="3" applyFont="1" applyBorder="1"/>
    <xf numFmtId="0" fontId="16" fillId="0" borderId="17" xfId="3" applyFont="1" applyBorder="1"/>
    <xf numFmtId="167" fontId="17" fillId="0" borderId="18" xfId="2" applyNumberFormat="1" applyFont="1" applyFill="1" applyBorder="1" applyAlignment="1"/>
    <xf numFmtId="0" fontId="25" fillId="0" borderId="2" xfId="3" applyFont="1" applyBorder="1" applyAlignment="1">
      <alignment horizontal="left"/>
    </xf>
    <xf numFmtId="0" fontId="25" fillId="0" borderId="3" xfId="3" applyFont="1" applyBorder="1" applyAlignment="1">
      <alignment horizontal="center"/>
    </xf>
    <xf numFmtId="167" fontId="26" fillId="0" borderId="4" xfId="2" applyNumberFormat="1" applyFont="1" applyFill="1" applyBorder="1" applyAlignment="1">
      <alignment horizontal="center"/>
    </xf>
    <xf numFmtId="0" fontId="25" fillId="0" borderId="8" xfId="3" applyFont="1" applyBorder="1" applyAlignment="1">
      <alignment horizontal="left"/>
    </xf>
    <xf numFmtId="0" fontId="25" fillId="0" borderId="9" xfId="3" applyFont="1" applyBorder="1" applyAlignment="1">
      <alignment horizontal="center"/>
    </xf>
    <xf numFmtId="167" fontId="26" fillId="0" borderId="10" xfId="2" applyNumberFormat="1" applyFont="1" applyFill="1" applyBorder="1" applyAlignment="1">
      <alignment horizontal="center"/>
    </xf>
    <xf numFmtId="0" fontId="14" fillId="3" borderId="5" xfId="3" applyFont="1" applyFill="1" applyBorder="1"/>
    <xf numFmtId="0" fontId="14" fillId="3" borderId="0" xfId="3" applyFont="1" applyFill="1"/>
    <xf numFmtId="0" fontId="14" fillId="3" borderId="8" xfId="3" applyFont="1" applyFill="1" applyBorder="1" applyAlignment="1">
      <alignment horizontal="center"/>
    </xf>
    <xf numFmtId="0" fontId="14" fillId="3" borderId="9" xfId="3" applyFont="1" applyFill="1" applyBorder="1" applyAlignment="1">
      <alignment horizontal="center"/>
    </xf>
    <xf numFmtId="167" fontId="15" fillId="3" borderId="10" xfId="2" applyNumberFormat="1" applyFont="1" applyFill="1" applyBorder="1" applyAlignment="1">
      <alignment horizontal="center"/>
    </xf>
    <xf numFmtId="0" fontId="20" fillId="3" borderId="0" xfId="0" applyFont="1" applyFill="1" applyAlignment="1">
      <alignment horizontal="center" vertical="center" wrapText="1"/>
    </xf>
    <xf numFmtId="167" fontId="20" fillId="3" borderId="0" xfId="0" applyNumberFormat="1" applyFont="1" applyFill="1" applyAlignment="1">
      <alignment horizontal="right"/>
    </xf>
    <xf numFmtId="0" fontId="20" fillId="3" borderId="0" xfId="0" applyFont="1" applyFill="1" applyAlignment="1">
      <alignment horizontal="center"/>
    </xf>
    <xf numFmtId="167" fontId="18" fillId="3" borderId="6" xfId="0" applyNumberFormat="1" applyFont="1" applyFill="1" applyBorder="1" applyAlignment="1">
      <alignment horizontal="center"/>
    </xf>
    <xf numFmtId="0" fontId="19" fillId="0" borderId="2" xfId="0" applyFont="1" applyBorder="1" applyAlignment="1">
      <alignment horizontal="left"/>
    </xf>
    <xf numFmtId="0" fontId="20" fillId="3" borderId="3" xfId="0" applyFont="1" applyFill="1" applyBorder="1" applyAlignment="1">
      <alignment horizontal="center" vertical="center" wrapText="1"/>
    </xf>
    <xf numFmtId="167" fontId="20" fillId="3" borderId="3" xfId="0" applyNumberFormat="1" applyFont="1" applyFill="1" applyBorder="1" applyAlignment="1">
      <alignment horizontal="right"/>
    </xf>
    <xf numFmtId="0" fontId="20" fillId="3" borderId="3" xfId="0" applyFont="1" applyFill="1" applyBorder="1" applyAlignment="1">
      <alignment horizontal="center"/>
    </xf>
    <xf numFmtId="167" fontId="18" fillId="3" borderId="4" xfId="0" applyNumberFormat="1" applyFont="1" applyFill="1" applyBorder="1" applyAlignment="1">
      <alignment horizontal="center"/>
    </xf>
    <xf numFmtId="0" fontId="20" fillId="3" borderId="9" xfId="0" applyFont="1" applyFill="1" applyBorder="1" applyAlignment="1">
      <alignment horizontal="center" vertical="center" wrapText="1"/>
    </xf>
    <xf numFmtId="0" fontId="21" fillId="3" borderId="5" xfId="0" applyFont="1" applyFill="1" applyBorder="1" applyAlignment="1">
      <alignment horizontal="left"/>
    </xf>
    <xf numFmtId="0" fontId="30" fillId="2" borderId="5" xfId="0" applyFont="1" applyFill="1" applyBorder="1" applyAlignment="1">
      <alignment horizontal="left"/>
    </xf>
    <xf numFmtId="167" fontId="30" fillId="2" borderId="0" xfId="0" applyNumberFormat="1" applyFont="1" applyFill="1" applyAlignment="1">
      <alignment horizontal="left"/>
    </xf>
    <xf numFmtId="0" fontId="3" fillId="2" borderId="3" xfId="0" applyFont="1" applyFill="1" applyBorder="1" applyAlignment="1" applyProtection="1">
      <alignment horizontal="center" vertical="center" wrapText="1"/>
      <protection locked="0"/>
    </xf>
    <xf numFmtId="167" fontId="0" fillId="2" borderId="4" xfId="0" applyNumberFormat="1" applyFill="1" applyBorder="1" applyAlignment="1" applyProtection="1">
      <alignment horizontal="center"/>
      <protection locked="0"/>
    </xf>
    <xf numFmtId="0" fontId="2" fillId="2" borderId="2" xfId="0" applyFont="1" applyFill="1" applyBorder="1" applyAlignment="1" applyProtection="1">
      <alignment horizontal="left"/>
      <protection locked="0"/>
    </xf>
    <xf numFmtId="0" fontId="7" fillId="5" borderId="20" xfId="3" applyFont="1" applyFill="1" applyBorder="1" applyAlignment="1">
      <alignment horizontal="center" vertical="center" wrapText="1"/>
    </xf>
    <xf numFmtId="0" fontId="7" fillId="5" borderId="20" xfId="3" applyFont="1" applyFill="1" applyBorder="1" applyAlignment="1">
      <alignment horizontal="center" vertical="top" wrapText="1"/>
    </xf>
    <xf numFmtId="167" fontId="7" fillId="5" borderId="20" xfId="3" applyNumberFormat="1" applyFont="1" applyFill="1" applyBorder="1" applyAlignment="1">
      <alignment horizontal="center" vertical="top" wrapText="1"/>
    </xf>
    <xf numFmtId="0" fontId="7" fillId="5" borderId="20" xfId="0" applyFont="1" applyFill="1" applyBorder="1" applyAlignment="1">
      <alignment horizontal="center" vertical="top"/>
    </xf>
    <xf numFmtId="167" fontId="7" fillId="5" borderId="20" xfId="0" applyNumberFormat="1" applyFont="1" applyFill="1" applyBorder="1" applyAlignment="1">
      <alignment horizontal="center" vertical="top"/>
    </xf>
    <xf numFmtId="0" fontId="0" fillId="0" borderId="5" xfId="0" applyBorder="1" applyAlignment="1">
      <alignment horizontal="left" vertical="top"/>
    </xf>
    <xf numFmtId="0" fontId="0" fillId="6" borderId="1" xfId="0" applyFill="1" applyBorder="1" applyAlignment="1">
      <alignment horizontal="left" vertical="top" wrapText="1"/>
    </xf>
    <xf numFmtId="167" fontId="0" fillId="0" borderId="0" xfId="0" applyNumberFormat="1" applyAlignment="1">
      <alignment horizontal="right" vertical="top"/>
    </xf>
    <xf numFmtId="0" fontId="0" fillId="0" borderId="0" xfId="0" applyAlignment="1">
      <alignment horizontal="center" vertical="top"/>
    </xf>
    <xf numFmtId="0" fontId="31" fillId="3" borderId="0" xfId="3" applyFont="1" applyFill="1" applyAlignment="1">
      <alignment horizontal="center"/>
    </xf>
    <xf numFmtId="0" fontId="25" fillId="0" borderId="3" xfId="3" applyFont="1" applyBorder="1" applyAlignment="1">
      <alignment horizontal="left"/>
    </xf>
    <xf numFmtId="0" fontId="25" fillId="0" borderId="9" xfId="3" applyFont="1" applyBorder="1" applyAlignment="1">
      <alignment horizontal="left"/>
    </xf>
    <xf numFmtId="167" fontId="7" fillId="5" borderId="21" xfId="3" applyNumberFormat="1" applyFont="1" applyFill="1" applyBorder="1" applyAlignment="1">
      <alignment horizontal="center" vertical="top" wrapText="1"/>
    </xf>
    <xf numFmtId="0" fontId="7" fillId="5" borderId="21" xfId="0" applyFont="1" applyFill="1" applyBorder="1" applyAlignment="1">
      <alignment horizontal="center" vertical="top"/>
    </xf>
    <xf numFmtId="0" fontId="0" fillId="0" borderId="1" xfId="0" applyBorder="1" applyAlignment="1">
      <alignment horizontal="center" vertical="top"/>
    </xf>
    <xf numFmtId="0" fontId="8" fillId="2" borderId="2" xfId="0" applyFont="1" applyFill="1" applyBorder="1" applyAlignment="1">
      <alignment vertical="top"/>
    </xf>
    <xf numFmtId="0" fontId="8" fillId="2" borderId="3" xfId="0" applyFont="1" applyFill="1" applyBorder="1" applyAlignment="1">
      <alignment vertical="top"/>
    </xf>
    <xf numFmtId="0" fontId="8" fillId="2" borderId="0" xfId="0" applyFont="1" applyFill="1" applyAlignment="1">
      <alignment vertical="top"/>
    </xf>
    <xf numFmtId="167" fontId="8" fillId="2" borderId="0" xfId="1" applyNumberFormat="1" applyFont="1" applyFill="1" applyBorder="1" applyAlignment="1">
      <alignment vertical="top"/>
    </xf>
    <xf numFmtId="169" fontId="0" fillId="0" borderId="0" xfId="9" applyNumberFormat="1" applyFont="1" applyAlignment="1">
      <alignment horizontal="right" vertical="top"/>
    </xf>
    <xf numFmtId="169" fontId="0" fillId="0" borderId="0" xfId="9" applyNumberFormat="1" applyFont="1" applyAlignment="1">
      <alignment horizontal="center" vertical="top"/>
    </xf>
    <xf numFmtId="0" fontId="9" fillId="3" borderId="5" xfId="0" applyFont="1" applyFill="1" applyBorder="1" applyAlignment="1">
      <alignment horizontal="center" vertical="top"/>
    </xf>
    <xf numFmtId="0" fontId="9" fillId="3" borderId="0" xfId="0" applyFont="1" applyFill="1" applyAlignment="1">
      <alignment horizontal="center" vertical="top"/>
    </xf>
    <xf numFmtId="0" fontId="9" fillId="3" borderId="6" xfId="0" applyFont="1" applyFill="1" applyBorder="1" applyAlignment="1">
      <alignment horizontal="center" vertical="top"/>
    </xf>
    <xf numFmtId="0" fontId="11" fillId="2" borderId="3" xfId="0" applyFont="1" applyFill="1" applyBorder="1" applyAlignment="1" applyProtection="1">
      <alignment horizontal="left" indent="28"/>
      <protection locked="0"/>
    </xf>
    <xf numFmtId="0" fontId="12" fillId="3" borderId="5" xfId="3" applyFont="1" applyFill="1" applyBorder="1" applyAlignment="1">
      <alignment horizontal="left"/>
    </xf>
    <xf numFmtId="0" fontId="12" fillId="3" borderId="0" xfId="3" applyFont="1" applyFill="1" applyAlignment="1">
      <alignment horizontal="left"/>
    </xf>
    <xf numFmtId="0" fontId="8" fillId="2" borderId="5" xfId="0" applyFont="1" applyFill="1" applyBorder="1" applyAlignment="1">
      <alignment horizontal="left" vertical="center"/>
    </xf>
    <xf numFmtId="0" fontId="8" fillId="2" borderId="0" xfId="0" applyFont="1" applyFill="1" applyAlignment="1">
      <alignment horizontal="left" vertical="center"/>
    </xf>
    <xf numFmtId="0" fontId="8" fillId="2" borderId="6" xfId="0" applyFont="1" applyFill="1" applyBorder="1" applyAlignment="1">
      <alignment horizontal="left" vertical="center"/>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0" xfId="0" applyFont="1" applyFill="1" applyAlignment="1">
      <alignment horizontal="left" vertical="top"/>
    </xf>
    <xf numFmtId="0" fontId="8" fillId="2" borderId="4" xfId="0" applyFont="1" applyFill="1" applyBorder="1" applyAlignment="1">
      <alignment horizontal="left" vertical="top"/>
    </xf>
    <xf numFmtId="0" fontId="9" fillId="3" borderId="8" xfId="0" applyFont="1" applyFill="1" applyBorder="1" applyAlignment="1">
      <alignment horizontal="center" vertical="top"/>
    </xf>
    <xf numFmtId="0" fontId="9" fillId="3" borderId="9" xfId="0" applyFont="1" applyFill="1" applyBorder="1" applyAlignment="1">
      <alignment horizontal="center" vertical="top"/>
    </xf>
    <xf numFmtId="0" fontId="9" fillId="3" borderId="10" xfId="0" applyFont="1" applyFill="1" applyBorder="1" applyAlignment="1">
      <alignment horizontal="center" vertical="top"/>
    </xf>
    <xf numFmtId="0" fontId="9" fillId="3" borderId="16" xfId="0" applyFont="1" applyFill="1" applyBorder="1" applyAlignment="1">
      <alignment horizontal="center" vertical="top"/>
    </xf>
    <xf numFmtId="0" fontId="9" fillId="3" borderId="17" xfId="0" applyFont="1" applyFill="1" applyBorder="1" applyAlignment="1">
      <alignment horizontal="center" vertical="top"/>
    </xf>
    <xf numFmtId="0" fontId="9" fillId="3" borderId="18" xfId="0" applyFont="1" applyFill="1" applyBorder="1" applyAlignment="1">
      <alignment horizontal="center"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10" xfId="0" applyFont="1" applyFill="1" applyBorder="1" applyAlignment="1">
      <alignment horizontal="left" vertical="top"/>
    </xf>
  </cellXfs>
  <cellStyles count="10">
    <cellStyle name="Comma" xfId="9" builtinId="3"/>
    <cellStyle name="Currency" xfId="1" builtinId="4"/>
    <cellStyle name="Hyperlink 2" xfId="7" xr:uid="{E9ADA254-BCFB-484C-A6D1-E9E39C747DD8}"/>
    <cellStyle name="Hyperlink 3" xfId="4" xr:uid="{ED7216C9-051C-4243-A69C-A7FED7575656}"/>
    <cellStyle name="Normal" xfId="0" builtinId="0"/>
    <cellStyle name="Normal 13" xfId="6" xr:uid="{278A347C-A28B-40C6-BD57-BE7BD1234EAB}"/>
    <cellStyle name="Normal 2" xfId="3" xr:uid="{36AE8A11-0CE5-436C-BC68-43AF7382C67C}"/>
    <cellStyle name="Normal 4" xfId="5" xr:uid="{FD696575-E75E-4D03-9CFF-18B2BDBADA09}"/>
    <cellStyle name="Percent" xfId="2" builtinId="5"/>
    <cellStyle name="Style 1" xfId="8" xr:uid="{9ADF0D63-D204-4BF9-B31D-54A5D75FC9DF}"/>
  </cellStyles>
  <dxfs count="32">
    <dxf>
      <font>
        <color rgb="FF9C0006"/>
      </font>
      <fill>
        <patternFill>
          <bgColor rgb="FFFFC7CE"/>
        </patternFill>
      </fill>
    </dxf>
    <dxf>
      <font>
        <color rgb="FF0000FF"/>
      </font>
      <fill>
        <patternFill patternType="solid">
          <bgColor theme="3" tint="0.79998168889431442"/>
        </patternFill>
      </fill>
    </dxf>
    <dxf>
      <font>
        <color rgb="FF0000FF"/>
      </font>
      <fill>
        <patternFill>
          <bgColor rgb="FFFFFF00"/>
        </patternFill>
      </fill>
    </dxf>
    <dxf>
      <font>
        <color rgb="FFFF0000"/>
      </font>
      <fill>
        <patternFill>
          <bgColor rgb="FFFFFF00"/>
        </patternFill>
      </fill>
    </dxf>
    <dxf>
      <font>
        <color theme="1"/>
      </font>
      <fill>
        <patternFill>
          <bgColor rgb="FFC0C0C0"/>
        </patternFill>
      </fill>
    </dxf>
    <dxf>
      <font>
        <color rgb="FF0000FF"/>
      </font>
      <fill>
        <patternFill patternType="solid">
          <bgColor theme="3" tint="0.79998168889431442"/>
        </patternFill>
      </fill>
    </dxf>
    <dxf>
      <font>
        <color rgb="FF0000FF"/>
      </font>
      <fill>
        <patternFill>
          <bgColor rgb="FFFFFF00"/>
        </patternFill>
      </fill>
    </dxf>
    <dxf>
      <font>
        <color rgb="FFFF0000"/>
      </font>
      <fill>
        <patternFill>
          <bgColor rgb="FFFFFF00"/>
        </patternFill>
      </fill>
    </dxf>
    <dxf>
      <font>
        <color rgb="FFFF0000"/>
      </font>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67112DB-1050-4E6D-9098-816896FB59E1}">
      <tableStyleElement type="wholeTable" dxfId="31"/>
      <tableStyleElement type="headerRow"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411405</xdr:colOff>
      <xdr:row>0</xdr:row>
      <xdr:rowOff>17886</xdr:rowOff>
    </xdr:from>
    <xdr:to>
      <xdr:col>10</xdr:col>
      <xdr:colOff>1047275</xdr:colOff>
      <xdr:row>0</xdr:row>
      <xdr:rowOff>745472</xdr:rowOff>
    </xdr:to>
    <xdr:pic>
      <xdr:nvPicPr>
        <xdr:cNvPr id="2" name="Picture 1">
          <a:extLst>
            <a:ext uri="{FF2B5EF4-FFF2-40B4-BE49-F238E27FC236}">
              <a16:creationId xmlns:a16="http://schemas.microsoft.com/office/drawing/2014/main" id="{8D322187-21DD-4DDF-9C54-C87DC1EF281E}"/>
            </a:ext>
          </a:extLst>
        </xdr:cNvPr>
        <xdr:cNvPicPr>
          <a:picLocks noChangeAspect="1"/>
        </xdr:cNvPicPr>
      </xdr:nvPicPr>
      <xdr:blipFill>
        <a:blip xmlns:r="http://schemas.openxmlformats.org/officeDocument/2006/relationships" r:embed="rId1"/>
        <a:stretch>
          <a:fillRect/>
        </a:stretch>
      </xdr:blipFill>
      <xdr:spPr>
        <a:xfrm>
          <a:off x="9524925" y="21696"/>
          <a:ext cx="2079860" cy="719966"/>
        </a:xfrm>
        <a:prstGeom prst="rect">
          <a:avLst/>
        </a:prstGeom>
      </xdr:spPr>
    </xdr:pic>
    <xdr:clientData/>
  </xdr:twoCellAnchor>
  <xdr:oneCellAnchor>
    <xdr:from>
      <xdr:col>0</xdr:col>
      <xdr:colOff>123825</xdr:colOff>
      <xdr:row>0</xdr:row>
      <xdr:rowOff>76200</xdr:rowOff>
    </xdr:from>
    <xdr:ext cx="4082746" cy="542925"/>
    <xdr:pic>
      <xdr:nvPicPr>
        <xdr:cNvPr id="3" name="Picture 7" descr="Fortinet_Logo_Reverse-White.png">
          <a:extLst>
            <a:ext uri="{FF2B5EF4-FFF2-40B4-BE49-F238E27FC236}">
              <a16:creationId xmlns:a16="http://schemas.microsoft.com/office/drawing/2014/main" id="{8BF43B5E-2269-43B2-B203-D6779CAB312C}"/>
            </a:ext>
          </a:extLst>
        </xdr:cNvPr>
        <xdr:cNvPicPr>
          <a:picLocks noChangeAspect="1"/>
        </xdr:cNvPicPr>
      </xdr:nvPicPr>
      <xdr:blipFill>
        <a:blip xmlns:r="http://schemas.openxmlformats.org/officeDocument/2006/relationships" r:embed="rId2" cstate="print"/>
        <a:stretch>
          <a:fillRect/>
        </a:stretch>
      </xdr:blipFill>
      <xdr:spPr>
        <a:xfrm>
          <a:off x="125730" y="76200"/>
          <a:ext cx="4082746" cy="5429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5588-5DCF-48C3-97CF-B1B5378B3291}">
  <dimension ref="A1:R364"/>
  <sheetViews>
    <sheetView tabSelected="1" topLeftCell="A43" zoomScale="80" zoomScaleNormal="80" workbookViewId="0">
      <selection activeCell="K57" sqref="K57"/>
    </sheetView>
  </sheetViews>
  <sheetFormatPr defaultColWidth="8.85546875" defaultRowHeight="15" x14ac:dyDescent="0.25"/>
  <cols>
    <col min="1" max="1" width="27" style="12" customWidth="1"/>
    <col min="2" max="2" width="87.85546875" style="9" customWidth="1"/>
    <col min="3" max="3" width="18.140625" style="10" bestFit="1" customWidth="1"/>
    <col min="4" max="9" width="18.140625" style="10" customWidth="1"/>
    <col min="10" max="10" width="21" style="4" customWidth="1"/>
    <col min="11" max="11" width="25.5703125" style="5" customWidth="1"/>
  </cols>
  <sheetData>
    <row r="1" spans="1:18" s="1" customFormat="1" ht="60" x14ac:dyDescent="0.8">
      <c r="A1" s="88"/>
      <c r="B1" s="86"/>
      <c r="C1" s="113"/>
      <c r="D1" s="113"/>
      <c r="E1" s="113"/>
      <c r="F1" s="113"/>
      <c r="G1" s="113"/>
      <c r="H1" s="113"/>
      <c r="I1" s="113"/>
      <c r="J1" s="113"/>
      <c r="K1" s="87"/>
      <c r="L1" s="6"/>
      <c r="M1" s="6"/>
      <c r="N1"/>
      <c r="O1"/>
      <c r="P1"/>
      <c r="R1" s="2"/>
    </row>
    <row r="2" spans="1:18" s="3" customFormat="1" ht="27" thickBot="1" x14ac:dyDescent="0.45">
      <c r="A2" s="114"/>
      <c r="B2" s="115"/>
      <c r="C2" s="115"/>
      <c r="D2" s="115"/>
      <c r="E2" s="115"/>
      <c r="F2" s="115"/>
      <c r="G2" s="115"/>
      <c r="H2" s="115"/>
      <c r="I2" s="115"/>
      <c r="J2" s="115"/>
      <c r="K2" s="20"/>
      <c r="L2" s="7"/>
      <c r="M2" s="8"/>
    </row>
    <row r="3" spans="1:18" s="15" customFormat="1" ht="15.75" thickBot="1" x14ac:dyDescent="0.3">
      <c r="A3" s="68"/>
      <c r="B3" s="69"/>
      <c r="C3" s="59" t="s">
        <v>0</v>
      </c>
      <c r="D3" s="60"/>
      <c r="E3" s="60"/>
      <c r="F3" s="60"/>
      <c r="G3" s="60"/>
      <c r="H3" s="60"/>
      <c r="I3" s="60"/>
      <c r="J3" s="60"/>
      <c r="K3" s="61"/>
      <c r="M3" s="19"/>
    </row>
    <row r="4" spans="1:18" s="16" customFormat="1" ht="26.25" x14ac:dyDescent="0.4">
      <c r="A4" s="22"/>
      <c r="B4" s="21" t="s">
        <v>1</v>
      </c>
      <c r="C4" s="58"/>
      <c r="D4" s="58"/>
      <c r="E4" s="58"/>
      <c r="F4" s="58"/>
      <c r="G4" s="58"/>
      <c r="H4" s="58"/>
      <c r="I4" s="58"/>
      <c r="J4" s="23"/>
      <c r="K4" s="24"/>
      <c r="L4" s="17"/>
      <c r="M4" s="18"/>
    </row>
    <row r="5" spans="1:18" s="16" customFormat="1" ht="21" thickBot="1" x14ac:dyDescent="0.35">
      <c r="A5" s="22"/>
      <c r="B5" s="98" t="s">
        <v>2</v>
      </c>
      <c r="C5" s="23"/>
      <c r="D5" s="23"/>
      <c r="E5" s="23"/>
      <c r="F5" s="23"/>
      <c r="G5" s="23"/>
      <c r="H5" s="23"/>
      <c r="I5" s="23"/>
      <c r="J5" s="23"/>
      <c r="K5" s="24"/>
      <c r="L5" s="17"/>
      <c r="M5" s="18"/>
    </row>
    <row r="6" spans="1:18" s="15" customFormat="1" ht="15.75" x14ac:dyDescent="0.25">
      <c r="A6" s="25" t="s">
        <v>3</v>
      </c>
      <c r="B6" s="27"/>
      <c r="C6" s="62" t="s">
        <v>4</v>
      </c>
      <c r="D6" s="99"/>
      <c r="E6" s="99"/>
      <c r="F6" s="99"/>
      <c r="G6" s="99"/>
      <c r="H6" s="99"/>
      <c r="I6" s="99"/>
      <c r="J6" s="63"/>
      <c r="K6" s="64"/>
      <c r="L6" s="13"/>
      <c r="M6" s="14"/>
    </row>
    <row r="7" spans="1:18" s="15" customFormat="1" ht="16.5" thickBot="1" x14ac:dyDescent="0.3">
      <c r="A7" s="26">
        <v>44982</v>
      </c>
      <c r="B7" s="27"/>
      <c r="C7" s="65" t="s">
        <v>5</v>
      </c>
      <c r="D7" s="100"/>
      <c r="E7" s="100"/>
      <c r="F7" s="100"/>
      <c r="G7" s="100"/>
      <c r="H7" s="100"/>
      <c r="I7" s="100"/>
      <c r="J7" s="66"/>
      <c r="K7" s="67"/>
      <c r="L7" s="13"/>
      <c r="M7" s="14"/>
    </row>
    <row r="8" spans="1:18" s="15" customFormat="1" ht="15.75" thickBot="1" x14ac:dyDescent="0.3">
      <c r="A8" s="70"/>
      <c r="B8" s="71"/>
      <c r="C8" s="71"/>
      <c r="D8" s="71"/>
      <c r="E8" s="71"/>
      <c r="F8" s="71"/>
      <c r="G8" s="71"/>
      <c r="H8" s="71"/>
      <c r="I8" s="71"/>
      <c r="J8" s="71"/>
      <c r="K8" s="72"/>
      <c r="L8" s="13"/>
      <c r="M8" s="14"/>
    </row>
    <row r="9" spans="1:18" ht="18.75" x14ac:dyDescent="0.3">
      <c r="A9" s="77" t="s">
        <v>6</v>
      </c>
      <c r="B9" s="78"/>
      <c r="C9" s="79"/>
      <c r="D9" s="79"/>
      <c r="E9" s="79"/>
      <c r="F9" s="79"/>
      <c r="G9" s="79"/>
      <c r="H9" s="79"/>
      <c r="I9" s="79"/>
      <c r="J9" s="80"/>
      <c r="K9" s="81"/>
    </row>
    <row r="10" spans="1:18" ht="18.75" x14ac:dyDescent="0.3">
      <c r="A10" s="83"/>
      <c r="B10" s="73"/>
      <c r="C10" s="74"/>
      <c r="D10" s="74"/>
      <c r="E10" s="74"/>
      <c r="F10" s="74"/>
      <c r="G10" s="74"/>
      <c r="H10" s="74"/>
      <c r="I10" s="74"/>
      <c r="J10" s="75"/>
      <c r="K10" s="76"/>
    </row>
    <row r="11" spans="1:18" ht="19.5" thickBot="1" x14ac:dyDescent="0.35">
      <c r="A11" s="84" t="s">
        <v>7</v>
      </c>
      <c r="B11" s="82"/>
      <c r="C11" s="85" t="s">
        <v>8</v>
      </c>
      <c r="D11" s="85"/>
      <c r="E11" s="85"/>
      <c r="F11" s="85"/>
      <c r="G11" s="85"/>
      <c r="H11" s="85"/>
      <c r="I11" s="85"/>
      <c r="J11" s="75"/>
      <c r="K11" s="76"/>
    </row>
    <row r="12" spans="1:18" ht="15.75" x14ac:dyDescent="0.25">
      <c r="A12" s="31" t="s">
        <v>9</v>
      </c>
      <c r="B12" s="28"/>
      <c r="C12" s="34" t="s">
        <v>9</v>
      </c>
      <c r="D12" s="34"/>
      <c r="E12" s="34"/>
      <c r="F12" s="34"/>
      <c r="G12" s="34"/>
      <c r="H12" s="34"/>
      <c r="I12" s="34"/>
      <c r="K12" s="37"/>
    </row>
    <row r="13" spans="1:18" ht="18.75" x14ac:dyDescent="0.3">
      <c r="A13" s="32" t="s">
        <v>10</v>
      </c>
      <c r="B13" s="33"/>
      <c r="C13" s="35" t="s">
        <v>11</v>
      </c>
      <c r="D13" s="35"/>
      <c r="E13" s="35"/>
      <c r="F13" s="35"/>
      <c r="G13" s="35"/>
      <c r="H13" s="35"/>
      <c r="I13" s="35"/>
      <c r="J13" s="29"/>
      <c r="K13" s="30"/>
    </row>
    <row r="14" spans="1:18" x14ac:dyDescent="0.25">
      <c r="A14" s="32" t="s">
        <v>12</v>
      </c>
      <c r="B14" s="33"/>
      <c r="C14" s="35" t="s">
        <v>13</v>
      </c>
      <c r="D14" s="35"/>
      <c r="E14" s="35"/>
      <c r="F14" s="35"/>
      <c r="G14" s="35"/>
      <c r="H14" s="35"/>
      <c r="I14" s="35"/>
      <c r="J14" s="36"/>
      <c r="K14" s="37"/>
    </row>
    <row r="15" spans="1:18" ht="15.75" x14ac:dyDescent="0.25">
      <c r="A15" s="31" t="s">
        <v>14</v>
      </c>
      <c r="B15" s="33"/>
      <c r="C15" s="35" t="s">
        <v>15</v>
      </c>
      <c r="D15" s="35"/>
      <c r="E15" s="35"/>
      <c r="F15" s="35"/>
      <c r="G15" s="35"/>
      <c r="H15" s="35"/>
      <c r="I15" s="35"/>
      <c r="J15" s="36"/>
      <c r="K15" s="37"/>
    </row>
    <row r="16" spans="1:18" ht="15.75" x14ac:dyDescent="0.25">
      <c r="A16" s="32" t="s">
        <v>16</v>
      </c>
      <c r="B16" s="33"/>
      <c r="C16" s="34" t="s">
        <v>14</v>
      </c>
      <c r="D16" s="34"/>
      <c r="E16" s="34"/>
      <c r="F16" s="34"/>
      <c r="G16" s="34"/>
      <c r="H16" s="34"/>
      <c r="I16" s="34"/>
      <c r="J16" s="36"/>
      <c r="K16" s="37"/>
    </row>
    <row r="17" spans="1:11" x14ac:dyDescent="0.25">
      <c r="A17" s="32" t="s">
        <v>17</v>
      </c>
      <c r="B17" s="33"/>
      <c r="C17" s="35" t="s">
        <v>18</v>
      </c>
      <c r="D17" s="35"/>
      <c r="E17" s="35"/>
      <c r="F17" s="35"/>
      <c r="G17" s="35"/>
      <c r="H17" s="35"/>
      <c r="I17" s="35"/>
      <c r="J17" s="36"/>
      <c r="K17" s="37"/>
    </row>
    <row r="18" spans="1:11" ht="15.75" thickBot="1" x14ac:dyDescent="0.3">
      <c r="A18" s="32"/>
      <c r="B18" s="33"/>
      <c r="J18" s="36"/>
      <c r="K18" s="37"/>
    </row>
    <row r="19" spans="1:11" x14ac:dyDescent="0.25">
      <c r="A19" s="38"/>
      <c r="B19" s="39"/>
      <c r="C19" s="40"/>
      <c r="D19" s="40"/>
      <c r="E19" s="40"/>
      <c r="F19" s="40"/>
      <c r="G19" s="40"/>
      <c r="H19" s="40"/>
      <c r="I19" s="40"/>
      <c r="J19" s="41"/>
      <c r="K19" s="42"/>
    </row>
    <row r="20" spans="1:11" ht="23.45" customHeight="1" x14ac:dyDescent="0.25">
      <c r="A20" s="116" t="s">
        <v>19</v>
      </c>
      <c r="B20" s="117"/>
      <c r="C20" s="117"/>
      <c r="D20" s="117"/>
      <c r="E20" s="117"/>
      <c r="F20" s="117"/>
      <c r="G20" s="117"/>
      <c r="H20" s="117"/>
      <c r="I20" s="117"/>
      <c r="J20" s="117"/>
      <c r="K20" s="118"/>
    </row>
    <row r="21" spans="1:11" ht="16.5" thickBot="1" x14ac:dyDescent="0.3">
      <c r="A21" s="110" t="s">
        <v>20</v>
      </c>
      <c r="B21" s="111"/>
      <c r="C21" s="111"/>
      <c r="D21" s="111"/>
      <c r="E21" s="111"/>
      <c r="F21" s="111"/>
      <c r="G21" s="111"/>
      <c r="H21" s="111"/>
      <c r="I21" s="111"/>
      <c r="J21" s="111"/>
      <c r="K21" s="112"/>
    </row>
    <row r="22" spans="1:11" ht="16.5" thickBot="1" x14ac:dyDescent="0.3">
      <c r="A22" s="89" t="s">
        <v>21</v>
      </c>
      <c r="B22" s="90" t="s">
        <v>22</v>
      </c>
      <c r="C22" s="91" t="s">
        <v>23</v>
      </c>
      <c r="D22" s="91" t="s">
        <v>64</v>
      </c>
      <c r="E22" s="91" t="s">
        <v>69</v>
      </c>
      <c r="F22" s="91" t="s">
        <v>65</v>
      </c>
      <c r="G22" s="91" t="s">
        <v>68</v>
      </c>
      <c r="H22" s="91" t="s">
        <v>66</v>
      </c>
      <c r="I22" s="91" t="s">
        <v>70</v>
      </c>
      <c r="J22" s="92" t="s">
        <v>67</v>
      </c>
      <c r="K22" s="93" t="s">
        <v>24</v>
      </c>
    </row>
    <row r="23" spans="1:11" ht="43.5" customHeight="1" thickBot="1" x14ac:dyDescent="0.3">
      <c r="A23" s="47" t="s">
        <v>25</v>
      </c>
      <c r="B23" s="48" t="s">
        <v>26</v>
      </c>
      <c r="C23" s="49">
        <v>5110.45</v>
      </c>
      <c r="D23" s="43">
        <v>2</v>
      </c>
      <c r="E23" s="56">
        <f>C23*D23</f>
        <v>10220.9</v>
      </c>
      <c r="F23" s="43">
        <v>0</v>
      </c>
      <c r="G23" s="49">
        <f>C23*F23</f>
        <v>0</v>
      </c>
      <c r="H23" s="43">
        <v>0</v>
      </c>
      <c r="I23" s="49">
        <f>C23*H23</f>
        <v>0</v>
      </c>
      <c r="J23" s="43">
        <v>2</v>
      </c>
      <c r="K23" s="56">
        <f>SUM(C23*J23)</f>
        <v>10220.9</v>
      </c>
    </row>
    <row r="24" spans="1:11" ht="18.75" x14ac:dyDescent="0.25">
      <c r="A24" s="119" t="s">
        <v>27</v>
      </c>
      <c r="B24" s="120"/>
      <c r="C24" s="120"/>
      <c r="D24" s="120"/>
      <c r="E24" s="120"/>
      <c r="F24" s="120"/>
      <c r="G24" s="120"/>
      <c r="H24" s="120"/>
      <c r="I24" s="120"/>
      <c r="J24" s="120"/>
      <c r="K24" s="122"/>
    </row>
    <row r="25" spans="1:11" ht="16.5" thickBot="1" x14ac:dyDescent="0.3">
      <c r="A25" s="123" t="s">
        <v>28</v>
      </c>
      <c r="B25" s="124"/>
      <c r="C25" s="124"/>
      <c r="D25" s="124"/>
      <c r="E25" s="124"/>
      <c r="F25" s="124"/>
      <c r="G25" s="124"/>
      <c r="H25" s="124"/>
      <c r="I25" s="124"/>
      <c r="J25" s="124"/>
      <c r="K25" s="125"/>
    </row>
    <row r="26" spans="1:11" ht="16.5" thickBot="1" x14ac:dyDescent="0.3">
      <c r="A26" s="89" t="s">
        <v>21</v>
      </c>
      <c r="B26" s="90" t="s">
        <v>22</v>
      </c>
      <c r="C26" s="101" t="s">
        <v>23</v>
      </c>
      <c r="D26" s="101" t="s">
        <v>64</v>
      </c>
      <c r="E26" s="101" t="s">
        <v>69</v>
      </c>
      <c r="F26" s="101" t="s">
        <v>65</v>
      </c>
      <c r="G26" s="101" t="s">
        <v>68</v>
      </c>
      <c r="H26" s="101" t="s">
        <v>66</v>
      </c>
      <c r="I26" s="101" t="s">
        <v>70</v>
      </c>
      <c r="J26" s="92" t="s">
        <v>67</v>
      </c>
      <c r="K26" s="93" t="s">
        <v>24</v>
      </c>
    </row>
    <row r="27" spans="1:11" ht="43.5" customHeight="1" x14ac:dyDescent="0.25">
      <c r="A27" s="47" t="s">
        <v>29</v>
      </c>
      <c r="B27" s="48" t="s">
        <v>30</v>
      </c>
      <c r="C27" s="46">
        <v>1234.03</v>
      </c>
      <c r="D27" s="103"/>
      <c r="E27" s="46">
        <f>C27*D27</f>
        <v>0</v>
      </c>
      <c r="F27" s="103">
        <v>1</v>
      </c>
      <c r="G27" s="46">
        <f>C27*F27</f>
        <v>1234.03</v>
      </c>
      <c r="H27" s="103">
        <v>1</v>
      </c>
      <c r="I27" s="46">
        <f>C27*H27</f>
        <v>1234.03</v>
      </c>
      <c r="J27" s="103">
        <v>2</v>
      </c>
      <c r="K27" s="56">
        <f>SUM(C27*J27)</f>
        <v>2468.06</v>
      </c>
    </row>
    <row r="28" spans="1:11" ht="39.75" customHeight="1" x14ac:dyDescent="0.25">
      <c r="A28" s="47" t="s">
        <v>31</v>
      </c>
      <c r="B28" s="48" t="s">
        <v>32</v>
      </c>
      <c r="C28" s="46">
        <v>2646.7</v>
      </c>
      <c r="D28" s="103"/>
      <c r="E28" s="46">
        <f t="shared" ref="E28:E29" si="0">C28*D28</f>
        <v>0</v>
      </c>
      <c r="F28" s="103">
        <v>61</v>
      </c>
      <c r="G28" s="46">
        <f t="shared" ref="G28:G29" si="1">C28*F28</f>
        <v>161448.69999999998</v>
      </c>
      <c r="H28" s="103">
        <v>5</v>
      </c>
      <c r="I28" s="46">
        <f t="shared" ref="I28:I29" si="2">C28*H28</f>
        <v>13233.5</v>
      </c>
      <c r="J28" s="103">
        <v>66</v>
      </c>
      <c r="K28" s="56">
        <f>SUM(C28*J28)</f>
        <v>174682.19999999998</v>
      </c>
    </row>
    <row r="29" spans="1:11" ht="48.75" customHeight="1" thickBot="1" x14ac:dyDescent="0.3">
      <c r="A29" s="44" t="s">
        <v>33</v>
      </c>
      <c r="B29" s="45" t="s">
        <v>34</v>
      </c>
      <c r="C29" s="46">
        <v>1940.61</v>
      </c>
      <c r="D29" s="103">
        <v>5</v>
      </c>
      <c r="E29" s="46">
        <f t="shared" si="0"/>
        <v>9703.0499999999993</v>
      </c>
      <c r="F29" s="103">
        <v>6</v>
      </c>
      <c r="G29" s="46">
        <f t="shared" si="1"/>
        <v>11643.66</v>
      </c>
      <c r="H29" s="103"/>
      <c r="I29" s="46">
        <f t="shared" si="2"/>
        <v>0</v>
      </c>
      <c r="J29" s="103">
        <v>11</v>
      </c>
      <c r="K29" s="57">
        <f>SUM(C29*J29)</f>
        <v>21346.71</v>
      </c>
    </row>
    <row r="30" spans="1:11" ht="16.5" thickBot="1" x14ac:dyDescent="0.3">
      <c r="A30" s="126" t="s">
        <v>35</v>
      </c>
      <c r="B30" s="127"/>
      <c r="C30" s="124"/>
      <c r="D30" s="124"/>
      <c r="E30" s="124"/>
      <c r="F30" s="124"/>
      <c r="G30" s="124"/>
      <c r="H30" s="124"/>
      <c r="I30" s="124"/>
      <c r="J30" s="124"/>
      <c r="K30" s="128"/>
    </row>
    <row r="31" spans="1:11" ht="16.5" thickBot="1" x14ac:dyDescent="0.3">
      <c r="A31" s="89" t="s">
        <v>21</v>
      </c>
      <c r="B31" s="90" t="s">
        <v>22</v>
      </c>
      <c r="C31" s="91" t="s">
        <v>23</v>
      </c>
      <c r="D31" s="101" t="s">
        <v>64</v>
      </c>
      <c r="E31" s="101" t="s">
        <v>69</v>
      </c>
      <c r="F31" s="101" t="s">
        <v>65</v>
      </c>
      <c r="G31" s="101" t="s">
        <v>68</v>
      </c>
      <c r="H31" s="101" t="s">
        <v>66</v>
      </c>
      <c r="I31" s="101" t="s">
        <v>70</v>
      </c>
      <c r="J31" s="92" t="s">
        <v>67</v>
      </c>
      <c r="K31" s="93" t="s">
        <v>24</v>
      </c>
    </row>
    <row r="32" spans="1:11" ht="49.5" customHeight="1" thickBot="1" x14ac:dyDescent="0.3">
      <c r="A32" s="44" t="s">
        <v>36</v>
      </c>
      <c r="B32" s="45" t="s">
        <v>37</v>
      </c>
      <c r="C32" s="46">
        <v>6422.13</v>
      </c>
      <c r="D32" s="103">
        <v>1</v>
      </c>
      <c r="E32" s="46">
        <f t="shared" ref="E32" si="3">C32*D32</f>
        <v>6422.13</v>
      </c>
      <c r="F32" s="103"/>
      <c r="G32" s="46">
        <f t="shared" ref="G32" si="4">C32*F32</f>
        <v>0</v>
      </c>
      <c r="H32" s="103"/>
      <c r="I32" s="46">
        <f t="shared" ref="I32" si="5">C32*H32</f>
        <v>0</v>
      </c>
      <c r="J32" s="103">
        <v>1</v>
      </c>
      <c r="K32" s="57">
        <f>SUM(C32*J32)</f>
        <v>6422.13</v>
      </c>
    </row>
    <row r="33" spans="1:11" ht="16.5" thickBot="1" x14ac:dyDescent="0.3">
      <c r="A33" s="126" t="s">
        <v>38</v>
      </c>
      <c r="B33" s="127"/>
      <c r="C33" s="127"/>
      <c r="D33" s="124"/>
      <c r="E33" s="124"/>
      <c r="F33" s="124"/>
      <c r="G33" s="124"/>
      <c r="H33" s="124"/>
      <c r="I33" s="124"/>
      <c r="J33" s="124"/>
      <c r="K33" s="128"/>
    </row>
    <row r="34" spans="1:11" ht="16.5" thickBot="1" x14ac:dyDescent="0.3">
      <c r="A34" s="89" t="s">
        <v>21</v>
      </c>
      <c r="B34" s="90" t="s">
        <v>22</v>
      </c>
      <c r="C34" s="91" t="s">
        <v>23</v>
      </c>
      <c r="D34" s="91" t="s">
        <v>64</v>
      </c>
      <c r="E34" s="91" t="s">
        <v>69</v>
      </c>
      <c r="F34" s="91" t="s">
        <v>65</v>
      </c>
      <c r="G34" s="91" t="s">
        <v>68</v>
      </c>
      <c r="H34" s="91" t="s">
        <v>66</v>
      </c>
      <c r="I34" s="91" t="s">
        <v>70</v>
      </c>
      <c r="J34" s="92" t="s">
        <v>67</v>
      </c>
      <c r="K34" s="93" t="s">
        <v>24</v>
      </c>
    </row>
    <row r="35" spans="1:11" ht="43.5" customHeight="1" thickBot="1" x14ac:dyDescent="0.3">
      <c r="A35" s="47" t="s">
        <v>39</v>
      </c>
      <c r="B35" s="48" t="s">
        <v>40</v>
      </c>
      <c r="C35" s="49">
        <v>7070.83</v>
      </c>
      <c r="D35" s="43">
        <v>1</v>
      </c>
      <c r="E35" s="56">
        <f t="shared" ref="E35" si="6">C35*D35</f>
        <v>7070.83</v>
      </c>
      <c r="F35" s="43"/>
      <c r="G35" s="49">
        <f t="shared" ref="G35" si="7">C35*F35</f>
        <v>0</v>
      </c>
      <c r="H35" s="43"/>
      <c r="I35" s="49">
        <f t="shared" ref="I35" si="8">C35*H35</f>
        <v>0</v>
      </c>
      <c r="J35" s="43">
        <v>1</v>
      </c>
      <c r="K35" s="56">
        <f>SUM(C35*J35)</f>
        <v>7070.83</v>
      </c>
    </row>
    <row r="36" spans="1:11" ht="18.75" x14ac:dyDescent="0.25">
      <c r="A36" s="119" t="s">
        <v>41</v>
      </c>
      <c r="B36" s="120"/>
      <c r="C36" s="120"/>
      <c r="D36" s="120"/>
      <c r="E36" s="120"/>
      <c r="F36" s="120"/>
      <c r="G36" s="120"/>
      <c r="H36" s="120"/>
      <c r="I36" s="120"/>
      <c r="J36" s="120"/>
      <c r="K36" s="122"/>
    </row>
    <row r="37" spans="1:11" ht="16.5" thickBot="1" x14ac:dyDescent="0.3">
      <c r="A37" s="123" t="s">
        <v>42</v>
      </c>
      <c r="B37" s="124"/>
      <c r="C37" s="124"/>
      <c r="D37" s="124"/>
      <c r="E37" s="124"/>
      <c r="F37" s="124"/>
      <c r="G37" s="124"/>
      <c r="H37" s="124"/>
      <c r="I37" s="124"/>
      <c r="J37" s="124"/>
      <c r="K37" s="125"/>
    </row>
    <row r="38" spans="1:11" ht="16.5" thickBot="1" x14ac:dyDescent="0.3">
      <c r="A38" s="90" t="s">
        <v>21</v>
      </c>
      <c r="B38" s="90" t="s">
        <v>22</v>
      </c>
      <c r="C38" s="91" t="s">
        <v>23</v>
      </c>
      <c r="D38" s="101" t="s">
        <v>64</v>
      </c>
      <c r="E38" s="101" t="s">
        <v>69</v>
      </c>
      <c r="F38" s="101" t="s">
        <v>65</v>
      </c>
      <c r="G38" s="101" t="s">
        <v>68</v>
      </c>
      <c r="H38" s="101" t="s">
        <v>66</v>
      </c>
      <c r="I38" s="101" t="s">
        <v>70</v>
      </c>
      <c r="J38" s="102" t="s">
        <v>67</v>
      </c>
      <c r="K38" s="93" t="s">
        <v>24</v>
      </c>
    </row>
    <row r="39" spans="1:11" ht="65.25" customHeight="1" x14ac:dyDescent="0.25">
      <c r="A39" s="47" t="s">
        <v>43</v>
      </c>
      <c r="B39" s="48" t="s">
        <v>44</v>
      </c>
      <c r="C39" s="49">
        <v>572.4</v>
      </c>
      <c r="D39" s="103"/>
      <c r="E39" s="46">
        <f t="shared" ref="E39:E40" si="9">C39*D39</f>
        <v>0</v>
      </c>
      <c r="F39" s="103">
        <v>35</v>
      </c>
      <c r="G39" s="46">
        <f t="shared" ref="G39:G40" si="10">C39*F39</f>
        <v>20034</v>
      </c>
      <c r="H39" s="103"/>
      <c r="I39" s="46">
        <f t="shared" ref="I39:I40" si="11">C39*H39</f>
        <v>0</v>
      </c>
      <c r="J39" s="103">
        <v>35</v>
      </c>
      <c r="K39" s="56">
        <f>SUM(C39*J39)</f>
        <v>20034</v>
      </c>
    </row>
    <row r="40" spans="1:11" ht="75.75" customHeight="1" thickBot="1" x14ac:dyDescent="0.3">
      <c r="A40" s="47" t="s">
        <v>45</v>
      </c>
      <c r="B40" s="48" t="s">
        <v>46</v>
      </c>
      <c r="C40" s="49">
        <v>405.45</v>
      </c>
      <c r="D40" s="103"/>
      <c r="E40" s="46">
        <f t="shared" si="9"/>
        <v>0</v>
      </c>
      <c r="F40" s="103">
        <v>210</v>
      </c>
      <c r="G40" s="46">
        <f t="shared" si="10"/>
        <v>85144.5</v>
      </c>
      <c r="H40" s="103">
        <v>36</v>
      </c>
      <c r="I40" s="46">
        <f t="shared" si="11"/>
        <v>14596.199999999999</v>
      </c>
      <c r="J40" s="103">
        <v>246</v>
      </c>
      <c r="K40" s="56">
        <f>SUM(C40*J40)</f>
        <v>99740.7</v>
      </c>
    </row>
    <row r="41" spans="1:11" ht="16.5" thickBot="1" x14ac:dyDescent="0.3">
      <c r="A41" s="126" t="s">
        <v>47</v>
      </c>
      <c r="B41" s="127"/>
      <c r="C41" s="127"/>
      <c r="D41" s="124"/>
      <c r="E41" s="124"/>
      <c r="F41" s="124"/>
      <c r="G41" s="124"/>
      <c r="H41" s="124"/>
      <c r="I41" s="124"/>
      <c r="J41" s="124"/>
      <c r="K41" s="128"/>
    </row>
    <row r="42" spans="1:11" ht="16.5" thickBot="1" x14ac:dyDescent="0.3">
      <c r="A42" s="89" t="s">
        <v>21</v>
      </c>
      <c r="B42" s="90" t="s">
        <v>22</v>
      </c>
      <c r="C42" s="91" t="s">
        <v>23</v>
      </c>
      <c r="D42" s="91" t="s">
        <v>64</v>
      </c>
      <c r="E42" s="91" t="s">
        <v>69</v>
      </c>
      <c r="F42" s="91" t="s">
        <v>65</v>
      </c>
      <c r="G42" s="91" t="s">
        <v>68</v>
      </c>
      <c r="H42" s="91" t="s">
        <v>66</v>
      </c>
      <c r="I42" s="91" t="s">
        <v>70</v>
      </c>
      <c r="J42" s="92" t="s">
        <v>67</v>
      </c>
      <c r="K42" s="93" t="s">
        <v>24</v>
      </c>
    </row>
    <row r="43" spans="1:11" ht="81" customHeight="1" x14ac:dyDescent="0.25">
      <c r="A43" s="47" t="s">
        <v>48</v>
      </c>
      <c r="B43" s="48" t="s">
        <v>49</v>
      </c>
      <c r="C43" s="49">
        <v>945.89</v>
      </c>
      <c r="D43" s="43"/>
      <c r="E43" s="56">
        <f t="shared" ref="E43" si="12">C43*D43</f>
        <v>0</v>
      </c>
      <c r="F43" s="43">
        <v>23</v>
      </c>
      <c r="G43" s="49">
        <f t="shared" ref="G43" si="13">C43*F43</f>
        <v>21755.47</v>
      </c>
      <c r="H43" s="43"/>
      <c r="I43" s="49">
        <f t="shared" ref="I43" si="14">C43*H43</f>
        <v>0</v>
      </c>
      <c r="J43" s="43">
        <v>23</v>
      </c>
      <c r="K43" s="56">
        <f>SUM(C43*J43)</f>
        <v>21755.47</v>
      </c>
    </row>
    <row r="44" spans="1:11" ht="19.5" thickBot="1" x14ac:dyDescent="0.3">
      <c r="A44" s="129" t="s">
        <v>50</v>
      </c>
      <c r="B44" s="130"/>
      <c r="C44" s="130"/>
      <c r="D44" s="130"/>
      <c r="E44" s="130"/>
      <c r="F44" s="130"/>
      <c r="G44" s="130"/>
      <c r="H44" s="130"/>
      <c r="I44" s="130"/>
      <c r="J44" s="130"/>
      <c r="K44" s="131"/>
    </row>
    <row r="45" spans="1:11" ht="16.5" thickBot="1" x14ac:dyDescent="0.3">
      <c r="A45" s="90" t="s">
        <v>21</v>
      </c>
      <c r="B45" s="90" t="s">
        <v>22</v>
      </c>
      <c r="C45" s="91" t="s">
        <v>23</v>
      </c>
      <c r="D45" s="101" t="s">
        <v>64</v>
      </c>
      <c r="E45" s="101" t="s">
        <v>69</v>
      </c>
      <c r="F45" s="101" t="s">
        <v>65</v>
      </c>
      <c r="G45" s="101" t="s">
        <v>68</v>
      </c>
      <c r="H45" s="101" t="s">
        <v>66</v>
      </c>
      <c r="I45" s="101" t="s">
        <v>70</v>
      </c>
      <c r="J45" s="92" t="s">
        <v>67</v>
      </c>
      <c r="K45" s="93" t="s">
        <v>24</v>
      </c>
    </row>
    <row r="46" spans="1:11" x14ac:dyDescent="0.25">
      <c r="A46" s="50" t="s">
        <v>51</v>
      </c>
      <c r="B46" s="51" t="s">
        <v>52</v>
      </c>
      <c r="C46" s="52">
        <v>58.82</v>
      </c>
      <c r="D46" s="103"/>
      <c r="E46" s="46">
        <f t="shared" ref="E46" si="15">C46*D46</f>
        <v>0</v>
      </c>
      <c r="F46" s="103">
        <v>2</v>
      </c>
      <c r="G46" s="46">
        <f t="shared" ref="G46" si="16">C46*F46</f>
        <v>117.64</v>
      </c>
      <c r="H46" s="103"/>
      <c r="I46" s="46">
        <f t="shared" ref="I46" si="17">C46*H46</f>
        <v>0</v>
      </c>
      <c r="J46" s="103">
        <v>2</v>
      </c>
      <c r="K46" s="56">
        <f>SUM(C46*J46)</f>
        <v>117.64</v>
      </c>
    </row>
    <row r="47" spans="1:11" x14ac:dyDescent="0.25">
      <c r="A47" s="53" t="s">
        <v>53</v>
      </c>
      <c r="B47" s="54" t="s">
        <v>54</v>
      </c>
      <c r="C47" s="55">
        <v>37.5</v>
      </c>
      <c r="D47" s="103"/>
      <c r="E47" s="46">
        <f t="shared" ref="E47:E50" si="18">C47*D47</f>
        <v>0</v>
      </c>
      <c r="F47" s="103">
        <v>2</v>
      </c>
      <c r="G47" s="46">
        <f t="shared" ref="G47:G50" si="19">C47*F47</f>
        <v>75</v>
      </c>
      <c r="H47" s="103"/>
      <c r="I47" s="46">
        <f t="shared" ref="I47:I50" si="20">C47*H47</f>
        <v>0</v>
      </c>
      <c r="J47" s="103">
        <v>2</v>
      </c>
      <c r="K47" s="57">
        <f>SUM(C47*J47)</f>
        <v>75</v>
      </c>
    </row>
    <row r="48" spans="1:11" x14ac:dyDescent="0.25">
      <c r="A48" s="53" t="s">
        <v>55</v>
      </c>
      <c r="B48" s="54" t="s">
        <v>56</v>
      </c>
      <c r="C48" s="55">
        <v>114.9</v>
      </c>
      <c r="D48" s="103">
        <v>10</v>
      </c>
      <c r="E48" s="46">
        <f t="shared" si="18"/>
        <v>1149</v>
      </c>
      <c r="F48" s="103"/>
      <c r="G48" s="46">
        <f t="shared" si="19"/>
        <v>0</v>
      </c>
      <c r="H48" s="103"/>
      <c r="I48" s="46">
        <f t="shared" si="20"/>
        <v>0</v>
      </c>
      <c r="J48" s="103">
        <v>10</v>
      </c>
      <c r="K48" s="57">
        <f>SUM(C48*J48)</f>
        <v>1149</v>
      </c>
    </row>
    <row r="49" spans="1:11" x14ac:dyDescent="0.25">
      <c r="A49" s="50" t="s">
        <v>57</v>
      </c>
      <c r="B49" s="51" t="s">
        <v>58</v>
      </c>
      <c r="C49" s="52">
        <v>40.590000000000003</v>
      </c>
      <c r="D49" s="103"/>
      <c r="E49" s="46">
        <f t="shared" si="18"/>
        <v>0</v>
      </c>
      <c r="F49" s="103">
        <v>19</v>
      </c>
      <c r="G49" s="46">
        <f t="shared" si="19"/>
        <v>771.21</v>
      </c>
      <c r="H49" s="103">
        <v>4</v>
      </c>
      <c r="I49" s="46">
        <f t="shared" si="20"/>
        <v>162.36000000000001</v>
      </c>
      <c r="J49" s="103">
        <v>23</v>
      </c>
      <c r="K49" s="56">
        <f>SUM(C49*J49)</f>
        <v>933.57</v>
      </c>
    </row>
    <row r="50" spans="1:11" ht="15.75" thickBot="1" x14ac:dyDescent="0.3">
      <c r="A50" s="50" t="s">
        <v>59</v>
      </c>
      <c r="B50" s="51" t="s">
        <v>60</v>
      </c>
      <c r="C50" s="49">
        <v>29.58</v>
      </c>
      <c r="D50" s="103"/>
      <c r="E50" s="46">
        <f t="shared" si="18"/>
        <v>0</v>
      </c>
      <c r="F50" s="103">
        <v>47</v>
      </c>
      <c r="G50" s="46">
        <f t="shared" si="19"/>
        <v>1390.26</v>
      </c>
      <c r="H50" s="103">
        <v>4</v>
      </c>
      <c r="I50" s="46">
        <f t="shared" si="20"/>
        <v>118.32</v>
      </c>
      <c r="J50" s="103">
        <v>51</v>
      </c>
      <c r="K50" s="56">
        <f>SUM(C50*J50)</f>
        <v>1508.58</v>
      </c>
    </row>
    <row r="51" spans="1:11" ht="18.75" x14ac:dyDescent="0.25">
      <c r="A51" s="119" t="s">
        <v>61</v>
      </c>
      <c r="B51" s="120"/>
      <c r="C51" s="120"/>
      <c r="D51" s="121"/>
      <c r="E51" s="121"/>
      <c r="F51" s="121"/>
      <c r="G51" s="121"/>
      <c r="H51" s="121"/>
      <c r="I51" s="121"/>
      <c r="J51" s="121"/>
      <c r="K51" s="122"/>
    </row>
    <row r="52" spans="1:11" ht="230.25" customHeight="1" thickBot="1" x14ac:dyDescent="0.3">
      <c r="A52" s="94" t="s">
        <v>62</v>
      </c>
      <c r="B52" s="95" t="s">
        <v>63</v>
      </c>
      <c r="C52" s="96"/>
      <c r="D52" s="109">
        <v>1</v>
      </c>
      <c r="E52" s="96">
        <v>14346.09</v>
      </c>
      <c r="F52" s="108">
        <v>1</v>
      </c>
      <c r="G52" s="96">
        <v>90433.43</v>
      </c>
      <c r="H52" s="108">
        <v>1</v>
      </c>
      <c r="I52" s="96">
        <v>7265.94</v>
      </c>
      <c r="J52" s="97">
        <v>1</v>
      </c>
      <c r="K52" s="56">
        <v>112045.46</v>
      </c>
    </row>
    <row r="53" spans="1:11" ht="18.75" x14ac:dyDescent="0.25">
      <c r="A53" s="104" t="s">
        <v>71</v>
      </c>
      <c r="B53" s="105"/>
      <c r="C53" s="105"/>
      <c r="D53" s="106"/>
      <c r="E53" s="107">
        <f>SUM(E23:E52)</f>
        <v>48912</v>
      </c>
      <c r="F53" s="106"/>
      <c r="G53" s="107">
        <f>SUM(G23:G52)</f>
        <v>394047.9</v>
      </c>
      <c r="H53" s="106"/>
      <c r="I53" s="107">
        <f>SUM(I23:I52)</f>
        <v>36610.35</v>
      </c>
      <c r="J53" s="106"/>
      <c r="K53" s="107">
        <f>SUM(K23:K52)</f>
        <v>479570.25000000006</v>
      </c>
    </row>
    <row r="54" spans="1:11" x14ac:dyDescent="0.25">
      <c r="A54" s="11"/>
    </row>
    <row r="55" spans="1:11" x14ac:dyDescent="0.25">
      <c r="A55" s="11"/>
    </row>
    <row r="56" spans="1:11" x14ac:dyDescent="0.25">
      <c r="A56" s="11"/>
      <c r="E56" s="10">
        <f>E53*0.1</f>
        <v>4891.2</v>
      </c>
      <c r="G56" s="10">
        <f>G53*0.15</f>
        <v>59107.184999999998</v>
      </c>
      <c r="I56" s="10">
        <f>I53</f>
        <v>36610.35</v>
      </c>
      <c r="K56" s="5">
        <f>I56+G56+E56</f>
        <v>100608.735</v>
      </c>
    </row>
    <row r="57" spans="1:11" x14ac:dyDescent="0.25">
      <c r="A57" s="11"/>
    </row>
    <row r="58" spans="1:11" x14ac:dyDescent="0.25">
      <c r="A58" s="11"/>
    </row>
    <row r="59" spans="1:11" x14ac:dyDescent="0.25">
      <c r="A59" s="11"/>
    </row>
    <row r="60" spans="1:11" x14ac:dyDescent="0.25">
      <c r="A60" s="11"/>
    </row>
    <row r="61" spans="1:11" x14ac:dyDescent="0.25">
      <c r="A61" s="11"/>
    </row>
    <row r="62" spans="1:11" x14ac:dyDescent="0.25">
      <c r="A62" s="11"/>
    </row>
    <row r="63" spans="1:11" x14ac:dyDescent="0.25">
      <c r="A63" s="11"/>
    </row>
    <row r="64" spans="1: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sheetData>
  <mergeCells count="13">
    <mergeCell ref="A21:K21"/>
    <mergeCell ref="C1:J1"/>
    <mergeCell ref="A2:J2"/>
    <mergeCell ref="A20:K20"/>
    <mergeCell ref="A51:K51"/>
    <mergeCell ref="A24:K24"/>
    <mergeCell ref="A25:K25"/>
    <mergeCell ref="A30:K30"/>
    <mergeCell ref="A33:K33"/>
    <mergeCell ref="A36:K36"/>
    <mergeCell ref="A37:K37"/>
    <mergeCell ref="A41:K41"/>
    <mergeCell ref="A44:K44"/>
  </mergeCells>
  <conditionalFormatting sqref="D23">
    <cfRule type="cellIs" dxfId="29" priority="24" operator="greaterThan">
      <formula>0</formula>
    </cfRule>
  </conditionalFormatting>
  <conditionalFormatting sqref="D27:D29">
    <cfRule type="cellIs" dxfId="28" priority="21" operator="greaterThan">
      <formula>0</formula>
    </cfRule>
  </conditionalFormatting>
  <conditionalFormatting sqref="D32">
    <cfRule type="cellIs" dxfId="27" priority="18" operator="greaterThan">
      <formula>0</formula>
    </cfRule>
  </conditionalFormatting>
  <conditionalFormatting sqref="D35">
    <cfRule type="cellIs" dxfId="26" priority="15" operator="greaterThan">
      <formula>0</formula>
    </cfRule>
  </conditionalFormatting>
  <conditionalFormatting sqref="D43">
    <cfRule type="cellIs" dxfId="25" priority="6" operator="greaterThan">
      <formula>0</formula>
    </cfRule>
  </conditionalFormatting>
  <conditionalFormatting sqref="D46:D50">
    <cfRule type="cellIs" dxfId="24" priority="3" operator="greaterThan">
      <formula>0</formula>
    </cfRule>
  </conditionalFormatting>
  <conditionalFormatting sqref="D39:J40">
    <cfRule type="cellIs" dxfId="23" priority="7" operator="greaterThan">
      <formula>0</formula>
    </cfRule>
  </conditionalFormatting>
  <conditionalFormatting sqref="F23">
    <cfRule type="cellIs" dxfId="22" priority="23" operator="greaterThan">
      <formula>0</formula>
    </cfRule>
  </conditionalFormatting>
  <conditionalFormatting sqref="F27:F29">
    <cfRule type="cellIs" dxfId="21" priority="20" operator="greaterThan">
      <formula>0</formula>
    </cfRule>
  </conditionalFormatting>
  <conditionalFormatting sqref="F32">
    <cfRule type="cellIs" dxfId="20" priority="17" operator="greaterThan">
      <formula>0</formula>
    </cfRule>
  </conditionalFormatting>
  <conditionalFormatting sqref="F35">
    <cfRule type="cellIs" dxfId="19" priority="14" operator="greaterThan">
      <formula>0</formula>
    </cfRule>
  </conditionalFormatting>
  <conditionalFormatting sqref="F43">
    <cfRule type="cellIs" dxfId="18" priority="5" operator="greaterThan">
      <formula>0</formula>
    </cfRule>
  </conditionalFormatting>
  <conditionalFormatting sqref="F46:F50">
    <cfRule type="cellIs" dxfId="17" priority="2" operator="greaterThan">
      <formula>0</formula>
    </cfRule>
  </conditionalFormatting>
  <conditionalFormatting sqref="H23">
    <cfRule type="cellIs" dxfId="16" priority="22" operator="greaterThan">
      <formula>0</formula>
    </cfRule>
  </conditionalFormatting>
  <conditionalFormatting sqref="H27:H29">
    <cfRule type="cellIs" dxfId="15" priority="19" operator="greaterThan">
      <formula>0</formula>
    </cfRule>
  </conditionalFormatting>
  <conditionalFormatting sqref="H32">
    <cfRule type="cellIs" dxfId="14" priority="16" operator="greaterThan">
      <formula>0</formula>
    </cfRule>
  </conditionalFormatting>
  <conditionalFormatting sqref="H35">
    <cfRule type="cellIs" dxfId="13" priority="13" operator="greaterThan">
      <formula>0</formula>
    </cfRule>
  </conditionalFormatting>
  <conditionalFormatting sqref="H43">
    <cfRule type="cellIs" dxfId="12" priority="4" operator="greaterThan">
      <formula>0</formula>
    </cfRule>
  </conditionalFormatting>
  <conditionalFormatting sqref="H46:H50">
    <cfRule type="cellIs" dxfId="11" priority="1" operator="greaterThan">
      <formula>0</formula>
    </cfRule>
  </conditionalFormatting>
  <conditionalFormatting sqref="J23 J27:J29 J32 J43 J46:J50">
    <cfRule type="cellIs" dxfId="10" priority="35" operator="greaterThan">
      <formula>0</formula>
    </cfRule>
  </conditionalFormatting>
  <conditionalFormatting sqref="J35">
    <cfRule type="cellIs" dxfId="9" priority="29" operator="greaterThan">
      <formula>0</formula>
    </cfRule>
  </conditionalFormatting>
  <conditionalFormatting sqref="L1">
    <cfRule type="containsText" dxfId="8" priority="39" operator="containsText" text="new SKUs">
      <formula>NOT(ISERROR(SEARCH("new SKUs",L1)))</formula>
    </cfRule>
    <cfRule type="containsText" dxfId="7" priority="41" operator="containsText" text="End of Order">
      <formula>NOT(ISERROR(SEARCH("End of Order",L1)))</formula>
    </cfRule>
    <cfRule type="containsText" dxfId="6" priority="42" operator="containsText" text="New Product/ Call for Availability">
      <formula>NOT(ISERROR(SEARCH("New Product/ Call for Availability",L1)))</formula>
    </cfRule>
    <cfRule type="notContainsBlanks" dxfId="5" priority="43">
      <formula>LEN(TRIM(L1))&gt;0</formula>
    </cfRule>
  </conditionalFormatting>
  <conditionalFormatting sqref="L1:M1">
    <cfRule type="containsText" dxfId="4" priority="40" operator="containsText" text="Comments">
      <formula>NOT(ISERROR(SEARCH("Comments",L1)))</formula>
    </cfRule>
  </conditionalFormatting>
  <conditionalFormatting sqref="M1">
    <cfRule type="containsText" dxfId="3" priority="45" operator="containsText" text="Will be removed">
      <formula>NOT(ISERROR(SEARCH("Will be removed",M1)))</formula>
    </cfRule>
    <cfRule type="containsText" dxfId="2" priority="46" operator="containsText" text="New Product/ Call for Availability">
      <formula>NOT(ISERROR(SEARCH("New Product/ Call for Availability",M1)))</formula>
    </cfRule>
    <cfRule type="notContainsBlanks" dxfId="1" priority="47">
      <formula>LEN(TRIM(M1))&gt;0</formula>
    </cfRule>
  </conditionalFormatting>
  <conditionalFormatting sqref="O1">
    <cfRule type="duplicateValues" dxfId="0" priority="38"/>
  </conditionalFormatting>
  <pageMargins left="0.7" right="0.7" top="0.75" bottom="0.75" header="0.3" footer="0.3"/>
  <pageSetup orientation="portrait" horizontalDpi="4294967293"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Option 1 - Series 400 POE++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 Higgins</dc:creator>
  <cp:keywords/>
  <dc:description/>
  <cp:lastModifiedBy>Lang, Chris</cp:lastModifiedBy>
  <cp:revision/>
  <dcterms:created xsi:type="dcterms:W3CDTF">2023-01-08T17:00:02Z</dcterms:created>
  <dcterms:modified xsi:type="dcterms:W3CDTF">2023-08-03T15:54:36Z</dcterms:modified>
  <cp:category/>
  <cp:contentStatus/>
</cp:coreProperties>
</file>