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040" windowHeight="11220" activeTab="0"/>
  </bookViews>
  <sheets>
    <sheet name="Sheet1" sheetId="1" r:id="rId1"/>
  </sheets>
  <definedNames>
    <definedName name="_xlfn._FV" hidden="1">#NAME?</definedName>
  </definedNames>
  <calcPr fullCalcOnLoad="1"/>
</workbook>
</file>

<file path=xl/comments1.xml><?xml version="1.0" encoding="utf-8"?>
<comments xmlns="http://schemas.openxmlformats.org/spreadsheetml/2006/main">
  <authors>
    <author>Highland, Marcus - Division of District Support</author>
  </authors>
  <commentList>
    <comment ref="D70" authorId="0">
      <text>
        <r>
          <rPr>
            <sz val="9"/>
            <rFont val="Tahoma"/>
            <family val="2"/>
          </rPr>
          <t>Remove "repair and maintenance items"</t>
        </r>
      </text>
    </comment>
  </commentList>
</comments>
</file>

<file path=xl/sharedStrings.xml><?xml version="1.0" encoding="utf-8"?>
<sst xmlns="http://schemas.openxmlformats.org/spreadsheetml/2006/main" count="392" uniqueCount="150">
  <si>
    <t>PLAN OF SCHOOL ORGANIZATION</t>
  </si>
  <si>
    <t>1.</t>
  </si>
  <si>
    <t>Current Plan</t>
  </si>
  <si>
    <t>2.</t>
  </si>
  <si>
    <t>Long Range Plan</t>
  </si>
  <si>
    <t>SCHOOL CENTERS</t>
  </si>
  <si>
    <t>Secondary</t>
  </si>
  <si>
    <t>a.</t>
  </si>
  <si>
    <t>Middle</t>
  </si>
  <si>
    <t>3.</t>
  </si>
  <si>
    <t>Elementary</t>
  </si>
  <si>
    <t>Construct:</t>
  </si>
  <si>
    <t>2d.</t>
  </si>
  <si>
    <t>4.</t>
  </si>
  <si>
    <t>5.</t>
  </si>
  <si>
    <t>CAPITAL CONSTRUCTION PRIORITIES (Regardless of Schedule)</t>
  </si>
  <si>
    <t xml:space="preserve">Permanent </t>
  </si>
  <si>
    <t>9-12 Center</t>
  </si>
  <si>
    <t>Status</t>
  </si>
  <si>
    <t>Cost Est.</t>
  </si>
  <si>
    <t>Estimated Costs of these projects will not be included in the FACILITY NEEDS ASSESSMENT TOTAL.</t>
  </si>
  <si>
    <t>sf.</t>
  </si>
  <si>
    <t>Eff. %</t>
  </si>
  <si>
    <t>Central Office</t>
  </si>
  <si>
    <t>DISTRICT NEED</t>
  </si>
  <si>
    <t>Current Organization</t>
  </si>
  <si>
    <r>
      <t xml:space="preserve">KERA Strands New Additions: </t>
    </r>
    <r>
      <rPr>
        <sz val="8"/>
        <rFont val="Times New Roman"/>
        <family val="1"/>
      </rPr>
      <t xml:space="preserve"> Preschool, SBDM Office &amp; Conf., Fam. Res.</t>
    </r>
  </si>
  <si>
    <r>
      <t>Management support areas;</t>
    </r>
    <r>
      <rPr>
        <sz val="8"/>
        <rFont val="Times New Roman"/>
        <family val="1"/>
      </rPr>
      <t xml:space="preserve"> Construct, acquisition, or renovation of central offices, bus garages, or central stores</t>
    </r>
  </si>
  <si>
    <r>
      <t>Discretionary Construction Projects;</t>
    </r>
    <r>
      <rPr>
        <sz val="8"/>
        <rFont val="Times New Roman"/>
        <family val="1"/>
      </rPr>
      <t xml:space="preserve"> Functional Centers; Improvements by new construction or renovation. </t>
    </r>
  </si>
  <si>
    <t>2c.</t>
  </si>
  <si>
    <t>administrative areas, auditoriums, and gymnasiums.</t>
  </si>
  <si>
    <t>add 6%</t>
  </si>
  <si>
    <r>
      <t>Major renovation/additions of educational facilities;</t>
    </r>
    <r>
      <rPr>
        <sz val="8"/>
        <rFont val="Times New Roman"/>
        <family val="1"/>
      </rPr>
      <t xml:space="preserve"> including expansions, kitchens, cafeterias, libraries, </t>
    </r>
  </si>
  <si>
    <r>
      <t xml:space="preserve">DISTRICT "SHELL" SUBMISSION DATE: 2/1/11 local board DFP 5/2/11 </t>
    </r>
    <r>
      <rPr>
        <b/>
        <sz val="9"/>
        <color indexed="9"/>
        <rFont val="Times New Roman"/>
        <family val="1"/>
      </rPr>
      <t>(delete following Hearing)</t>
    </r>
  </si>
  <si>
    <r>
      <t xml:space="preserve">KDE "SHELL" RESUBMISSION DATE: 2/8/11, local board DFP returned 5/3/11 </t>
    </r>
    <r>
      <rPr>
        <b/>
        <sz val="9"/>
        <color indexed="9"/>
        <rFont val="Times New Roman"/>
        <family val="1"/>
      </rPr>
      <t>(delete following Hearing)</t>
    </r>
  </si>
  <si>
    <t>Bus Garage</t>
  </si>
  <si>
    <t>6-8 Center</t>
  </si>
  <si>
    <t>resource</t>
  </si>
  <si>
    <t>b.</t>
  </si>
  <si>
    <t>Todd County Central High School</t>
  </si>
  <si>
    <t>Todd County Middle School</t>
  </si>
  <si>
    <t>North Todd Elementary School</t>
  </si>
  <si>
    <t>South Todd Elementary School</t>
  </si>
  <si>
    <t>Horizons Alternative School</t>
  </si>
  <si>
    <t>Annex Building</t>
  </si>
  <si>
    <t>Re-construct baseball field to re-orient to new concessions building</t>
  </si>
  <si>
    <t>Greenhouse replacement at high school</t>
  </si>
  <si>
    <t>6.</t>
  </si>
  <si>
    <t>Media Center expansion</t>
  </si>
  <si>
    <t>Maintenance &amp; district storage bldg</t>
  </si>
  <si>
    <t>FRC</t>
  </si>
  <si>
    <t>DFP REVISIONS</t>
  </si>
  <si>
    <t>TODD COUNTY SCHOOLS</t>
  </si>
  <si>
    <t>DISTRICT FACILITY PLAN</t>
  </si>
  <si>
    <t>Renovate playground at North Todd Elementary</t>
  </si>
  <si>
    <t>Renovate playground at South Todd Elementary</t>
  </si>
  <si>
    <t>CAPITAL CONSTRUCTION PRIORITIES (Schedule after the 2024 Biennium)</t>
  </si>
  <si>
    <r>
      <rPr>
        <b/>
        <sz val="10"/>
        <rFont val="Times New Roman"/>
        <family val="1"/>
      </rPr>
      <t>Construction of non-educational additions</t>
    </r>
    <r>
      <rPr>
        <b/>
        <sz val="8"/>
        <rFont val="Times New Roman"/>
        <family val="1"/>
      </rPr>
      <t xml:space="preserve"> </t>
    </r>
    <r>
      <rPr>
        <sz val="8"/>
        <rFont val="Times New Roman"/>
        <family val="1"/>
      </rPr>
      <t>or expansions including kitchen, cafeterias, administrative areas, auditoriums, and gymnasiums.</t>
    </r>
  </si>
  <si>
    <t>Renovate restroom, concessions, and press box facilities at football stadium</t>
  </si>
  <si>
    <t>KBE APPROVAL DATE: APRIL 2023</t>
  </si>
  <si>
    <t>NEXT DFP DUE: APRIL 2027</t>
  </si>
  <si>
    <t>vocal music classroom</t>
  </si>
  <si>
    <t>custodial receiving</t>
  </si>
  <si>
    <t>Major Renovation to include: repair/replacement of interior and exterior doors, industrial doors, roofing, partitions, fittings, wall finishes, floor finishes, ceiling finishes, plumbing fixtures, packaged air conditioning units, controls and instrumentation, lighting equipment, intercommunications and paging, clock and program systems, emergency power and generation systems, and pedestrian paving; install solar panels and associated infrastructure.</t>
  </si>
  <si>
    <t>556/414</t>
  </si>
  <si>
    <t>17</t>
  </si>
  <si>
    <t>497/467</t>
  </si>
  <si>
    <t>Todd County Central High School (A1)</t>
  </si>
  <si>
    <t>Horizons Alternative School (A5)</t>
  </si>
  <si>
    <t>Todd County Middle School (A1)</t>
  </si>
  <si>
    <t>North Todd Elementary School (A1)</t>
  </si>
  <si>
    <t>South Todd Elementary School (A1)</t>
  </si>
  <si>
    <t>347/483</t>
  </si>
  <si>
    <t>457/596</t>
  </si>
  <si>
    <t>HB 678 (2022) Health &amp; Wellness Center</t>
  </si>
  <si>
    <t>HB 678 (2022) Restroom, concessions, and press box facilities at baseball field</t>
  </si>
  <si>
    <t>HB 678 (2022) Hitting facility for baseball/softball</t>
  </si>
  <si>
    <t>HB 678 (2022) Archery facility</t>
  </si>
  <si>
    <t>HB 678 (2022) Outdoor athletic facility with baseball, softball, football field</t>
  </si>
  <si>
    <t>Demolish existing facility</t>
  </si>
  <si>
    <t>Maintenance and District Storage Facility</t>
  </si>
  <si>
    <t>Bus Garage; Replace fuel pumps and management system</t>
  </si>
  <si>
    <t>Major Renovation to include:</t>
  </si>
  <si>
    <t>SITEWORK</t>
  </si>
  <si>
    <t>Replace site lighting, install roadway, replace parking lost, replace pedestrian paving, replace site development, install garbage area and structure</t>
  </si>
  <si>
    <t>SUPERSTRUCTURE</t>
  </si>
  <si>
    <t>DOORS</t>
  </si>
  <si>
    <t>Replace exterior doors, replace industrial doors, replace interior doors</t>
  </si>
  <si>
    <t>WINDOWS</t>
  </si>
  <si>
    <t>INTERIOR FINISHES</t>
  </si>
  <si>
    <t>MECHANICAL</t>
  </si>
  <si>
    <t>ELECTRICAL</t>
  </si>
  <si>
    <t>PLUMBING</t>
  </si>
  <si>
    <t>SEWAGE</t>
  </si>
  <si>
    <t>FIXED EQUIPMENT</t>
  </si>
  <si>
    <t>Replace exterior windows</t>
  </si>
  <si>
    <t>Replace wall finishes, repair/replace floor finishes, repair/replace ceiling finishes</t>
  </si>
  <si>
    <t>Replace sanitary sewer, replace storm sewer, repair sanitary waste piping</t>
  </si>
  <si>
    <t>ROOFING</t>
  </si>
  <si>
    <r>
      <t xml:space="preserve">EOY 2018-19 Student </t>
    </r>
    <r>
      <rPr>
        <b/>
        <u val="single"/>
        <sz val="8"/>
        <rFont val="Times New Roman"/>
        <family val="1"/>
      </rPr>
      <t>Enrollment</t>
    </r>
    <r>
      <rPr>
        <b/>
        <sz val="8"/>
        <rFont val="Times New Roman"/>
        <family val="1"/>
      </rPr>
      <t xml:space="preserve"> / Capacity</t>
    </r>
  </si>
  <si>
    <t>Repair damaged exterior walls</t>
  </si>
  <si>
    <t>Replace roof, gutters, downspouts</t>
  </si>
  <si>
    <t>Replace exterior doors, replace interior doors</t>
  </si>
  <si>
    <t>Replace lighting equipment, replace clock and program system, replace electrical service and distribution, replace emergency power and generation systems</t>
  </si>
  <si>
    <t>Repair partitions, replace fittings, repair stairs and rails, replace kitchen equipment, install secure entrance, provide ADA signage, replace gymnasium bleachers, renovate band room and support spaces, expand media center, install battery backup for servers</t>
  </si>
  <si>
    <t>Replace site lighting, install roadway, replace parking lots, replace pedestrian paving, replace site development</t>
  </si>
  <si>
    <t>Over 30 Years - 1978, 1991, 1995</t>
  </si>
  <si>
    <t>Over 30 Years - 1963, 1968, 1996</t>
  </si>
  <si>
    <t>Under 30, Over 15 Years - 1999, 2000, 2006</t>
  </si>
  <si>
    <t>Replace roof, gutters, and downspouts</t>
  </si>
  <si>
    <t>Replace roofing, gutters, and downspouts</t>
  </si>
  <si>
    <t>Replace damaged interior and exterior doors, replace damaged industrial doors</t>
  </si>
  <si>
    <t>N/A</t>
  </si>
  <si>
    <t>Over 30 Years - 1988</t>
  </si>
  <si>
    <t>Under 30, Over 15 Years - 1998, 2009</t>
  </si>
  <si>
    <t>Replace primary HVAC pumps and piping, replace packaged units, replace controls and instrumentation, replace exhaust ventilation systems</t>
  </si>
  <si>
    <t>Replace water heaters and boilers, replace plumbing fixtures, replace domestic water distribution piping, replace domestic water heaters, replace water supply, replace rain water drainage, replace gas supply system</t>
  </si>
  <si>
    <t>Replace exhaust ventilation systems</t>
  </si>
  <si>
    <t>Replace hot water boilers with piping, replace plumbing fixtures, replace domestic water distribution piping, replace sprinkler system piping, install sink in workroom</t>
  </si>
  <si>
    <t>Replace primary HVAC pumps and piping, replace chillers, replace controls and instrumentation, replace exhaust ventilation systems</t>
  </si>
  <si>
    <t>Replace hot water boilers, replace plumbing fixtures, replace domestic water distribution piping, replace domestic water heaters, replace water supply, replace rain water drainage, replace gas supply system</t>
  </si>
  <si>
    <t>Over 30 Years - 1960, 1986</t>
  </si>
  <si>
    <t>Under 30 Years, Over 15 Years - 2006</t>
  </si>
  <si>
    <t>Replace damaged exterior doors, Replace damaged interior doors</t>
  </si>
  <si>
    <t>Replace damaged exterior windows</t>
  </si>
  <si>
    <t>Replace water heaters and boilers</t>
  </si>
  <si>
    <t>Install ADA signage</t>
  </si>
  <si>
    <t>Replace/Modernize hard-wired technology connections.</t>
  </si>
  <si>
    <t xml:space="preserve">Outdoor Learning Environment and Barn for Agriculture Science  </t>
  </si>
  <si>
    <t>7-12 Center</t>
  </si>
  <si>
    <t>PS-5, 6-8, 7-12, 9-12</t>
  </si>
  <si>
    <t>PS-5 Center</t>
  </si>
  <si>
    <t>Replace damaged superstructure, replace exterior stairs and rails, replace damaged exterior walls</t>
  </si>
  <si>
    <t>Replace wall finishes, replace floor finishes, replace ceiling finishes</t>
  </si>
  <si>
    <t>Replace lighting equipment, replace clock and program system, replace fire alarm system, replace security system, replace exit and emergency light systems, replace emergency power and generation systems, replace intercommunications and pagaing systems, install battery backup for servers, replace electrical distribution systems, replace wheelchair lifts in gym and auditorium</t>
  </si>
  <si>
    <t>Replace sanitary sewer, replace storm sewer, replace damaged sanitary waste piping</t>
  </si>
  <si>
    <t>Replace damaged partitions, replace fittings, replace damaged stairs, install ADA signage, renovate locker rooms, replace gym bleachers, renovate culinary arts spaces</t>
  </si>
  <si>
    <t>Replace damaged ceiling finishes, replace damaged wall finishes</t>
  </si>
  <si>
    <t>Replace damaged partitions, replace damaged fittings</t>
  </si>
  <si>
    <t>Replace damaged superstructure, replace damaged exterior walls</t>
  </si>
  <si>
    <t>Replace lighting equipment, replace clock and program system, replace fire alarm system, replace security system, replace exit and emergency light systems, replace emergency power and generation systems, replace intercommunications and pagaing systems, install battery backup for servers, replace electrical distribution systems</t>
  </si>
  <si>
    <t>Replace sanitary sewer, replace storm sewer, replace damaged sanitary waste piping, connect wastewater to Elkton water treatment plan</t>
  </si>
  <si>
    <t>Replace damaged partitions, replace damaged fittings, install new garbage area and structure, replace damaged kitchen equipment</t>
  </si>
  <si>
    <t>Replace damaged exterior walls</t>
  </si>
  <si>
    <t>Repair damaged wall finishes, replace damaged floor finishes, replace damaged ceiling finishes</t>
  </si>
  <si>
    <t>Replace lighting equipment, install battery backup for servers</t>
  </si>
  <si>
    <t>7.</t>
  </si>
  <si>
    <r>
      <t>Replace fittings</t>
    </r>
    <r>
      <rPr>
        <sz val="8"/>
        <color indexed="10"/>
        <rFont val="Times New Roman"/>
        <family val="1"/>
      </rPr>
      <t>,</t>
    </r>
    <r>
      <rPr>
        <sz val="8"/>
        <rFont val="Times New Roman"/>
        <family val="1"/>
      </rPr>
      <t xml:space="preserve"> install ADA signage, install secure entrance, install new garbage area and structure, replace damaged partitions, replace kitchen equipment</t>
    </r>
  </si>
  <si>
    <t>Replace fittings, install ADA signage, install secure entrance, install secure perimeter fencing, install covered entryways</t>
  </si>
  <si>
    <r>
      <t>Replace fittings,</t>
    </r>
    <r>
      <rPr>
        <sz val="8"/>
        <color indexed="10"/>
        <rFont val="Times New Roman"/>
        <family val="1"/>
      </rPr>
      <t xml:space="preserve"> </t>
    </r>
    <r>
      <rPr>
        <sz val="8"/>
        <rFont val="Times New Roman"/>
        <family val="1"/>
      </rPr>
      <t>install ADA signage, install secure entrance, install secure perimeter fencing, install covered entryways</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</si>
</sst>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quot;$&quot;#,##0.00"/>
    <numFmt numFmtId="169" formatCode="[$-409]dddd\,\ mmmm\ d\,\ yyyy"/>
    <numFmt numFmtId="170" formatCode="[$-409]h:mm:ss\ AM/PM"/>
    <numFmt numFmtId="171" formatCode="[$€-2]\ #,##0.00_);[Red]\([$€-2]\ #,##0.00\)"/>
    <numFmt numFmtId="172" formatCode="0.000%"/>
    <numFmt numFmtId="173" formatCode="0.0000%"/>
    <numFmt numFmtId="174" formatCode="0.0%"/>
  </numFmts>
  <fonts count="66">
    <font>
      <sz val="10"/>
      <name val="Arial"/>
      <family val="0"/>
    </font>
    <font>
      <u val="single"/>
      <sz val="10"/>
      <color indexed="12"/>
      <name val="Arial"/>
      <family val="2"/>
    </font>
    <font>
      <u val="single"/>
      <sz val="10"/>
      <color indexed="36"/>
      <name val="Arial"/>
      <family val="2"/>
    </font>
    <font>
      <b/>
      <sz val="9"/>
      <name val="Times New Roman"/>
      <family val="1"/>
    </font>
    <font>
      <b/>
      <sz val="14"/>
      <name val="Times New Roman"/>
      <family val="1"/>
    </font>
    <font>
      <b/>
      <sz val="11"/>
      <name val="Times New Roman"/>
      <family val="1"/>
    </font>
    <font>
      <sz val="11"/>
      <name val="Times New Roman"/>
      <family val="1"/>
    </font>
    <font>
      <sz val="10"/>
      <name val="Times New Roman"/>
      <family val="1"/>
    </font>
    <font>
      <b/>
      <sz val="10"/>
      <name val="Times New Roman"/>
      <family val="1"/>
    </font>
    <font>
      <sz val="12"/>
      <name val="Times New Roman"/>
      <family val="1"/>
    </font>
    <font>
      <sz val="8"/>
      <name val="Times New Roman"/>
      <family val="1"/>
    </font>
    <font>
      <b/>
      <sz val="9"/>
      <color indexed="9"/>
      <name val="Times New Roman"/>
      <family val="1"/>
    </font>
    <font>
      <b/>
      <u val="single"/>
      <sz val="9"/>
      <name val="Times New Roman"/>
      <family val="1"/>
    </font>
    <font>
      <b/>
      <i/>
      <sz val="9"/>
      <name val="Times New Roman"/>
      <family val="1"/>
    </font>
    <font>
      <b/>
      <sz val="8"/>
      <name val="Times New Roman"/>
      <family val="1"/>
    </font>
    <font>
      <b/>
      <i/>
      <sz val="8"/>
      <name val="Times New Roman"/>
      <family val="1"/>
    </font>
    <font>
      <sz val="8"/>
      <name val="Arial"/>
      <family val="2"/>
    </font>
    <font>
      <b/>
      <u val="single"/>
      <sz val="8"/>
      <name val="Times New Roman"/>
      <family val="1"/>
    </font>
    <font>
      <sz val="8"/>
      <color indexed="10"/>
      <name val="Times New Roman"/>
      <family val="1"/>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sz val="9"/>
      <color indexed="9"/>
      <name val="Times New Roman"/>
      <family val="1"/>
    </font>
    <font>
      <sz val="10"/>
      <color indexed="10"/>
      <name val="Times New Roman"/>
      <family val="1"/>
    </font>
    <font>
      <sz val="8"/>
      <color indexed="9"/>
      <name val="Times New Roman"/>
      <family val="1"/>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sz val="8"/>
      <color rgb="FFFF0000"/>
      <name val="Times New Roman"/>
      <family val="1"/>
    </font>
    <font>
      <sz val="9"/>
      <color theme="0"/>
      <name val="Times New Roman"/>
      <family val="1"/>
    </font>
    <font>
      <sz val="10"/>
      <color rgb="FFFF0000"/>
      <name val="Times New Roman"/>
      <family val="1"/>
    </font>
    <font>
      <sz val="8"/>
      <color theme="0"/>
      <name val="Times New Roman"/>
      <family val="1"/>
    </font>
    <font>
      <sz val="8"/>
      <color theme="1"/>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Alignment="1">
      <alignment/>
    </xf>
    <xf numFmtId="0" fontId="3" fillId="0" borderId="0" xfId="0" applyFont="1" applyAlignment="1">
      <alignment/>
    </xf>
    <xf numFmtId="0" fontId="4" fillId="0" borderId="10" xfId="0" applyFont="1" applyBorder="1" applyAlignment="1">
      <alignment/>
    </xf>
    <xf numFmtId="0" fontId="4" fillId="0" borderId="0" xfId="0" applyFont="1" applyAlignment="1">
      <alignment/>
    </xf>
    <xf numFmtId="49" fontId="5" fillId="0" borderId="0" xfId="0" applyNumberFormat="1" applyFont="1" applyAlignment="1">
      <alignment horizontal="left"/>
    </xf>
    <xf numFmtId="49" fontId="6" fillId="0" borderId="0" xfId="0" applyNumberFormat="1" applyFont="1" applyAlignment="1">
      <alignment horizontal="center"/>
    </xf>
    <xf numFmtId="0" fontId="6" fillId="0" borderId="0" xfId="0" applyFont="1" applyAlignment="1">
      <alignment/>
    </xf>
    <xf numFmtId="3" fontId="6" fillId="0" borderId="0" xfId="0" applyNumberFormat="1" applyFont="1" applyAlignment="1">
      <alignment/>
    </xf>
    <xf numFmtId="49" fontId="7" fillId="0" borderId="0" xfId="0" applyNumberFormat="1" applyFont="1" applyAlignment="1">
      <alignment horizontal="left"/>
    </xf>
    <xf numFmtId="0" fontId="7" fillId="0" borderId="0" xfId="0" applyFont="1" applyAlignment="1">
      <alignment/>
    </xf>
    <xf numFmtId="3" fontId="7" fillId="0" borderId="0" xfId="0" applyNumberFormat="1" applyFont="1" applyAlignment="1">
      <alignment/>
    </xf>
    <xf numFmtId="0" fontId="5" fillId="0" borderId="0" xfId="0" applyFont="1" applyAlignment="1">
      <alignment/>
    </xf>
    <xf numFmtId="0" fontId="8" fillId="0" borderId="0" xfId="0" applyFont="1" applyAlignment="1">
      <alignment/>
    </xf>
    <xf numFmtId="0" fontId="8" fillId="0" borderId="0" xfId="0" applyFont="1" applyAlignment="1">
      <alignment wrapText="1"/>
    </xf>
    <xf numFmtId="49" fontId="7" fillId="0" borderId="0" xfId="0" applyNumberFormat="1" applyFont="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center"/>
    </xf>
    <xf numFmtId="0" fontId="9" fillId="0" borderId="0" xfId="0" applyFont="1" applyAlignment="1">
      <alignment/>
    </xf>
    <xf numFmtId="3" fontId="9" fillId="0" borderId="0" xfId="0" applyNumberFormat="1" applyFont="1" applyAlignment="1">
      <alignment/>
    </xf>
    <xf numFmtId="49" fontId="7" fillId="0" borderId="0" xfId="0" applyNumberFormat="1" applyFont="1" applyFill="1" applyAlignment="1">
      <alignment horizontal="center"/>
    </xf>
    <xf numFmtId="49" fontId="7" fillId="0" borderId="0" xfId="0" applyNumberFormat="1" applyFont="1" applyBorder="1" applyAlignment="1">
      <alignment horizontal="center"/>
    </xf>
    <xf numFmtId="0" fontId="7" fillId="0" borderId="0" xfId="0" applyFont="1" applyBorder="1" applyAlignment="1">
      <alignment/>
    </xf>
    <xf numFmtId="0" fontId="6" fillId="0" borderId="0" xfId="0" applyFont="1" applyBorder="1" applyAlignment="1">
      <alignment/>
    </xf>
    <xf numFmtId="167" fontId="7" fillId="0" borderId="0" xfId="0" applyNumberFormat="1" applyFont="1" applyBorder="1" applyAlignment="1">
      <alignment/>
    </xf>
    <xf numFmtId="0" fontId="8" fillId="0" borderId="0" xfId="0" applyFont="1" applyBorder="1" applyAlignment="1">
      <alignment horizontal="left"/>
    </xf>
    <xf numFmtId="49" fontId="10" fillId="0" borderId="0" xfId="0" applyNumberFormat="1" applyFont="1" applyBorder="1" applyAlignment="1">
      <alignment horizontal="left"/>
    </xf>
    <xf numFmtId="3" fontId="7" fillId="0" borderId="0" xfId="0" applyNumberFormat="1" applyFont="1" applyBorder="1" applyAlignment="1">
      <alignment/>
    </xf>
    <xf numFmtId="0" fontId="7" fillId="0" borderId="0" xfId="0" applyFont="1" applyFill="1" applyBorder="1" applyAlignment="1">
      <alignment/>
    </xf>
    <xf numFmtId="3" fontId="7" fillId="0" borderId="0" xfId="0" applyNumberFormat="1" applyFont="1" applyFill="1" applyBorder="1" applyAlignment="1">
      <alignment/>
    </xf>
    <xf numFmtId="0" fontId="7" fillId="0" borderId="0" xfId="0" applyFont="1" applyFill="1" applyBorder="1" applyAlignment="1">
      <alignment horizontal="center"/>
    </xf>
    <xf numFmtId="49" fontId="8" fillId="0" borderId="0" xfId="0" applyNumberFormat="1" applyFont="1" applyBorder="1" applyAlignment="1">
      <alignment horizontal="left"/>
    </xf>
    <xf numFmtId="0" fontId="8" fillId="0" borderId="0" xfId="0" applyFont="1" applyBorder="1" applyAlignment="1">
      <alignment/>
    </xf>
    <xf numFmtId="0" fontId="8" fillId="0" borderId="0" xfId="0" applyFont="1" applyBorder="1" applyAlignment="1">
      <alignment horizontal="center"/>
    </xf>
    <xf numFmtId="49" fontId="8" fillId="0" borderId="0" xfId="0" applyNumberFormat="1" applyFont="1" applyBorder="1" applyAlignment="1">
      <alignment horizontal="center"/>
    </xf>
    <xf numFmtId="49" fontId="7" fillId="0" borderId="0" xfId="0" applyNumberFormat="1" applyFont="1" applyFill="1" applyBorder="1" applyAlignment="1">
      <alignment horizontal="center"/>
    </xf>
    <xf numFmtId="0" fontId="59" fillId="0" borderId="0" xfId="0" applyFont="1" applyBorder="1" applyAlignment="1">
      <alignment/>
    </xf>
    <xf numFmtId="49" fontId="59" fillId="0" borderId="0" xfId="0" applyNumberFormat="1" applyFont="1" applyBorder="1" applyAlignment="1">
      <alignment horizontal="center"/>
    </xf>
    <xf numFmtId="0" fontId="60" fillId="0" borderId="0" xfId="0" applyNumberFormat="1" applyFont="1" applyAlignment="1">
      <alignment horizontal="center"/>
    </xf>
    <xf numFmtId="49" fontId="61" fillId="0" borderId="0" xfId="0" applyNumberFormat="1" applyFont="1" applyAlignment="1">
      <alignment horizontal="left"/>
    </xf>
    <xf numFmtId="49" fontId="61" fillId="0" borderId="0" xfId="0" applyNumberFormat="1" applyFont="1" applyAlignment="1">
      <alignment horizontal="center"/>
    </xf>
    <xf numFmtId="0" fontId="61" fillId="0" borderId="0" xfId="0" applyFont="1" applyAlignment="1">
      <alignment/>
    </xf>
    <xf numFmtId="3" fontId="61" fillId="0" borderId="0" xfId="0" applyNumberFormat="1" applyFont="1" applyAlignment="1">
      <alignment/>
    </xf>
    <xf numFmtId="0" fontId="7" fillId="0" borderId="0" xfId="0" applyFont="1" applyFill="1" applyBorder="1" applyAlignment="1">
      <alignment wrapText="1"/>
    </xf>
    <xf numFmtId="0" fontId="7" fillId="0" borderId="0" xfId="0" applyFont="1" applyFill="1" applyAlignment="1">
      <alignment wrapText="1"/>
    </xf>
    <xf numFmtId="3" fontId="7" fillId="0" borderId="0" xfId="0" applyNumberFormat="1" applyFont="1" applyFill="1" applyAlignment="1">
      <alignment wrapText="1"/>
    </xf>
    <xf numFmtId="49" fontId="9" fillId="0" borderId="0" xfId="0" applyNumberFormat="1" applyFont="1" applyFill="1" applyAlignment="1">
      <alignment horizontal="center"/>
    </xf>
    <xf numFmtId="0" fontId="9" fillId="0" borderId="0" xfId="0" applyFont="1" applyFill="1" applyAlignment="1">
      <alignment/>
    </xf>
    <xf numFmtId="3" fontId="9" fillId="0" borderId="0" xfId="0" applyNumberFormat="1" applyFont="1" applyFill="1" applyAlignment="1">
      <alignment/>
    </xf>
    <xf numFmtId="167" fontId="7" fillId="0" borderId="0" xfId="0" applyNumberFormat="1" applyFont="1" applyBorder="1" applyAlignment="1">
      <alignment horizontal="right"/>
    </xf>
    <xf numFmtId="0" fontId="7" fillId="0" borderId="0" xfId="0" applyFont="1" applyAlignment="1" applyProtection="1">
      <alignment horizontal="left" vertical="top" wrapText="1"/>
      <protection locked="0"/>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3" fontId="9" fillId="0" borderId="12" xfId="0" applyNumberFormat="1" applyFont="1" applyBorder="1" applyAlignment="1">
      <alignment/>
    </xf>
    <xf numFmtId="0" fontId="9" fillId="0" borderId="12" xfId="0" applyFont="1" applyBorder="1" applyAlignment="1">
      <alignment/>
    </xf>
    <xf numFmtId="0" fontId="12" fillId="0" borderId="12" xfId="0" applyFont="1" applyFill="1" applyBorder="1" applyAlignment="1">
      <alignment horizontal="center" vertical="center"/>
    </xf>
    <xf numFmtId="0" fontId="12" fillId="0" borderId="12" xfId="0" applyFont="1" applyFill="1" applyBorder="1" applyAlignment="1">
      <alignment vertical="center"/>
    </xf>
    <xf numFmtId="49" fontId="4" fillId="0" borderId="13" xfId="0" applyNumberFormat="1" applyFont="1" applyFill="1" applyBorder="1" applyAlignment="1">
      <alignment vertical="center" wrapText="1"/>
    </xf>
    <xf numFmtId="49" fontId="4" fillId="0" borderId="0" xfId="0" applyNumberFormat="1" applyFont="1" applyFill="1" applyBorder="1" applyAlignment="1">
      <alignment vertical="center" readingOrder="1"/>
    </xf>
    <xf numFmtId="49" fontId="4" fillId="0" borderId="0" xfId="0" applyNumberFormat="1" applyFont="1" applyFill="1" applyBorder="1" applyAlignment="1">
      <alignment vertical="center" wrapText="1"/>
    </xf>
    <xf numFmtId="3" fontId="9" fillId="0" borderId="0" xfId="0" applyNumberFormat="1" applyFont="1" applyBorder="1" applyAlignment="1">
      <alignment/>
    </xf>
    <xf numFmtId="0" fontId="3" fillId="0" borderId="0" xfId="0" applyFont="1" applyBorder="1" applyAlignment="1">
      <alignment/>
    </xf>
    <xf numFmtId="0" fontId="13" fillId="0" borderId="0" xfId="0" applyFont="1" applyBorder="1" applyAlignment="1">
      <alignment/>
    </xf>
    <xf numFmtId="0" fontId="3" fillId="0" borderId="0" xfId="0" applyFont="1" applyBorder="1" applyAlignment="1">
      <alignment/>
    </xf>
    <xf numFmtId="0" fontId="9" fillId="0" borderId="0" xfId="0" applyFont="1" applyBorder="1" applyAlignment="1">
      <alignment/>
    </xf>
    <xf numFmtId="49" fontId="3" fillId="0" borderId="13" xfId="0" applyNumberFormat="1" applyFont="1"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49" fontId="4" fillId="0" borderId="0" xfId="0" applyNumberFormat="1" applyFont="1" applyBorder="1" applyAlignment="1">
      <alignment/>
    </xf>
    <xf numFmtId="0" fontId="3" fillId="0" borderId="14" xfId="0" applyFont="1" applyBorder="1" applyAlignment="1">
      <alignment vertical="center"/>
    </xf>
    <xf numFmtId="0" fontId="3" fillId="0" borderId="10" xfId="0" applyFont="1" applyBorder="1" applyAlignment="1">
      <alignment vertical="center"/>
    </xf>
    <xf numFmtId="49" fontId="4" fillId="0" borderId="10" xfId="0" applyNumberFormat="1" applyFont="1" applyBorder="1" applyAlignment="1">
      <alignment/>
    </xf>
    <xf numFmtId="0" fontId="13" fillId="0" borderId="10" xfId="0" applyFont="1" applyBorder="1" applyAlignment="1">
      <alignment/>
    </xf>
    <xf numFmtId="0" fontId="5" fillId="0" borderId="15" xfId="0" applyFont="1" applyBorder="1" applyAlignment="1">
      <alignment/>
    </xf>
    <xf numFmtId="49" fontId="5" fillId="0" borderId="16" xfId="0" applyNumberFormat="1" applyFont="1" applyBorder="1" applyAlignment="1">
      <alignment horizontal="center"/>
    </xf>
    <xf numFmtId="0" fontId="5" fillId="0" borderId="16" xfId="0" applyFont="1" applyBorder="1" applyAlignment="1">
      <alignment/>
    </xf>
    <xf numFmtId="3" fontId="5" fillId="0" borderId="16" xfId="0" applyNumberFormat="1" applyFont="1" applyBorder="1" applyAlignment="1">
      <alignment/>
    </xf>
    <xf numFmtId="49" fontId="8" fillId="0" borderId="17" xfId="0" applyNumberFormat="1" applyFont="1" applyBorder="1" applyAlignment="1">
      <alignment horizontal="left"/>
    </xf>
    <xf numFmtId="49" fontId="8" fillId="0" borderId="18" xfId="0" applyNumberFormat="1" applyFont="1" applyBorder="1" applyAlignment="1">
      <alignment horizontal="center"/>
    </xf>
    <xf numFmtId="0" fontId="8" fillId="0" borderId="18" xfId="0" applyFont="1" applyBorder="1" applyAlignment="1">
      <alignment/>
    </xf>
    <xf numFmtId="3" fontId="8" fillId="0" borderId="18" xfId="0" applyNumberFormat="1" applyFont="1" applyBorder="1" applyAlignment="1">
      <alignment/>
    </xf>
    <xf numFmtId="0" fontId="5" fillId="0" borderId="0" xfId="0" applyFont="1" applyBorder="1" applyAlignment="1">
      <alignment/>
    </xf>
    <xf numFmtId="49" fontId="5" fillId="0" borderId="0" xfId="0" applyNumberFormat="1" applyFont="1" applyBorder="1" applyAlignment="1">
      <alignment horizontal="center"/>
    </xf>
    <xf numFmtId="3" fontId="5" fillId="0" borderId="0" xfId="0" applyNumberFormat="1" applyFont="1" applyBorder="1" applyAlignment="1">
      <alignment/>
    </xf>
    <xf numFmtId="49" fontId="5" fillId="0" borderId="0" xfId="0" applyNumberFormat="1" applyFont="1" applyBorder="1" applyAlignment="1">
      <alignment horizontal="left"/>
    </xf>
    <xf numFmtId="168" fontId="7" fillId="0" borderId="0" xfId="0" applyNumberFormat="1" applyFont="1" applyAlignment="1">
      <alignment/>
    </xf>
    <xf numFmtId="0" fontId="62" fillId="0" borderId="0" xfId="0" applyFont="1" applyBorder="1" applyAlignment="1">
      <alignment/>
    </xf>
    <xf numFmtId="0" fontId="62" fillId="0" borderId="0" xfId="0" applyFont="1" applyAlignment="1">
      <alignment/>
    </xf>
    <xf numFmtId="0" fontId="15" fillId="0" borderId="0" xfId="0" applyFont="1" applyBorder="1" applyAlignment="1">
      <alignment/>
    </xf>
    <xf numFmtId="0" fontId="10" fillId="0" borderId="0" xfId="0" applyFont="1" applyBorder="1" applyAlignment="1">
      <alignment/>
    </xf>
    <xf numFmtId="49" fontId="10" fillId="0" borderId="0" xfId="0" applyNumberFormat="1" applyFont="1" applyBorder="1" applyAlignment="1">
      <alignment horizontal="center"/>
    </xf>
    <xf numFmtId="9" fontId="10" fillId="0" borderId="0" xfId="0" applyNumberFormat="1" applyFont="1" applyFill="1" applyBorder="1" applyAlignment="1">
      <alignment/>
    </xf>
    <xf numFmtId="167" fontId="10" fillId="0" borderId="0" xfId="0" applyNumberFormat="1" applyFont="1" applyFill="1" applyBorder="1" applyAlignment="1">
      <alignment/>
    </xf>
    <xf numFmtId="0" fontId="10" fillId="0" borderId="0" xfId="0" applyFont="1" applyAlignment="1" applyProtection="1">
      <alignment vertical="top" wrapText="1"/>
      <protection locked="0"/>
    </xf>
    <xf numFmtId="49" fontId="10" fillId="0" borderId="0" xfId="0" applyNumberFormat="1" applyFont="1" applyAlignment="1">
      <alignment horizontal="left"/>
    </xf>
    <xf numFmtId="49" fontId="10" fillId="0" borderId="0" xfId="0" applyNumberFormat="1" applyFont="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3" fontId="10" fillId="0" borderId="0" xfId="0" applyNumberFormat="1" applyFont="1" applyFill="1" applyBorder="1" applyAlignment="1">
      <alignment/>
    </xf>
    <xf numFmtId="9" fontId="10" fillId="0" borderId="0" xfId="0" applyNumberFormat="1" applyFont="1" applyBorder="1" applyAlignment="1">
      <alignment/>
    </xf>
    <xf numFmtId="0" fontId="10" fillId="0" borderId="0" xfId="0" applyFont="1" applyAlignment="1">
      <alignment/>
    </xf>
    <xf numFmtId="0" fontId="10" fillId="0" borderId="0" xfId="0" applyFont="1" applyFill="1" applyBorder="1" applyAlignment="1">
      <alignment horizontal="left" vertical="top"/>
    </xf>
    <xf numFmtId="0" fontId="10" fillId="0" borderId="0" xfId="0" applyFont="1" applyBorder="1" applyAlignment="1">
      <alignment horizontal="left" vertical="top"/>
    </xf>
    <xf numFmtId="0" fontId="7" fillId="0" borderId="0" xfId="0" applyFont="1" applyAlignment="1" applyProtection="1">
      <alignment vertical="top" wrapText="1"/>
      <protection locked="0"/>
    </xf>
    <xf numFmtId="9" fontId="63" fillId="0" borderId="0" xfId="0" applyNumberFormat="1" applyFont="1" applyAlignment="1">
      <alignment/>
    </xf>
    <xf numFmtId="9" fontId="14" fillId="0" borderId="12" xfId="0" applyNumberFormat="1" applyFont="1" applyBorder="1" applyAlignment="1">
      <alignment/>
    </xf>
    <xf numFmtId="9" fontId="14" fillId="0" borderId="0" xfId="0" applyNumberFormat="1" applyFont="1" applyBorder="1" applyAlignment="1">
      <alignment/>
    </xf>
    <xf numFmtId="9" fontId="15" fillId="0" borderId="10" xfId="0" applyNumberFormat="1" applyFont="1" applyBorder="1" applyAlignment="1">
      <alignment/>
    </xf>
    <xf numFmtId="9" fontId="10" fillId="0" borderId="0" xfId="0" applyNumberFormat="1" applyFont="1" applyAlignment="1">
      <alignment/>
    </xf>
    <xf numFmtId="9" fontId="60" fillId="0" borderId="0" xfId="0" applyNumberFormat="1" applyFont="1" applyAlignment="1">
      <alignment horizontal="center" wrapText="1"/>
    </xf>
    <xf numFmtId="9" fontId="63" fillId="0" borderId="0" xfId="0" applyNumberFormat="1" applyFont="1" applyAlignment="1">
      <alignment horizontal="center" wrapText="1"/>
    </xf>
    <xf numFmtId="9" fontId="63" fillId="0" borderId="0" xfId="0" applyNumberFormat="1" applyFont="1" applyAlignment="1">
      <alignment horizontal="center"/>
    </xf>
    <xf numFmtId="9" fontId="14" fillId="0" borderId="16" xfId="0" applyNumberFormat="1" applyFont="1" applyBorder="1" applyAlignment="1">
      <alignment/>
    </xf>
    <xf numFmtId="9" fontId="14" fillId="0" borderId="0" xfId="0" applyNumberFormat="1" applyFont="1" applyBorder="1" applyAlignment="1">
      <alignment horizontal="right"/>
    </xf>
    <xf numFmtId="9" fontId="10" fillId="0" borderId="0" xfId="0" applyNumberFormat="1" applyFont="1" applyBorder="1" applyAlignment="1">
      <alignment horizontal="right"/>
    </xf>
    <xf numFmtId="9" fontId="16" fillId="0" borderId="0" xfId="0" applyNumberFormat="1" applyFont="1" applyAlignment="1">
      <alignment/>
    </xf>
    <xf numFmtId="9" fontId="14" fillId="0" borderId="0" xfId="0" applyNumberFormat="1" applyFont="1" applyBorder="1" applyAlignment="1">
      <alignment/>
    </xf>
    <xf numFmtId="9" fontId="14" fillId="0" borderId="18" xfId="0" applyNumberFormat="1" applyFont="1" applyBorder="1" applyAlignment="1">
      <alignment/>
    </xf>
    <xf numFmtId="9" fontId="10" fillId="0" borderId="0" xfId="0" applyNumberFormat="1" applyFont="1" applyFill="1" applyAlignment="1">
      <alignment/>
    </xf>
    <xf numFmtId="9" fontId="10" fillId="0" borderId="0" xfId="0" applyNumberFormat="1" applyFont="1" applyFill="1" applyBorder="1" applyAlignment="1">
      <alignment wrapText="1"/>
    </xf>
    <xf numFmtId="168" fontId="10" fillId="0" borderId="0" xfId="0" applyNumberFormat="1" applyFont="1" applyFill="1" applyBorder="1" applyAlignment="1">
      <alignment/>
    </xf>
    <xf numFmtId="168" fontId="10" fillId="0" borderId="0" xfId="0" applyNumberFormat="1" applyFont="1" applyBorder="1" applyAlignment="1">
      <alignment/>
    </xf>
    <xf numFmtId="168" fontId="63" fillId="0" borderId="0" xfId="0" applyNumberFormat="1" applyFont="1" applyAlignment="1">
      <alignment/>
    </xf>
    <xf numFmtId="168" fontId="14" fillId="0" borderId="19" xfId="0" applyNumberFormat="1" applyFont="1" applyBorder="1" applyAlignment="1">
      <alignment/>
    </xf>
    <xf numFmtId="168" fontId="15" fillId="0" borderId="20" xfId="0" applyNumberFormat="1" applyFont="1" applyBorder="1" applyAlignment="1">
      <alignment/>
    </xf>
    <xf numFmtId="168" fontId="10" fillId="0" borderId="20" xfId="0" applyNumberFormat="1" applyFont="1" applyBorder="1" applyAlignment="1">
      <alignment/>
    </xf>
    <xf numFmtId="168" fontId="14" fillId="0" borderId="20" xfId="0" applyNumberFormat="1" applyFont="1" applyBorder="1" applyAlignment="1">
      <alignment/>
    </xf>
    <xf numFmtId="168" fontId="15" fillId="0" borderId="21" xfId="0" applyNumberFormat="1" applyFont="1" applyBorder="1" applyAlignment="1">
      <alignment/>
    </xf>
    <xf numFmtId="168" fontId="10" fillId="0" borderId="0" xfId="0" applyNumberFormat="1" applyFont="1" applyAlignment="1">
      <alignment/>
    </xf>
    <xf numFmtId="168" fontId="14" fillId="0" borderId="0" xfId="0" applyNumberFormat="1" applyFont="1" applyAlignment="1">
      <alignment horizontal="center" wrapText="1"/>
    </xf>
    <xf numFmtId="168" fontId="64" fillId="0" borderId="0" xfId="0" applyNumberFormat="1" applyFont="1" applyAlignment="1">
      <alignment horizontal="center"/>
    </xf>
    <xf numFmtId="168" fontId="10" fillId="0" borderId="0" xfId="0" applyNumberFormat="1" applyFont="1" applyAlignment="1">
      <alignment horizontal="center"/>
    </xf>
    <xf numFmtId="168" fontId="10" fillId="0" borderId="0" xfId="0" applyNumberFormat="1" applyFont="1" applyFill="1" applyAlignment="1">
      <alignment horizontal="center"/>
    </xf>
    <xf numFmtId="168" fontId="14" fillId="0" borderId="22" xfId="0" applyNumberFormat="1" applyFont="1" applyBorder="1" applyAlignment="1">
      <alignment/>
    </xf>
    <xf numFmtId="168" fontId="14" fillId="0" borderId="0" xfId="0" applyNumberFormat="1" applyFont="1" applyBorder="1" applyAlignment="1">
      <alignment horizontal="right"/>
    </xf>
    <xf numFmtId="168" fontId="10" fillId="0" borderId="0" xfId="0" applyNumberFormat="1" applyFont="1" applyBorder="1" applyAlignment="1">
      <alignment horizontal="right"/>
    </xf>
    <xf numFmtId="168" fontId="14" fillId="0" borderId="0" xfId="0" applyNumberFormat="1" applyFont="1" applyBorder="1" applyAlignment="1">
      <alignment/>
    </xf>
    <xf numFmtId="168" fontId="14" fillId="0" borderId="23" xfId="0" applyNumberFormat="1" applyFont="1" applyBorder="1" applyAlignment="1">
      <alignment/>
    </xf>
    <xf numFmtId="168" fontId="10" fillId="0" borderId="0" xfId="0" applyNumberFormat="1" applyFont="1" applyFill="1" applyAlignment="1">
      <alignment/>
    </xf>
    <xf numFmtId="0" fontId="60" fillId="0" borderId="0" xfId="0" applyFont="1" applyBorder="1" applyAlignment="1">
      <alignment/>
    </xf>
    <xf numFmtId="3" fontId="10" fillId="0" borderId="0" xfId="0" applyNumberFormat="1" applyFont="1" applyBorder="1" applyAlignment="1">
      <alignment/>
    </xf>
    <xf numFmtId="0" fontId="10" fillId="0" borderId="0" xfId="0" applyFont="1" applyFill="1" applyBorder="1" applyAlignment="1">
      <alignment horizontal="left" wrapText="1"/>
    </xf>
    <xf numFmtId="0" fontId="10" fillId="0" borderId="0" xfId="0" applyFont="1" applyAlignment="1" applyProtection="1">
      <alignment horizontal="left" vertical="top" wrapText="1"/>
      <protection locked="0"/>
    </xf>
    <xf numFmtId="49" fontId="10" fillId="0" borderId="0" xfId="0" applyNumberFormat="1" applyFont="1" applyFill="1" applyBorder="1" applyAlignment="1">
      <alignment horizontal="center"/>
    </xf>
    <xf numFmtId="3" fontId="10" fillId="0" borderId="0" xfId="0" applyNumberFormat="1" applyFont="1" applyAlignment="1">
      <alignment/>
    </xf>
    <xf numFmtId="0" fontId="10" fillId="0" borderId="0" xfId="0" applyFont="1" applyAlignment="1" applyProtection="1">
      <alignment vertical="top"/>
      <protection locked="0"/>
    </xf>
    <xf numFmtId="0" fontId="14" fillId="0" borderId="0" xfId="0" applyFont="1" applyBorder="1" applyAlignment="1">
      <alignment horizontal="center"/>
    </xf>
    <xf numFmtId="167" fontId="10" fillId="0" borderId="0" xfId="0" applyNumberFormat="1" applyFont="1" applyBorder="1" applyAlignment="1">
      <alignment/>
    </xf>
    <xf numFmtId="167" fontId="10" fillId="0" borderId="0" xfId="0" applyNumberFormat="1" applyFont="1" applyBorder="1" applyAlignment="1">
      <alignment horizontal="right"/>
    </xf>
    <xf numFmtId="0" fontId="16" fillId="0" borderId="0" xfId="0" applyFont="1" applyAlignment="1">
      <alignment/>
    </xf>
    <xf numFmtId="168" fontId="16" fillId="0" borderId="0" xfId="0" applyNumberFormat="1" applyFont="1" applyAlignment="1">
      <alignment/>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Border="1" applyAlignment="1" applyProtection="1">
      <alignment horizontal="left" vertical="top" wrapText="1"/>
      <protection locked="0"/>
    </xf>
    <xf numFmtId="0" fontId="10" fillId="0" borderId="0" xfId="0" applyFont="1" applyFill="1" applyBorder="1" applyAlignment="1">
      <alignment horizontal="left" wrapText="1"/>
    </xf>
    <xf numFmtId="0" fontId="10" fillId="0" borderId="0" xfId="0" applyFont="1" applyAlignment="1" applyProtection="1">
      <alignment horizontal="left" vertical="top"/>
      <protection locked="0"/>
    </xf>
    <xf numFmtId="0" fontId="10" fillId="0" borderId="0" xfId="0" applyFont="1" applyAlignment="1" applyProtection="1">
      <alignment horizontal="left" wrapText="1"/>
      <protection locked="0"/>
    </xf>
    <xf numFmtId="0" fontId="7" fillId="0" borderId="0" xfId="0" applyFont="1" applyFill="1" applyAlignment="1">
      <alignment horizontal="left" vertical="top" wrapText="1"/>
    </xf>
    <xf numFmtId="0" fontId="10" fillId="0" borderId="0" xfId="0" applyFont="1" applyFill="1" applyBorder="1" applyAlignment="1" applyProtection="1">
      <alignment horizontal="left" vertical="top" wrapText="1"/>
      <protection locked="0"/>
    </xf>
    <xf numFmtId="0" fontId="7" fillId="0" borderId="0" xfId="0" applyFont="1" applyAlignment="1">
      <alignment horizontal="left" vertical="top" wrapText="1"/>
    </xf>
    <xf numFmtId="0" fontId="7" fillId="0"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46"/>
  <sheetViews>
    <sheetView tabSelected="1" zoomScale="130" zoomScaleNormal="130" zoomScaleSheetLayoutView="130" zoomScalePageLayoutView="120" workbookViewId="0" topLeftCell="A114">
      <selection activeCell="D119" sqref="D119:H119"/>
    </sheetView>
  </sheetViews>
  <sheetFormatPr defaultColWidth="9.140625" defaultRowHeight="12.75"/>
  <cols>
    <col min="1" max="1" width="4.8515625" style="15" customWidth="1"/>
    <col min="2" max="2" width="3.140625" style="16" customWidth="1"/>
    <col min="3" max="3" width="15.00390625" style="17" customWidth="1"/>
    <col min="4" max="4" width="4.57421875" style="17" customWidth="1"/>
    <col min="5" max="5" width="9.140625" style="17" customWidth="1"/>
    <col min="6" max="6" width="12.57421875" style="17" customWidth="1"/>
    <col min="7" max="7" width="6.8515625" style="18" customWidth="1"/>
    <col min="8" max="8" width="10.00390625" style="17" customWidth="1"/>
    <col min="9" max="9" width="1.57421875" style="17" customWidth="1"/>
    <col min="10" max="10" width="11.8515625" style="17" customWidth="1"/>
    <col min="11" max="11" width="3.7109375" style="17" customWidth="1"/>
    <col min="12" max="12" width="5.140625" style="107" customWidth="1"/>
    <col min="13" max="13" width="16.140625" style="127" bestFit="1" customWidth="1"/>
    <col min="14" max="14" width="9.8515625" style="17" bestFit="1" customWidth="1"/>
    <col min="15" max="16384" width="9.140625" style="17" customWidth="1"/>
  </cols>
  <sheetData>
    <row r="1" spans="1:13" s="40" customFormat="1" ht="12">
      <c r="A1" s="38" t="s">
        <v>33</v>
      </c>
      <c r="B1" s="39"/>
      <c r="G1" s="41"/>
      <c r="L1" s="103"/>
      <c r="M1" s="121"/>
    </row>
    <row r="2" spans="1:13" s="40" customFormat="1" ht="12.75" thickBot="1">
      <c r="A2" s="38" t="s">
        <v>34</v>
      </c>
      <c r="B2" s="39"/>
      <c r="G2" s="41"/>
      <c r="L2" s="103"/>
      <c r="M2" s="121"/>
    </row>
    <row r="3" spans="1:13" s="40" customFormat="1" ht="15.75">
      <c r="A3" s="50" t="s">
        <v>59</v>
      </c>
      <c r="B3" s="51"/>
      <c r="C3" s="51"/>
      <c r="D3" s="51"/>
      <c r="E3" s="51"/>
      <c r="F3" s="51"/>
      <c r="G3" s="52"/>
      <c r="H3" s="53"/>
      <c r="I3" s="54" t="s">
        <v>51</v>
      </c>
      <c r="J3" s="55"/>
      <c r="K3" s="55"/>
      <c r="L3" s="104"/>
      <c r="M3" s="122"/>
    </row>
    <row r="4" spans="1:13" s="40" customFormat="1" ht="15" customHeight="1">
      <c r="A4" s="56"/>
      <c r="B4" s="57" t="s">
        <v>52</v>
      </c>
      <c r="C4" s="58"/>
      <c r="D4" s="58"/>
      <c r="E4" s="58"/>
      <c r="F4" s="58"/>
      <c r="G4" s="59"/>
      <c r="H4" s="60"/>
      <c r="I4" s="61"/>
      <c r="J4" s="62"/>
      <c r="K4" s="61"/>
      <c r="L4" s="105"/>
      <c r="M4" s="123"/>
    </row>
    <row r="5" spans="1:13" s="40" customFormat="1" ht="15" customHeight="1">
      <c r="A5" s="56"/>
      <c r="B5" s="57" t="s">
        <v>53</v>
      </c>
      <c r="C5" s="58"/>
      <c r="D5" s="58"/>
      <c r="E5" s="58"/>
      <c r="F5" s="58"/>
      <c r="G5" s="59"/>
      <c r="H5" s="63"/>
      <c r="I5" s="63"/>
      <c r="J5" s="63"/>
      <c r="K5" s="63"/>
      <c r="L5" s="98"/>
      <c r="M5" s="124"/>
    </row>
    <row r="6" spans="1:13" s="1" customFormat="1" ht="15" customHeight="1">
      <c r="A6" s="64"/>
      <c r="B6" s="65"/>
      <c r="C6" s="65"/>
      <c r="D6" s="65"/>
      <c r="E6" s="65"/>
      <c r="F6" s="66"/>
      <c r="G6" s="67"/>
      <c r="H6" s="67"/>
      <c r="I6" s="62"/>
      <c r="J6" s="62"/>
      <c r="K6" s="62"/>
      <c r="L6" s="105"/>
      <c r="M6" s="125"/>
    </row>
    <row r="7" spans="1:13" s="3" customFormat="1" ht="15" customHeight="1" thickBot="1">
      <c r="A7" s="68" t="s">
        <v>60</v>
      </c>
      <c r="B7" s="69"/>
      <c r="C7" s="69"/>
      <c r="D7" s="69"/>
      <c r="E7" s="69"/>
      <c r="F7" s="2"/>
      <c r="G7" s="70"/>
      <c r="H7" s="70"/>
      <c r="I7" s="71"/>
      <c r="J7" s="71"/>
      <c r="K7" s="71"/>
      <c r="L7" s="106"/>
      <c r="M7" s="126"/>
    </row>
    <row r="8" spans="1:13" s="6" customFormat="1" ht="15" customHeight="1">
      <c r="A8" s="4" t="s">
        <v>0</v>
      </c>
      <c r="B8" s="5"/>
      <c r="G8" s="7"/>
      <c r="L8" s="107"/>
      <c r="M8" s="127"/>
    </row>
    <row r="9" spans="1:13" s="9" customFormat="1" ht="12.75">
      <c r="A9" s="8" t="s">
        <v>1</v>
      </c>
      <c r="B9" s="8" t="s">
        <v>2</v>
      </c>
      <c r="E9" s="9" t="s">
        <v>130</v>
      </c>
      <c r="G9" s="10"/>
      <c r="L9" s="107"/>
      <c r="M9" s="127"/>
    </row>
    <row r="10" spans="1:13" s="9" customFormat="1" ht="12.75">
      <c r="A10" s="8" t="s">
        <v>3</v>
      </c>
      <c r="B10" s="8" t="s">
        <v>4</v>
      </c>
      <c r="E10" s="9" t="s">
        <v>130</v>
      </c>
      <c r="G10" s="10"/>
      <c r="L10" s="108"/>
      <c r="M10" s="127"/>
    </row>
    <row r="11" spans="1:13" s="6" customFormat="1" ht="53.25" customHeight="1">
      <c r="A11" s="11" t="s">
        <v>5</v>
      </c>
      <c r="B11" s="5"/>
      <c r="G11" s="7"/>
      <c r="H11" s="12" t="s">
        <v>18</v>
      </c>
      <c r="I11" s="12"/>
      <c r="J11" s="13" t="s">
        <v>25</v>
      </c>
      <c r="K11" s="12"/>
      <c r="L11" s="109" t="s">
        <v>31</v>
      </c>
      <c r="M11" s="128" t="s">
        <v>99</v>
      </c>
    </row>
    <row r="12" spans="1:13" s="9" customFormat="1" ht="12.75" customHeight="1">
      <c r="A12" s="8" t="s">
        <v>1</v>
      </c>
      <c r="B12" s="8" t="s">
        <v>6</v>
      </c>
      <c r="G12" s="10"/>
      <c r="L12" s="103"/>
      <c r="M12" s="127"/>
    </row>
    <row r="13" spans="1:13" s="9" customFormat="1" ht="12.75" customHeight="1">
      <c r="A13" s="8"/>
      <c r="B13" s="14" t="s">
        <v>7</v>
      </c>
      <c r="C13" s="9" t="s">
        <v>67</v>
      </c>
      <c r="G13" s="10"/>
      <c r="H13" s="9" t="s">
        <v>16</v>
      </c>
      <c r="J13" s="9" t="s">
        <v>17</v>
      </c>
      <c r="L13" s="110">
        <v>1254</v>
      </c>
      <c r="M13" s="129" t="s">
        <v>64</v>
      </c>
    </row>
    <row r="14" spans="1:13" s="9" customFormat="1" ht="12.75" customHeight="1">
      <c r="A14" s="8"/>
      <c r="B14" s="14" t="s">
        <v>38</v>
      </c>
      <c r="C14" s="9" t="s">
        <v>68</v>
      </c>
      <c r="G14" s="10"/>
      <c r="H14" s="9" t="s">
        <v>16</v>
      </c>
      <c r="J14" s="9" t="s">
        <v>129</v>
      </c>
      <c r="L14" s="110">
        <v>1254</v>
      </c>
      <c r="M14" s="130" t="s">
        <v>65</v>
      </c>
    </row>
    <row r="15" ht="12.75" customHeight="1">
      <c r="L15" s="103"/>
    </row>
    <row r="16" spans="1:13" s="9" customFormat="1" ht="12.75" customHeight="1">
      <c r="A16" s="8" t="s">
        <v>3</v>
      </c>
      <c r="B16" s="8" t="s">
        <v>8</v>
      </c>
      <c r="G16" s="10"/>
      <c r="L16" s="103"/>
      <c r="M16" s="127"/>
    </row>
    <row r="17" spans="1:17" s="9" customFormat="1" ht="12.75" customHeight="1">
      <c r="A17" s="8"/>
      <c r="B17" s="14" t="s">
        <v>7</v>
      </c>
      <c r="C17" s="9" t="s">
        <v>69</v>
      </c>
      <c r="G17" s="10"/>
      <c r="H17" s="9" t="s">
        <v>16</v>
      </c>
      <c r="J17" s="9" t="s">
        <v>36</v>
      </c>
      <c r="L17" s="110">
        <v>603</v>
      </c>
      <c r="M17" s="129" t="s">
        <v>66</v>
      </c>
      <c r="Q17" s="17"/>
    </row>
    <row r="18" ht="12.75" customHeight="1">
      <c r="L18" s="103"/>
    </row>
    <row r="19" spans="1:15" s="9" customFormat="1" ht="12.75" customHeight="1">
      <c r="A19" s="8" t="s">
        <v>9</v>
      </c>
      <c r="B19" s="8" t="s">
        <v>10</v>
      </c>
      <c r="G19" s="10"/>
      <c r="L19" s="103"/>
      <c r="M19" s="127"/>
      <c r="O19" s="84"/>
    </row>
    <row r="20" spans="1:13" s="9" customFormat="1" ht="12.75" customHeight="1">
      <c r="A20" s="8"/>
      <c r="B20" s="14" t="s">
        <v>7</v>
      </c>
      <c r="C20" s="9" t="s">
        <v>70</v>
      </c>
      <c r="G20" s="10"/>
      <c r="H20" s="9" t="s">
        <v>16</v>
      </c>
      <c r="J20" s="9" t="s">
        <v>131</v>
      </c>
      <c r="L20" s="110">
        <v>603</v>
      </c>
      <c r="M20" s="131" t="s">
        <v>72</v>
      </c>
    </row>
    <row r="21" spans="2:13" ht="12.75" customHeight="1">
      <c r="B21" s="14" t="s">
        <v>38</v>
      </c>
      <c r="C21" s="9" t="s">
        <v>71</v>
      </c>
      <c r="D21" s="9"/>
      <c r="E21" s="9"/>
      <c r="F21" s="9"/>
      <c r="G21" s="10"/>
      <c r="H21" s="9" t="s">
        <v>16</v>
      </c>
      <c r="I21" s="9"/>
      <c r="J21" s="9" t="s">
        <v>131</v>
      </c>
      <c r="K21" s="9"/>
      <c r="L21" s="110">
        <v>603</v>
      </c>
      <c r="M21" s="131" t="s">
        <v>73</v>
      </c>
    </row>
    <row r="22" ht="13.5" customHeight="1">
      <c r="L22" s="103"/>
    </row>
    <row r="23" spans="1:13" s="9" customFormat="1" ht="12" customHeight="1">
      <c r="A23" s="72" t="s">
        <v>56</v>
      </c>
      <c r="B23" s="73"/>
      <c r="C23" s="74"/>
      <c r="D23" s="74"/>
      <c r="E23" s="74"/>
      <c r="F23" s="74"/>
      <c r="G23" s="75"/>
      <c r="H23" s="74"/>
      <c r="I23" s="74"/>
      <c r="J23" s="74"/>
      <c r="K23" s="74"/>
      <c r="L23" s="111"/>
      <c r="M23" s="132"/>
    </row>
    <row r="24" spans="1:13" s="9" customFormat="1" ht="12" customHeight="1">
      <c r="A24" s="14"/>
      <c r="B24" s="14"/>
      <c r="G24" s="10"/>
      <c r="L24" s="107"/>
      <c r="M24" s="127"/>
    </row>
    <row r="25" spans="1:13" s="21" customFormat="1" ht="12.75">
      <c r="A25" s="33" t="s">
        <v>29</v>
      </c>
      <c r="B25" s="31" t="s">
        <v>32</v>
      </c>
      <c r="G25" s="26"/>
      <c r="L25" s="98"/>
      <c r="M25" s="120"/>
    </row>
    <row r="26" spans="1:13" s="21" customFormat="1" ht="12.75">
      <c r="A26" s="20"/>
      <c r="B26" s="25" t="s">
        <v>30</v>
      </c>
      <c r="G26" s="26"/>
      <c r="L26" s="112" t="s">
        <v>22</v>
      </c>
      <c r="M26" s="133" t="s">
        <v>19</v>
      </c>
    </row>
    <row r="27" spans="1:11" ht="6" customHeight="1">
      <c r="A27" s="93"/>
      <c r="B27" s="94"/>
      <c r="C27" s="99"/>
      <c r="D27" s="99"/>
      <c r="E27" s="99"/>
      <c r="F27" s="99"/>
      <c r="G27" s="143"/>
      <c r="H27" s="99"/>
      <c r="I27" s="99"/>
      <c r="J27" s="99"/>
      <c r="K27" s="99"/>
    </row>
    <row r="28" spans="1:25" ht="12" customHeight="1">
      <c r="A28" s="93"/>
      <c r="B28" s="94"/>
      <c r="C28" s="99"/>
      <c r="D28" s="99"/>
      <c r="E28" s="99"/>
      <c r="F28" s="99"/>
      <c r="G28" s="143"/>
      <c r="H28" s="99"/>
      <c r="I28" s="99"/>
      <c r="J28" s="99"/>
      <c r="K28" s="99"/>
      <c r="O28" s="102"/>
      <c r="P28" s="102"/>
      <c r="Q28" s="102"/>
      <c r="R28" s="102"/>
      <c r="S28" s="102"/>
      <c r="T28" s="102"/>
      <c r="U28" s="102"/>
      <c r="V28" s="102"/>
      <c r="W28" s="102"/>
      <c r="X28" s="102"/>
      <c r="Y28" s="102"/>
    </row>
    <row r="29" spans="1:25" ht="12" customHeight="1">
      <c r="A29" s="93"/>
      <c r="B29" s="89" t="s">
        <v>1</v>
      </c>
      <c r="C29" s="95" t="s">
        <v>39</v>
      </c>
      <c r="D29" s="95"/>
      <c r="E29" s="95"/>
      <c r="F29" s="95"/>
      <c r="G29" s="97"/>
      <c r="H29" s="95"/>
      <c r="I29" s="95"/>
      <c r="J29" s="97">
        <v>94667</v>
      </c>
      <c r="K29" s="95" t="s">
        <v>21</v>
      </c>
      <c r="O29" s="102"/>
      <c r="P29" s="102"/>
      <c r="Q29" s="102"/>
      <c r="R29" s="102"/>
      <c r="S29" s="102"/>
      <c r="T29" s="102"/>
      <c r="U29" s="102"/>
      <c r="V29" s="102"/>
      <c r="W29" s="102"/>
      <c r="X29" s="102"/>
      <c r="Y29" s="102"/>
    </row>
    <row r="30" spans="1:25" s="21" customFormat="1" ht="12.75">
      <c r="A30" s="37"/>
      <c r="B30" s="88"/>
      <c r="C30" s="87" t="s">
        <v>107</v>
      </c>
      <c r="D30" s="88"/>
      <c r="E30" s="88"/>
      <c r="F30" s="88"/>
      <c r="G30" s="88"/>
      <c r="H30" s="88"/>
      <c r="I30" s="88"/>
      <c r="J30" s="97">
        <v>72167</v>
      </c>
      <c r="K30" s="95" t="s">
        <v>21</v>
      </c>
      <c r="L30" s="107">
        <v>0.71</v>
      </c>
      <c r="M30" s="127">
        <f>(J30*121.25)/L30</f>
        <v>12324294.014084507</v>
      </c>
      <c r="O30" s="102"/>
      <c r="P30" s="102"/>
      <c r="Q30" s="102"/>
      <c r="R30" s="102"/>
      <c r="S30" s="102"/>
      <c r="T30" s="102"/>
      <c r="U30" s="102"/>
      <c r="V30" s="102"/>
      <c r="W30" s="102"/>
      <c r="X30" s="102"/>
      <c r="Y30" s="102"/>
    </row>
    <row r="31" spans="1:29" s="88" customFormat="1" ht="11.25" customHeight="1">
      <c r="A31" s="89"/>
      <c r="B31" s="89"/>
      <c r="C31" s="88" t="s">
        <v>82</v>
      </c>
      <c r="L31" s="90"/>
      <c r="M31" s="119"/>
      <c r="N31" s="91"/>
      <c r="O31" s="102"/>
      <c r="P31" s="102"/>
      <c r="Q31" s="102"/>
      <c r="R31" s="102"/>
      <c r="S31" s="102"/>
      <c r="T31" s="102"/>
      <c r="U31" s="102"/>
      <c r="V31" s="102"/>
      <c r="W31" s="102"/>
      <c r="X31" s="102"/>
      <c r="Y31" s="102"/>
      <c r="Z31" s="92"/>
      <c r="AA31" s="92"/>
      <c r="AB31" s="92"/>
      <c r="AC31" s="92"/>
    </row>
    <row r="32" spans="1:25" s="99" customFormat="1" ht="24" customHeight="1">
      <c r="A32" s="93"/>
      <c r="B32" s="94"/>
      <c r="C32" s="100" t="s">
        <v>83</v>
      </c>
      <c r="D32" s="150" t="s">
        <v>105</v>
      </c>
      <c r="E32" s="150"/>
      <c r="F32" s="150"/>
      <c r="G32" s="150"/>
      <c r="H32" s="150"/>
      <c r="I32" s="95"/>
      <c r="J32" s="97"/>
      <c r="K32" s="95"/>
      <c r="L32" s="98"/>
      <c r="M32" s="120"/>
      <c r="O32" s="102"/>
      <c r="P32" s="102"/>
      <c r="Q32" s="102"/>
      <c r="R32" s="102"/>
      <c r="S32" s="102"/>
      <c r="T32" s="102"/>
      <c r="U32" s="102"/>
      <c r="V32" s="102"/>
      <c r="W32" s="102"/>
      <c r="X32" s="102"/>
      <c r="Y32" s="102"/>
    </row>
    <row r="33" spans="1:25" s="99" customFormat="1" ht="24" customHeight="1">
      <c r="A33" s="93"/>
      <c r="B33" s="94"/>
      <c r="C33" s="101" t="s">
        <v>85</v>
      </c>
      <c r="D33" s="150" t="s">
        <v>132</v>
      </c>
      <c r="E33" s="150"/>
      <c r="F33" s="150"/>
      <c r="G33" s="150"/>
      <c r="H33" s="150"/>
      <c r="I33" s="95"/>
      <c r="J33" s="97"/>
      <c r="K33" s="95"/>
      <c r="L33" s="98"/>
      <c r="M33" s="120"/>
      <c r="O33" s="102"/>
      <c r="P33" s="102"/>
      <c r="Q33" s="102"/>
      <c r="R33" s="102"/>
      <c r="S33" s="102"/>
      <c r="T33" s="102"/>
      <c r="U33" s="102"/>
      <c r="V33" s="102"/>
      <c r="W33" s="102"/>
      <c r="X33" s="102"/>
      <c r="Y33" s="102"/>
    </row>
    <row r="34" spans="1:25" s="99" customFormat="1" ht="12" customHeight="1">
      <c r="A34" s="93"/>
      <c r="B34" s="94"/>
      <c r="C34" s="101" t="s">
        <v>98</v>
      </c>
      <c r="D34" s="150" t="s">
        <v>109</v>
      </c>
      <c r="E34" s="150"/>
      <c r="F34" s="150"/>
      <c r="G34" s="150"/>
      <c r="H34" s="150"/>
      <c r="I34" s="95"/>
      <c r="J34" s="97"/>
      <c r="K34" s="95"/>
      <c r="L34" s="98"/>
      <c r="M34" s="120"/>
      <c r="O34" s="102"/>
      <c r="P34" s="102"/>
      <c r="Q34" s="102"/>
      <c r="R34" s="102"/>
      <c r="S34" s="102"/>
      <c r="T34" s="102"/>
      <c r="U34" s="102"/>
      <c r="V34" s="102"/>
      <c r="W34" s="102"/>
      <c r="X34" s="102"/>
      <c r="Y34" s="102"/>
    </row>
    <row r="35" spans="1:25" s="99" customFormat="1" ht="24" customHeight="1">
      <c r="A35" s="93"/>
      <c r="B35" s="94"/>
      <c r="C35" s="101" t="s">
        <v>86</v>
      </c>
      <c r="D35" s="150" t="s">
        <v>87</v>
      </c>
      <c r="E35" s="150"/>
      <c r="F35" s="150"/>
      <c r="G35" s="150"/>
      <c r="H35" s="150"/>
      <c r="I35" s="95"/>
      <c r="J35" s="97"/>
      <c r="K35" s="95"/>
      <c r="L35" s="98"/>
      <c r="M35" s="120"/>
      <c r="O35" s="102"/>
      <c r="P35" s="102"/>
      <c r="Q35" s="102"/>
      <c r="R35" s="102"/>
      <c r="S35" s="102"/>
      <c r="T35" s="102"/>
      <c r="U35" s="102"/>
      <c r="V35" s="102"/>
      <c r="W35" s="102"/>
      <c r="X35" s="102"/>
      <c r="Y35" s="102"/>
    </row>
    <row r="36" spans="1:25" s="99" customFormat="1" ht="12" customHeight="1">
      <c r="A36" s="93"/>
      <c r="B36" s="94"/>
      <c r="C36" s="101" t="s">
        <v>88</v>
      </c>
      <c r="D36" s="150" t="s">
        <v>95</v>
      </c>
      <c r="E36" s="150"/>
      <c r="F36" s="150"/>
      <c r="G36" s="150"/>
      <c r="H36" s="150"/>
      <c r="I36" s="95"/>
      <c r="J36" s="97"/>
      <c r="K36" s="95"/>
      <c r="L36" s="98"/>
      <c r="M36" s="120"/>
      <c r="O36" s="102"/>
      <c r="P36" s="102"/>
      <c r="Q36" s="102"/>
      <c r="R36" s="102"/>
      <c r="S36" s="102"/>
      <c r="T36" s="102"/>
      <c r="U36" s="102"/>
      <c r="V36" s="102"/>
      <c r="W36" s="102"/>
      <c r="X36" s="102"/>
      <c r="Y36" s="102"/>
    </row>
    <row r="37" spans="1:25" s="99" customFormat="1" ht="12" customHeight="1">
      <c r="A37" s="93"/>
      <c r="B37" s="94"/>
      <c r="C37" s="101" t="s">
        <v>89</v>
      </c>
      <c r="D37" s="150" t="s">
        <v>133</v>
      </c>
      <c r="E37" s="150"/>
      <c r="F37" s="150"/>
      <c r="G37" s="150"/>
      <c r="H37" s="150"/>
      <c r="I37" s="95"/>
      <c r="J37" s="97"/>
      <c r="K37" s="95"/>
      <c r="L37" s="98"/>
      <c r="M37" s="120"/>
      <c r="O37" s="102"/>
      <c r="P37" s="102"/>
      <c r="Q37" s="102"/>
      <c r="R37" s="102"/>
      <c r="S37" s="102"/>
      <c r="T37" s="102"/>
      <c r="U37" s="102"/>
      <c r="V37" s="102"/>
      <c r="W37" s="102"/>
      <c r="X37" s="102"/>
      <c r="Y37" s="102"/>
    </row>
    <row r="38" spans="1:25" s="99" customFormat="1" ht="24" customHeight="1">
      <c r="A38" s="93"/>
      <c r="B38" s="94"/>
      <c r="C38" s="101" t="s">
        <v>90</v>
      </c>
      <c r="D38" s="150" t="s">
        <v>119</v>
      </c>
      <c r="E38" s="150"/>
      <c r="F38" s="150"/>
      <c r="G38" s="150"/>
      <c r="H38" s="150"/>
      <c r="I38" s="95"/>
      <c r="J38" s="97"/>
      <c r="K38" s="95"/>
      <c r="L38" s="98"/>
      <c r="M38" s="120"/>
      <c r="O38" s="102"/>
      <c r="P38" s="102"/>
      <c r="Q38" s="102"/>
      <c r="R38" s="102"/>
      <c r="S38" s="102"/>
      <c r="T38" s="102"/>
      <c r="U38" s="102"/>
      <c r="V38" s="102"/>
      <c r="W38" s="102"/>
      <c r="X38" s="102"/>
      <c r="Y38" s="102"/>
    </row>
    <row r="39" spans="1:25" s="99" customFormat="1" ht="72" customHeight="1">
      <c r="A39" s="93"/>
      <c r="B39" s="94"/>
      <c r="C39" s="101" t="s">
        <v>91</v>
      </c>
      <c r="D39" s="150" t="s">
        <v>134</v>
      </c>
      <c r="E39" s="150"/>
      <c r="F39" s="150"/>
      <c r="G39" s="150"/>
      <c r="H39" s="150"/>
      <c r="I39" s="95"/>
      <c r="J39" s="97"/>
      <c r="K39" s="95"/>
      <c r="L39" s="98"/>
      <c r="M39" s="120"/>
      <c r="O39" s="102"/>
      <c r="P39" s="102"/>
      <c r="Q39" s="102"/>
      <c r="R39" s="102"/>
      <c r="S39" s="102"/>
      <c r="T39" s="102"/>
      <c r="U39" s="102"/>
      <c r="V39" s="102"/>
      <c r="W39" s="102"/>
      <c r="X39" s="102"/>
      <c r="Y39" s="102"/>
    </row>
    <row r="40" spans="1:25" s="99" customFormat="1" ht="48" customHeight="1">
      <c r="A40" s="93"/>
      <c r="B40" s="94"/>
      <c r="C40" s="101" t="s">
        <v>92</v>
      </c>
      <c r="D40" s="150" t="s">
        <v>120</v>
      </c>
      <c r="E40" s="150"/>
      <c r="F40" s="150"/>
      <c r="G40" s="150"/>
      <c r="H40" s="150"/>
      <c r="I40" s="95"/>
      <c r="J40" s="97"/>
      <c r="K40" s="95"/>
      <c r="L40" s="98"/>
      <c r="M40" s="120"/>
      <c r="O40" s="102"/>
      <c r="P40" s="102"/>
      <c r="Q40" s="102"/>
      <c r="R40" s="102"/>
      <c r="S40" s="102"/>
      <c r="T40" s="102"/>
      <c r="U40" s="102"/>
      <c r="V40" s="102"/>
      <c r="W40" s="102"/>
      <c r="X40" s="102"/>
      <c r="Y40" s="102"/>
    </row>
    <row r="41" spans="1:25" s="99" customFormat="1" ht="24" customHeight="1">
      <c r="A41" s="93"/>
      <c r="B41" s="94"/>
      <c r="C41" s="101" t="s">
        <v>93</v>
      </c>
      <c r="D41" s="150" t="s">
        <v>135</v>
      </c>
      <c r="E41" s="150"/>
      <c r="F41" s="150"/>
      <c r="G41" s="150"/>
      <c r="H41" s="150"/>
      <c r="I41" s="95"/>
      <c r="J41" s="97"/>
      <c r="K41" s="95"/>
      <c r="L41" s="98"/>
      <c r="M41" s="120"/>
      <c r="O41" s="102"/>
      <c r="P41" s="102"/>
      <c r="Q41" s="102"/>
      <c r="R41" s="102"/>
      <c r="S41" s="102"/>
      <c r="T41" s="102"/>
      <c r="U41" s="102"/>
      <c r="V41" s="102"/>
      <c r="W41" s="102"/>
      <c r="X41" s="102"/>
      <c r="Y41" s="102"/>
    </row>
    <row r="42" spans="1:25" s="99" customFormat="1" ht="36" customHeight="1">
      <c r="A42" s="93"/>
      <c r="B42" s="94"/>
      <c r="C42" s="101" t="s">
        <v>94</v>
      </c>
      <c r="D42" s="150" t="s">
        <v>136</v>
      </c>
      <c r="E42" s="150"/>
      <c r="F42" s="150"/>
      <c r="G42" s="150"/>
      <c r="H42" s="150"/>
      <c r="I42" s="95"/>
      <c r="J42" s="97"/>
      <c r="K42" s="95"/>
      <c r="L42" s="98"/>
      <c r="M42" s="120"/>
      <c r="O42" s="102"/>
      <c r="P42" s="102"/>
      <c r="Q42" s="102"/>
      <c r="R42" s="102"/>
      <c r="S42" s="102"/>
      <c r="T42" s="102"/>
      <c r="U42" s="102"/>
      <c r="V42" s="102"/>
      <c r="W42" s="102"/>
      <c r="X42" s="102"/>
      <c r="Y42" s="102"/>
    </row>
    <row r="43" spans="1:25" s="99" customFormat="1" ht="12" customHeight="1">
      <c r="A43" s="93"/>
      <c r="B43" s="94"/>
      <c r="D43" s="96"/>
      <c r="E43" s="95"/>
      <c r="F43" s="95"/>
      <c r="G43" s="97"/>
      <c r="H43" s="95"/>
      <c r="I43" s="95"/>
      <c r="J43" s="97"/>
      <c r="K43" s="95"/>
      <c r="L43" s="98"/>
      <c r="M43" s="120"/>
      <c r="O43" s="102"/>
      <c r="P43" s="102"/>
      <c r="Q43" s="102"/>
      <c r="R43" s="102"/>
      <c r="S43" s="102"/>
      <c r="T43" s="102"/>
      <c r="U43" s="102"/>
      <c r="V43" s="102"/>
      <c r="W43" s="102"/>
      <c r="X43" s="102"/>
      <c r="Y43" s="102"/>
    </row>
    <row r="44" spans="1:25" ht="12" customHeight="1">
      <c r="A44" s="93"/>
      <c r="B44" s="94"/>
      <c r="C44" s="87" t="s">
        <v>108</v>
      </c>
      <c r="D44" s="96"/>
      <c r="E44" s="95"/>
      <c r="F44" s="95"/>
      <c r="G44" s="97"/>
      <c r="H44" s="95"/>
      <c r="I44" s="95"/>
      <c r="J44" s="97">
        <v>22500</v>
      </c>
      <c r="K44" s="95" t="s">
        <v>21</v>
      </c>
      <c r="L44" s="107">
        <v>0.71</v>
      </c>
      <c r="M44" s="127">
        <f>(J44*121.25)/L44</f>
        <v>3842429.577464789</v>
      </c>
      <c r="O44" s="102"/>
      <c r="P44" s="102"/>
      <c r="Q44" s="102"/>
      <c r="R44" s="102"/>
      <c r="S44" s="102"/>
      <c r="T44" s="102"/>
      <c r="U44" s="102"/>
      <c r="V44" s="102"/>
      <c r="W44" s="102"/>
      <c r="X44" s="102"/>
      <c r="Y44" s="102"/>
    </row>
    <row r="45" spans="1:25" ht="12" customHeight="1">
      <c r="A45" s="93"/>
      <c r="B45" s="94"/>
      <c r="C45" s="88" t="s">
        <v>82</v>
      </c>
      <c r="D45" s="96"/>
      <c r="E45" s="95"/>
      <c r="F45" s="95"/>
      <c r="G45" s="97"/>
      <c r="H45" s="95"/>
      <c r="I45" s="95"/>
      <c r="J45" s="97"/>
      <c r="K45" s="95"/>
      <c r="L45" s="98"/>
      <c r="M45" s="120"/>
      <c r="O45" s="102"/>
      <c r="P45" s="102"/>
      <c r="Q45" s="102"/>
      <c r="R45" s="102"/>
      <c r="S45" s="102"/>
      <c r="T45" s="102"/>
      <c r="U45" s="102"/>
      <c r="V45" s="102"/>
      <c r="W45" s="102"/>
      <c r="X45" s="102"/>
      <c r="Y45" s="102"/>
    </row>
    <row r="46" spans="1:25" s="99" customFormat="1" ht="12" customHeight="1">
      <c r="A46" s="93"/>
      <c r="B46" s="94"/>
      <c r="C46" s="100" t="s">
        <v>83</v>
      </c>
      <c r="D46" s="150" t="s">
        <v>112</v>
      </c>
      <c r="E46" s="150"/>
      <c r="F46" s="150"/>
      <c r="G46" s="150"/>
      <c r="H46" s="150"/>
      <c r="I46" s="95"/>
      <c r="J46" s="97"/>
      <c r="K46" s="95"/>
      <c r="L46" s="98"/>
      <c r="M46" s="120"/>
      <c r="O46" s="102"/>
      <c r="P46" s="102"/>
      <c r="Q46" s="102"/>
      <c r="R46" s="102"/>
      <c r="S46" s="102"/>
      <c r="T46" s="102"/>
      <c r="U46" s="102"/>
      <c r="V46" s="102"/>
      <c r="W46" s="102"/>
      <c r="X46" s="102"/>
      <c r="Y46" s="102"/>
    </row>
    <row r="47" spans="1:25" s="99" customFormat="1" ht="12" customHeight="1">
      <c r="A47" s="93"/>
      <c r="B47" s="94"/>
      <c r="C47" s="101" t="s">
        <v>85</v>
      </c>
      <c r="D47" s="150" t="s">
        <v>110</v>
      </c>
      <c r="E47" s="150"/>
      <c r="F47" s="150"/>
      <c r="G47" s="150"/>
      <c r="H47" s="150"/>
      <c r="I47" s="95"/>
      <c r="J47" s="97"/>
      <c r="K47" s="95"/>
      <c r="L47" s="98"/>
      <c r="M47" s="120"/>
      <c r="O47" s="102"/>
      <c r="P47" s="102"/>
      <c r="Q47" s="102"/>
      <c r="R47" s="102"/>
      <c r="S47" s="102"/>
      <c r="T47" s="102"/>
      <c r="U47" s="102"/>
      <c r="V47" s="102"/>
      <c r="W47" s="102"/>
      <c r="X47" s="102"/>
      <c r="Y47" s="102"/>
    </row>
    <row r="48" spans="1:25" s="99" customFormat="1" ht="24" customHeight="1">
      <c r="A48" s="93"/>
      <c r="B48" s="94"/>
      <c r="C48" s="101" t="s">
        <v>86</v>
      </c>
      <c r="D48" s="150" t="s">
        <v>111</v>
      </c>
      <c r="E48" s="150"/>
      <c r="F48" s="150"/>
      <c r="G48" s="150"/>
      <c r="H48" s="150"/>
      <c r="I48" s="95"/>
      <c r="J48" s="97"/>
      <c r="K48" s="95"/>
      <c r="L48" s="98"/>
      <c r="M48" s="120"/>
      <c r="O48" s="102"/>
      <c r="P48" s="102"/>
      <c r="Q48" s="102"/>
      <c r="R48" s="102"/>
      <c r="S48" s="102"/>
      <c r="T48" s="102"/>
      <c r="U48" s="102"/>
      <c r="V48" s="102"/>
      <c r="W48" s="102"/>
      <c r="X48" s="102"/>
      <c r="Y48" s="102"/>
    </row>
    <row r="49" spans="1:25" s="99" customFormat="1" ht="12" customHeight="1">
      <c r="A49" s="93"/>
      <c r="B49" s="94"/>
      <c r="C49" s="101" t="s">
        <v>88</v>
      </c>
      <c r="D49" s="150" t="s">
        <v>112</v>
      </c>
      <c r="E49" s="150"/>
      <c r="F49" s="150"/>
      <c r="G49" s="150"/>
      <c r="H49" s="150"/>
      <c r="I49" s="95"/>
      <c r="J49" s="97"/>
      <c r="K49" s="95"/>
      <c r="L49" s="98"/>
      <c r="M49" s="120"/>
      <c r="O49" s="102"/>
      <c r="P49" s="102"/>
      <c r="Q49" s="102"/>
      <c r="R49" s="102"/>
      <c r="S49" s="102"/>
      <c r="T49" s="102"/>
      <c r="U49" s="102"/>
      <c r="V49" s="102"/>
      <c r="W49" s="102"/>
      <c r="X49" s="102"/>
      <c r="Y49" s="102"/>
    </row>
    <row r="50" spans="1:25" s="99" customFormat="1" ht="12" customHeight="1">
      <c r="A50" s="93"/>
      <c r="B50" s="94"/>
      <c r="C50" s="101" t="s">
        <v>89</v>
      </c>
      <c r="D50" s="150" t="s">
        <v>137</v>
      </c>
      <c r="E50" s="150"/>
      <c r="F50" s="150"/>
      <c r="G50" s="150"/>
      <c r="H50" s="150"/>
      <c r="I50" s="95"/>
      <c r="J50" s="97"/>
      <c r="K50" s="95"/>
      <c r="L50" s="98"/>
      <c r="M50" s="120"/>
      <c r="O50" s="102"/>
      <c r="P50" s="102"/>
      <c r="Q50" s="102"/>
      <c r="R50" s="102"/>
      <c r="S50" s="102"/>
      <c r="T50" s="102"/>
      <c r="U50" s="102"/>
      <c r="V50" s="102"/>
      <c r="W50" s="102"/>
      <c r="X50" s="102"/>
      <c r="Y50" s="102"/>
    </row>
    <row r="51" spans="1:25" s="99" customFormat="1" ht="12" customHeight="1">
      <c r="A51" s="93"/>
      <c r="B51" s="94"/>
      <c r="C51" s="101" t="s">
        <v>90</v>
      </c>
      <c r="D51" s="150" t="s">
        <v>112</v>
      </c>
      <c r="E51" s="150"/>
      <c r="F51" s="150"/>
      <c r="G51" s="150"/>
      <c r="H51" s="150"/>
      <c r="I51" s="95"/>
      <c r="J51" s="97"/>
      <c r="K51" s="95"/>
      <c r="L51" s="98"/>
      <c r="M51" s="120"/>
      <c r="O51" s="102"/>
      <c r="P51" s="102"/>
      <c r="Q51" s="102"/>
      <c r="R51" s="102"/>
      <c r="S51" s="102"/>
      <c r="T51" s="102"/>
      <c r="U51" s="102"/>
      <c r="V51" s="102"/>
      <c r="W51" s="102"/>
      <c r="X51" s="102"/>
      <c r="Y51" s="102"/>
    </row>
    <row r="52" spans="1:25" s="99" customFormat="1" ht="12" customHeight="1">
      <c r="A52" s="93"/>
      <c r="B52" s="94"/>
      <c r="C52" s="101" t="s">
        <v>91</v>
      </c>
      <c r="D52" s="150" t="s">
        <v>112</v>
      </c>
      <c r="E52" s="150"/>
      <c r="F52" s="150"/>
      <c r="G52" s="150"/>
      <c r="H52" s="150"/>
      <c r="I52" s="95"/>
      <c r="J52" s="97"/>
      <c r="K52" s="95"/>
      <c r="L52" s="98"/>
      <c r="M52" s="120"/>
      <c r="O52" s="102"/>
      <c r="P52" s="102"/>
      <c r="Q52" s="102"/>
      <c r="R52" s="102"/>
      <c r="S52" s="102"/>
      <c r="T52" s="102"/>
      <c r="U52" s="102"/>
      <c r="V52" s="102"/>
      <c r="W52" s="102"/>
      <c r="X52" s="102"/>
      <c r="Y52" s="102"/>
    </row>
    <row r="53" spans="1:25" s="99" customFormat="1" ht="12" customHeight="1">
      <c r="A53" s="93"/>
      <c r="B53" s="94"/>
      <c r="C53" s="101" t="s">
        <v>92</v>
      </c>
      <c r="D53" s="150" t="s">
        <v>112</v>
      </c>
      <c r="E53" s="150"/>
      <c r="F53" s="150"/>
      <c r="G53" s="150"/>
      <c r="H53" s="150"/>
      <c r="I53" s="95"/>
      <c r="J53" s="97"/>
      <c r="K53" s="95"/>
      <c r="L53" s="98"/>
      <c r="M53" s="120"/>
      <c r="O53" s="102"/>
      <c r="P53" s="102"/>
      <c r="Q53" s="102"/>
      <c r="R53" s="102"/>
      <c r="S53" s="102"/>
      <c r="T53" s="102"/>
      <c r="U53" s="102"/>
      <c r="V53" s="102"/>
      <c r="W53" s="102"/>
      <c r="X53" s="102"/>
      <c r="Y53" s="102"/>
    </row>
    <row r="54" spans="1:25" s="99" customFormat="1" ht="12" customHeight="1">
      <c r="A54" s="93"/>
      <c r="B54" s="94"/>
      <c r="C54" s="101" t="s">
        <v>93</v>
      </c>
      <c r="D54" s="150" t="s">
        <v>112</v>
      </c>
      <c r="E54" s="150"/>
      <c r="F54" s="150"/>
      <c r="G54" s="150"/>
      <c r="H54" s="150"/>
      <c r="I54" s="95"/>
      <c r="J54" s="97"/>
      <c r="K54" s="95"/>
      <c r="L54" s="98"/>
      <c r="M54" s="120"/>
      <c r="O54" s="102"/>
      <c r="P54" s="102"/>
      <c r="Q54" s="102"/>
      <c r="R54" s="102"/>
      <c r="S54" s="102"/>
      <c r="T54" s="102"/>
      <c r="U54" s="102"/>
      <c r="V54" s="102"/>
      <c r="W54" s="102"/>
      <c r="X54" s="102"/>
      <c r="Y54" s="102"/>
    </row>
    <row r="55" spans="1:25" s="99" customFormat="1" ht="12" customHeight="1">
      <c r="A55" s="93"/>
      <c r="B55" s="94"/>
      <c r="C55" s="101" t="s">
        <v>94</v>
      </c>
      <c r="D55" s="150" t="s">
        <v>138</v>
      </c>
      <c r="E55" s="150"/>
      <c r="F55" s="150"/>
      <c r="G55" s="150"/>
      <c r="H55" s="150"/>
      <c r="I55" s="95"/>
      <c r="J55" s="97"/>
      <c r="K55" s="95"/>
      <c r="L55" s="98"/>
      <c r="M55" s="120"/>
      <c r="O55" s="102"/>
      <c r="P55" s="102"/>
      <c r="Q55" s="102"/>
      <c r="R55" s="102"/>
      <c r="S55" s="102"/>
      <c r="T55" s="102"/>
      <c r="U55" s="102"/>
      <c r="V55" s="102"/>
      <c r="W55" s="102"/>
      <c r="X55" s="102"/>
      <c r="Y55" s="102"/>
    </row>
    <row r="56" spans="1:25" ht="12" customHeight="1">
      <c r="A56" s="93"/>
      <c r="B56" s="94"/>
      <c r="C56" s="95"/>
      <c r="D56" s="96"/>
      <c r="E56" s="95"/>
      <c r="F56" s="95"/>
      <c r="G56" s="97"/>
      <c r="H56" s="95"/>
      <c r="I56" s="95"/>
      <c r="J56" s="97"/>
      <c r="K56" s="95"/>
      <c r="L56" s="98"/>
      <c r="M56" s="120"/>
      <c r="O56" s="102"/>
      <c r="P56" s="102"/>
      <c r="Q56" s="102"/>
      <c r="R56" s="102"/>
      <c r="S56" s="102"/>
      <c r="T56" s="102"/>
      <c r="U56" s="102"/>
      <c r="V56" s="102"/>
      <c r="W56" s="102"/>
      <c r="X56" s="102"/>
      <c r="Y56" s="102"/>
    </row>
    <row r="57" spans="1:13" s="21" customFormat="1" ht="12.75">
      <c r="A57" s="89"/>
      <c r="B57" s="89" t="s">
        <v>3</v>
      </c>
      <c r="C57" s="95" t="s">
        <v>40</v>
      </c>
      <c r="D57" s="95"/>
      <c r="E57" s="95"/>
      <c r="F57" s="95"/>
      <c r="G57" s="97"/>
      <c r="H57" s="95"/>
      <c r="I57" s="95"/>
      <c r="J57" s="97">
        <v>64578</v>
      </c>
      <c r="K57" s="95" t="s">
        <v>21</v>
      </c>
      <c r="L57" s="90">
        <v>0.71</v>
      </c>
      <c r="M57" s="127">
        <f>(J57*(305.9/3))/L57</f>
        <v>9274370.985915493</v>
      </c>
    </row>
    <row r="58" spans="1:13" s="21" customFormat="1" ht="12.75">
      <c r="A58" s="37"/>
      <c r="B58" s="88"/>
      <c r="C58" s="87" t="s">
        <v>106</v>
      </c>
      <c r="D58" s="88"/>
      <c r="E58" s="88"/>
      <c r="F58" s="88"/>
      <c r="G58" s="88"/>
      <c r="H58" s="88"/>
      <c r="I58" s="88"/>
      <c r="J58" s="88"/>
      <c r="K58" s="88"/>
      <c r="L58" s="90"/>
      <c r="M58" s="119"/>
    </row>
    <row r="59" spans="1:29" s="88" customFormat="1" ht="12.75">
      <c r="A59" s="89"/>
      <c r="B59" s="89"/>
      <c r="C59" s="88" t="s">
        <v>82</v>
      </c>
      <c r="L59" s="90"/>
      <c r="M59" s="119"/>
      <c r="N59" s="91"/>
      <c r="O59" s="21"/>
      <c r="P59" s="21"/>
      <c r="Q59" s="21"/>
      <c r="R59" s="21"/>
      <c r="S59" s="21"/>
      <c r="T59" s="21"/>
      <c r="U59" s="21"/>
      <c r="V59" s="21"/>
      <c r="W59" s="21"/>
      <c r="X59" s="21"/>
      <c r="Y59" s="21"/>
      <c r="Z59" s="92"/>
      <c r="AA59" s="92"/>
      <c r="AB59" s="92"/>
      <c r="AC59" s="92"/>
    </row>
    <row r="60" spans="1:25" s="99" customFormat="1" ht="35.25" customHeight="1">
      <c r="A60" s="93"/>
      <c r="B60" s="94"/>
      <c r="C60" s="100" t="s">
        <v>83</v>
      </c>
      <c r="D60" s="150" t="s">
        <v>84</v>
      </c>
      <c r="E60" s="150"/>
      <c r="F60" s="150"/>
      <c r="G60" s="150"/>
      <c r="H60" s="150"/>
      <c r="I60" s="95"/>
      <c r="J60" s="97"/>
      <c r="K60" s="95"/>
      <c r="L60" s="98"/>
      <c r="M60" s="120"/>
      <c r="O60" s="21"/>
      <c r="P60" s="21"/>
      <c r="Q60" s="21"/>
      <c r="R60" s="21"/>
      <c r="S60" s="21"/>
      <c r="T60" s="21"/>
      <c r="U60" s="21"/>
      <c r="V60" s="21"/>
      <c r="W60" s="21"/>
      <c r="X60" s="21"/>
      <c r="Y60" s="21"/>
    </row>
    <row r="61" spans="1:25" s="99" customFormat="1" ht="13.5" customHeight="1">
      <c r="A61" s="93"/>
      <c r="B61" s="94"/>
      <c r="C61" s="101" t="s">
        <v>85</v>
      </c>
      <c r="D61" s="150" t="s">
        <v>100</v>
      </c>
      <c r="E61" s="150"/>
      <c r="F61" s="150"/>
      <c r="G61" s="150"/>
      <c r="H61" s="150"/>
      <c r="I61" s="95"/>
      <c r="J61" s="97"/>
      <c r="K61" s="95"/>
      <c r="L61" s="98"/>
      <c r="M61" s="120"/>
      <c r="O61" s="21"/>
      <c r="P61" s="21"/>
      <c r="Q61" s="21"/>
      <c r="R61" s="21"/>
      <c r="S61" s="21"/>
      <c r="T61" s="21"/>
      <c r="U61" s="21"/>
      <c r="V61" s="21"/>
      <c r="W61" s="21"/>
      <c r="X61" s="21"/>
      <c r="Y61" s="21"/>
    </row>
    <row r="62" spans="1:25" s="99" customFormat="1" ht="12" customHeight="1">
      <c r="A62" s="93"/>
      <c r="B62" s="94"/>
      <c r="C62" s="101" t="s">
        <v>98</v>
      </c>
      <c r="D62" s="150" t="s">
        <v>101</v>
      </c>
      <c r="E62" s="150"/>
      <c r="F62" s="150"/>
      <c r="G62" s="150"/>
      <c r="H62" s="150"/>
      <c r="I62" s="95"/>
      <c r="J62" s="97"/>
      <c r="K62" s="95"/>
      <c r="L62" s="98"/>
      <c r="M62" s="120"/>
      <c r="O62" s="21"/>
      <c r="P62" s="21"/>
      <c r="Q62" s="21"/>
      <c r="R62" s="21"/>
      <c r="S62" s="21"/>
      <c r="T62" s="21"/>
      <c r="U62" s="21"/>
      <c r="V62" s="21"/>
      <c r="W62" s="21"/>
      <c r="X62" s="21"/>
      <c r="Y62" s="21"/>
    </row>
    <row r="63" spans="1:25" s="99" customFormat="1" ht="14.25" customHeight="1">
      <c r="A63" s="93"/>
      <c r="B63" s="94"/>
      <c r="C63" s="101" t="s">
        <v>86</v>
      </c>
      <c r="D63" s="150" t="s">
        <v>102</v>
      </c>
      <c r="E63" s="150"/>
      <c r="F63" s="150"/>
      <c r="G63" s="150"/>
      <c r="H63" s="150"/>
      <c r="I63" s="95"/>
      <c r="J63" s="97"/>
      <c r="K63" s="95"/>
      <c r="L63" s="98"/>
      <c r="M63" s="120"/>
      <c r="O63" s="21"/>
      <c r="P63" s="21"/>
      <c r="Q63" s="21"/>
      <c r="R63" s="21"/>
      <c r="S63" s="21"/>
      <c r="T63" s="21"/>
      <c r="U63" s="21"/>
      <c r="V63" s="21"/>
      <c r="W63" s="21"/>
      <c r="X63" s="21"/>
      <c r="Y63" s="21"/>
    </row>
    <row r="64" spans="1:25" s="99" customFormat="1" ht="10.5" customHeight="1">
      <c r="A64" s="93"/>
      <c r="B64" s="94"/>
      <c r="C64" s="101" t="s">
        <v>88</v>
      </c>
      <c r="D64" s="150" t="s">
        <v>95</v>
      </c>
      <c r="E64" s="150"/>
      <c r="F64" s="150"/>
      <c r="G64" s="150"/>
      <c r="H64" s="150"/>
      <c r="I64" s="95"/>
      <c r="J64" s="97"/>
      <c r="K64" s="95"/>
      <c r="L64" s="98"/>
      <c r="M64" s="120"/>
      <c r="O64" s="21"/>
      <c r="P64" s="21"/>
      <c r="Q64" s="21"/>
      <c r="R64" s="21"/>
      <c r="S64" s="21"/>
      <c r="T64" s="21"/>
      <c r="U64" s="21"/>
      <c r="V64" s="21"/>
      <c r="W64" s="21"/>
      <c r="X64" s="21"/>
      <c r="Y64" s="21"/>
    </row>
    <row r="65" spans="1:25" s="99" customFormat="1" ht="21.75" customHeight="1">
      <c r="A65" s="93"/>
      <c r="B65" s="94"/>
      <c r="C65" s="101" t="s">
        <v>89</v>
      </c>
      <c r="D65" s="150" t="s">
        <v>96</v>
      </c>
      <c r="E65" s="150"/>
      <c r="F65" s="150"/>
      <c r="G65" s="150"/>
      <c r="H65" s="150"/>
      <c r="I65" s="95"/>
      <c r="J65" s="97"/>
      <c r="K65" s="95"/>
      <c r="L65" s="98"/>
      <c r="M65" s="120"/>
      <c r="O65" s="21"/>
      <c r="P65" s="21"/>
      <c r="Q65" s="21"/>
      <c r="R65" s="21"/>
      <c r="S65" s="21"/>
      <c r="T65" s="21"/>
      <c r="U65" s="21"/>
      <c r="V65" s="21"/>
      <c r="W65" s="21"/>
      <c r="X65" s="21"/>
      <c r="Y65" s="21"/>
    </row>
    <row r="66" spans="1:25" s="99" customFormat="1" ht="12" customHeight="1">
      <c r="A66" s="93"/>
      <c r="B66" s="94"/>
      <c r="C66" s="101" t="s">
        <v>90</v>
      </c>
      <c r="D66" s="150" t="s">
        <v>117</v>
      </c>
      <c r="E66" s="150"/>
      <c r="F66" s="150"/>
      <c r="G66" s="150"/>
      <c r="H66" s="150"/>
      <c r="I66" s="95"/>
      <c r="J66" s="97"/>
      <c r="K66" s="95"/>
      <c r="L66" s="98"/>
      <c r="M66" s="120"/>
      <c r="O66" s="21"/>
      <c r="P66" s="21"/>
      <c r="Q66" s="21"/>
      <c r="R66" s="21"/>
      <c r="S66" s="21"/>
      <c r="T66" s="21"/>
      <c r="U66" s="21"/>
      <c r="V66" s="21"/>
      <c r="W66" s="21"/>
      <c r="X66" s="21"/>
      <c r="Y66" s="21"/>
    </row>
    <row r="67" spans="1:25" s="99" customFormat="1" ht="38.25" customHeight="1">
      <c r="A67" s="93"/>
      <c r="B67" s="94"/>
      <c r="C67" s="101" t="s">
        <v>91</v>
      </c>
      <c r="D67" s="150" t="s">
        <v>103</v>
      </c>
      <c r="E67" s="150"/>
      <c r="F67" s="150"/>
      <c r="G67" s="150"/>
      <c r="H67" s="150"/>
      <c r="I67" s="95"/>
      <c r="J67" s="97"/>
      <c r="K67" s="95"/>
      <c r="L67" s="98"/>
      <c r="M67" s="120"/>
      <c r="O67" s="21"/>
      <c r="P67" s="21"/>
      <c r="Q67" s="21"/>
      <c r="R67" s="21"/>
      <c r="S67" s="21"/>
      <c r="T67" s="21"/>
      <c r="U67" s="21"/>
      <c r="V67" s="21"/>
      <c r="W67" s="21"/>
      <c r="X67" s="21"/>
      <c r="Y67" s="21"/>
    </row>
    <row r="68" spans="1:25" s="99" customFormat="1" ht="36" customHeight="1">
      <c r="A68" s="93"/>
      <c r="B68" s="94"/>
      <c r="C68" s="101" t="s">
        <v>92</v>
      </c>
      <c r="D68" s="150" t="s">
        <v>118</v>
      </c>
      <c r="E68" s="150"/>
      <c r="F68" s="150"/>
      <c r="G68" s="150"/>
      <c r="H68" s="150"/>
      <c r="I68" s="95"/>
      <c r="J68" s="97"/>
      <c r="K68" s="95"/>
      <c r="L68" s="98"/>
      <c r="M68" s="120"/>
      <c r="O68" s="21"/>
      <c r="P68" s="21"/>
      <c r="Q68" s="21"/>
      <c r="R68" s="21"/>
      <c r="S68" s="21"/>
      <c r="T68" s="21"/>
      <c r="U68" s="21"/>
      <c r="V68" s="21"/>
      <c r="W68" s="21"/>
      <c r="X68" s="21"/>
      <c r="Y68" s="21"/>
    </row>
    <row r="69" spans="1:25" s="99" customFormat="1" ht="25.5" customHeight="1">
      <c r="A69" s="93"/>
      <c r="B69" s="94"/>
      <c r="C69" s="101" t="s">
        <v>93</v>
      </c>
      <c r="D69" s="150" t="s">
        <v>97</v>
      </c>
      <c r="E69" s="150"/>
      <c r="F69" s="150"/>
      <c r="G69" s="150"/>
      <c r="H69" s="150"/>
      <c r="I69" s="95"/>
      <c r="J69" s="97"/>
      <c r="K69" s="95"/>
      <c r="L69" s="98"/>
      <c r="M69" s="120"/>
      <c r="O69" s="21"/>
      <c r="P69" s="21"/>
      <c r="Q69" s="21"/>
      <c r="R69" s="21"/>
      <c r="S69" s="21"/>
      <c r="T69" s="21"/>
      <c r="U69" s="21"/>
      <c r="V69" s="21"/>
      <c r="W69" s="21"/>
      <c r="X69" s="21"/>
      <c r="Y69" s="21"/>
    </row>
    <row r="70" spans="1:25" s="99" customFormat="1" ht="47.25" customHeight="1">
      <c r="A70" s="93"/>
      <c r="B70" s="94"/>
      <c r="C70" s="101" t="s">
        <v>94</v>
      </c>
      <c r="D70" s="150" t="s">
        <v>104</v>
      </c>
      <c r="E70" s="150"/>
      <c r="F70" s="150"/>
      <c r="G70" s="150"/>
      <c r="H70" s="150"/>
      <c r="I70" s="95"/>
      <c r="J70" s="97"/>
      <c r="K70" s="95"/>
      <c r="L70" s="98"/>
      <c r="M70" s="120"/>
      <c r="O70" s="21"/>
      <c r="P70" s="21"/>
      <c r="Q70" s="21"/>
      <c r="R70" s="21"/>
      <c r="S70" s="21"/>
      <c r="T70" s="21"/>
      <c r="U70" s="21"/>
      <c r="V70" s="21"/>
      <c r="W70" s="21"/>
      <c r="X70" s="21"/>
      <c r="Y70" s="21"/>
    </row>
    <row r="71" spans="1:25" s="99" customFormat="1" ht="12" customHeight="1">
      <c r="A71" s="93"/>
      <c r="B71" s="94"/>
      <c r="D71" s="96"/>
      <c r="E71" s="95"/>
      <c r="F71" s="95"/>
      <c r="G71" s="97"/>
      <c r="H71" s="95"/>
      <c r="I71" s="95"/>
      <c r="J71" s="97"/>
      <c r="K71" s="95"/>
      <c r="L71" s="98"/>
      <c r="M71" s="120"/>
      <c r="O71" s="21"/>
      <c r="P71" s="21"/>
      <c r="Q71" s="21"/>
      <c r="R71" s="21"/>
      <c r="S71" s="21"/>
      <c r="T71" s="21"/>
      <c r="U71" s="21"/>
      <c r="V71" s="21"/>
      <c r="W71" s="21"/>
      <c r="X71" s="21"/>
      <c r="Y71" s="21"/>
    </row>
    <row r="72" spans="1:16" s="99" customFormat="1" ht="12" customHeight="1">
      <c r="A72" s="93"/>
      <c r="C72" s="99" t="s">
        <v>11</v>
      </c>
      <c r="D72" s="99">
        <v>6</v>
      </c>
      <c r="E72" s="99" t="s">
        <v>37</v>
      </c>
      <c r="G72" s="99">
        <v>375</v>
      </c>
      <c r="H72" s="99" t="s">
        <v>21</v>
      </c>
      <c r="J72" s="99">
        <f>SUM(D72*G72)</f>
        <v>2250</v>
      </c>
      <c r="K72" s="99" t="s">
        <v>21</v>
      </c>
      <c r="M72" s="127">
        <f>J72*305.9</f>
        <v>688275</v>
      </c>
      <c r="P72" s="138"/>
    </row>
    <row r="73" spans="1:13" s="99" customFormat="1" ht="12" customHeight="1">
      <c r="A73" s="93"/>
      <c r="D73" s="99">
        <v>1</v>
      </c>
      <c r="E73" s="99" t="s">
        <v>48</v>
      </c>
      <c r="G73" s="99">
        <v>1016</v>
      </c>
      <c r="H73" s="99" t="s">
        <v>21</v>
      </c>
      <c r="J73" s="99">
        <f>SUM(D73*G73)</f>
        <v>1016</v>
      </c>
      <c r="K73" s="99" t="s">
        <v>21</v>
      </c>
      <c r="M73" s="127">
        <f>J73*305.9</f>
        <v>310794.39999999997</v>
      </c>
    </row>
    <row r="74" spans="1:13" s="99" customFormat="1" ht="12" customHeight="1">
      <c r="A74" s="93"/>
      <c r="D74" s="99">
        <v>1</v>
      </c>
      <c r="E74" s="99" t="s">
        <v>50</v>
      </c>
      <c r="G74" s="99">
        <v>300</v>
      </c>
      <c r="H74" s="99" t="s">
        <v>21</v>
      </c>
      <c r="J74" s="99">
        <f>SUM(D74*G74)</f>
        <v>300</v>
      </c>
      <c r="K74" s="99" t="s">
        <v>21</v>
      </c>
      <c r="M74" s="127">
        <f>J74*305.9</f>
        <v>91770</v>
      </c>
    </row>
    <row r="75" spans="1:13" s="99" customFormat="1" ht="12" customHeight="1">
      <c r="A75" s="93"/>
      <c r="D75" s="99">
        <v>1</v>
      </c>
      <c r="E75" s="99" t="s">
        <v>61</v>
      </c>
      <c r="G75" s="99">
        <v>900</v>
      </c>
      <c r="H75" s="99" t="s">
        <v>21</v>
      </c>
      <c r="J75" s="99">
        <f>SUM(D75*G75)</f>
        <v>900</v>
      </c>
      <c r="K75" s="99" t="s">
        <v>21</v>
      </c>
      <c r="M75" s="127">
        <f>J75*305.9</f>
        <v>275310</v>
      </c>
    </row>
    <row r="76" spans="1:13" s="99" customFormat="1" ht="12" customHeight="1">
      <c r="A76" s="93"/>
      <c r="D76" s="99">
        <v>1</v>
      </c>
      <c r="E76" s="99" t="s">
        <v>62</v>
      </c>
      <c r="G76" s="99">
        <v>250</v>
      </c>
      <c r="H76" s="99" t="s">
        <v>21</v>
      </c>
      <c r="J76" s="99">
        <f>SUM(D76*G76)</f>
        <v>250</v>
      </c>
      <c r="K76" s="99" t="s">
        <v>21</v>
      </c>
      <c r="M76" s="127">
        <f>J76*305.9</f>
        <v>76475</v>
      </c>
    </row>
    <row r="77" spans="1:13" ht="12" customHeight="1">
      <c r="A77" s="93"/>
      <c r="B77" s="148"/>
      <c r="C77" s="148"/>
      <c r="D77" s="148"/>
      <c r="E77" s="148"/>
      <c r="F77" s="148"/>
      <c r="G77" s="148"/>
      <c r="H77" s="148"/>
      <c r="I77" s="148"/>
      <c r="J77" s="148"/>
      <c r="K77" s="148"/>
      <c r="L77" s="148"/>
      <c r="M77" s="149"/>
    </row>
    <row r="78" spans="1:13" s="21" customFormat="1" ht="12.75" customHeight="1">
      <c r="A78" s="37"/>
      <c r="B78" s="89" t="s">
        <v>9</v>
      </c>
      <c r="C78" s="95" t="s">
        <v>41</v>
      </c>
      <c r="D78" s="95"/>
      <c r="E78" s="95"/>
      <c r="F78" s="95"/>
      <c r="G78" s="97"/>
      <c r="H78" s="95"/>
      <c r="I78" s="95"/>
      <c r="J78" s="97">
        <v>64939</v>
      </c>
      <c r="K78" s="95" t="s">
        <v>21</v>
      </c>
      <c r="L78" s="90"/>
      <c r="M78" s="127"/>
    </row>
    <row r="79" spans="1:25" s="21" customFormat="1" ht="12.75">
      <c r="A79" s="37"/>
      <c r="B79" s="88"/>
      <c r="C79" s="87" t="s">
        <v>113</v>
      </c>
      <c r="D79" s="88"/>
      <c r="E79" s="88"/>
      <c r="F79" s="88"/>
      <c r="G79" s="88"/>
      <c r="H79" s="88"/>
      <c r="I79" s="88"/>
      <c r="J79" s="97">
        <v>48333</v>
      </c>
      <c r="K79" s="95" t="s">
        <v>21</v>
      </c>
      <c r="L79" s="90">
        <v>0.71</v>
      </c>
      <c r="M79" s="127">
        <f>((J79*(305.9/3))/L79)+1000000</f>
        <v>7941344.929577464</v>
      </c>
      <c r="O79" s="102"/>
      <c r="P79" s="102"/>
      <c r="Q79" s="102"/>
      <c r="R79" s="102"/>
      <c r="S79" s="102"/>
      <c r="T79" s="102"/>
      <c r="U79" s="102"/>
      <c r="V79" s="102"/>
      <c r="W79" s="102"/>
      <c r="X79" s="102"/>
      <c r="Y79" s="102"/>
    </row>
    <row r="80" spans="1:29" s="88" customFormat="1" ht="11.25" customHeight="1">
      <c r="A80" s="89"/>
      <c r="B80" s="89"/>
      <c r="C80" s="88" t="s">
        <v>82</v>
      </c>
      <c r="L80" s="90"/>
      <c r="M80" s="119"/>
      <c r="N80" s="91"/>
      <c r="O80" s="102"/>
      <c r="P80" s="102"/>
      <c r="Q80" s="102"/>
      <c r="R80" s="102"/>
      <c r="S80" s="102"/>
      <c r="T80" s="102"/>
      <c r="U80" s="102"/>
      <c r="V80" s="102"/>
      <c r="W80" s="102"/>
      <c r="X80" s="102"/>
      <c r="Y80" s="102"/>
      <c r="Z80" s="92"/>
      <c r="AA80" s="92"/>
      <c r="AB80" s="92"/>
      <c r="AC80" s="92"/>
    </row>
    <row r="81" spans="1:25" s="99" customFormat="1" ht="24" customHeight="1">
      <c r="A81" s="93"/>
      <c r="B81" s="94"/>
      <c r="C81" s="100" t="s">
        <v>83</v>
      </c>
      <c r="D81" s="150" t="s">
        <v>105</v>
      </c>
      <c r="E81" s="150"/>
      <c r="F81" s="150"/>
      <c r="G81" s="150"/>
      <c r="H81" s="150"/>
      <c r="I81" s="95"/>
      <c r="J81" s="97"/>
      <c r="K81" s="95"/>
      <c r="L81" s="98"/>
      <c r="M81" s="120"/>
      <c r="O81" s="102"/>
      <c r="P81" s="102"/>
      <c r="Q81" s="102"/>
      <c r="R81" s="102"/>
      <c r="S81" s="102"/>
      <c r="T81" s="102"/>
      <c r="U81" s="102"/>
      <c r="V81" s="102"/>
      <c r="W81" s="102"/>
      <c r="X81" s="102"/>
      <c r="Y81" s="102"/>
    </row>
    <row r="82" spans="1:25" s="99" customFormat="1" ht="12" customHeight="1">
      <c r="A82" s="93"/>
      <c r="B82" s="94"/>
      <c r="C82" s="101" t="s">
        <v>85</v>
      </c>
      <c r="D82" s="150" t="s">
        <v>139</v>
      </c>
      <c r="E82" s="150"/>
      <c r="F82" s="150"/>
      <c r="G82" s="150"/>
      <c r="H82" s="150"/>
      <c r="I82" s="95"/>
      <c r="J82" s="97"/>
      <c r="K82" s="95"/>
      <c r="L82" s="98"/>
      <c r="M82" s="120"/>
      <c r="O82" s="102"/>
      <c r="P82" s="102"/>
      <c r="Q82" s="102"/>
      <c r="R82" s="102"/>
      <c r="S82" s="102"/>
      <c r="T82" s="102"/>
      <c r="U82" s="102"/>
      <c r="V82" s="102"/>
      <c r="W82" s="102"/>
      <c r="X82" s="102"/>
      <c r="Y82" s="102"/>
    </row>
    <row r="83" spans="1:25" s="99" customFormat="1" ht="12" customHeight="1">
      <c r="A83" s="93"/>
      <c r="B83" s="94"/>
      <c r="C83" s="101" t="s">
        <v>98</v>
      </c>
      <c r="D83" s="150" t="s">
        <v>109</v>
      </c>
      <c r="E83" s="150"/>
      <c r="F83" s="150"/>
      <c r="G83" s="150"/>
      <c r="H83" s="150"/>
      <c r="I83" s="95"/>
      <c r="J83" s="97"/>
      <c r="K83" s="95"/>
      <c r="L83" s="98"/>
      <c r="M83" s="120"/>
      <c r="O83" s="102"/>
      <c r="P83" s="102"/>
      <c r="Q83" s="102"/>
      <c r="R83" s="102"/>
      <c r="S83" s="102"/>
      <c r="T83" s="102"/>
      <c r="U83" s="102"/>
      <c r="V83" s="102"/>
      <c r="W83" s="102"/>
      <c r="X83" s="102"/>
      <c r="Y83" s="102"/>
    </row>
    <row r="84" spans="1:25" s="99" customFormat="1" ht="24" customHeight="1">
      <c r="A84" s="93"/>
      <c r="B84" s="94"/>
      <c r="C84" s="101" t="s">
        <v>86</v>
      </c>
      <c r="D84" s="150" t="s">
        <v>87</v>
      </c>
      <c r="E84" s="150"/>
      <c r="F84" s="150"/>
      <c r="G84" s="150"/>
      <c r="H84" s="150"/>
      <c r="I84" s="95"/>
      <c r="J84" s="97"/>
      <c r="K84" s="95"/>
      <c r="L84" s="98"/>
      <c r="M84" s="120"/>
      <c r="O84" s="102"/>
      <c r="P84" s="102"/>
      <c r="Q84" s="102"/>
      <c r="R84" s="102"/>
      <c r="S84" s="102"/>
      <c r="T84" s="102"/>
      <c r="U84" s="102"/>
      <c r="V84" s="102"/>
      <c r="W84" s="102"/>
      <c r="X84" s="102"/>
      <c r="Y84" s="102"/>
    </row>
    <row r="85" spans="1:25" s="99" customFormat="1" ht="12" customHeight="1">
      <c r="A85" s="93"/>
      <c r="B85" s="94"/>
      <c r="C85" s="101" t="s">
        <v>88</v>
      </c>
      <c r="D85" s="150" t="s">
        <v>95</v>
      </c>
      <c r="E85" s="150"/>
      <c r="F85" s="150"/>
      <c r="G85" s="150"/>
      <c r="H85" s="150"/>
      <c r="I85" s="95"/>
      <c r="J85" s="97"/>
      <c r="K85" s="95"/>
      <c r="L85" s="98"/>
      <c r="M85" s="120"/>
      <c r="O85" s="102"/>
      <c r="P85" s="102"/>
      <c r="Q85" s="102"/>
      <c r="R85" s="102"/>
      <c r="S85" s="102"/>
      <c r="T85" s="102"/>
      <c r="U85" s="102"/>
      <c r="V85" s="102"/>
      <c r="W85" s="102"/>
      <c r="X85" s="102"/>
      <c r="Y85" s="102"/>
    </row>
    <row r="86" spans="1:25" s="99" customFormat="1" ht="12" customHeight="1">
      <c r="A86" s="93"/>
      <c r="B86" s="94"/>
      <c r="C86" s="101" t="s">
        <v>89</v>
      </c>
      <c r="D86" s="150" t="s">
        <v>133</v>
      </c>
      <c r="E86" s="150"/>
      <c r="F86" s="150"/>
      <c r="G86" s="150"/>
      <c r="H86" s="150"/>
      <c r="I86" s="95"/>
      <c r="J86" s="97"/>
      <c r="K86" s="95"/>
      <c r="L86" s="98"/>
      <c r="M86" s="120"/>
      <c r="O86" s="102"/>
      <c r="P86" s="102"/>
      <c r="Q86" s="102"/>
      <c r="R86" s="102"/>
      <c r="S86" s="102"/>
      <c r="T86" s="102"/>
      <c r="U86" s="102"/>
      <c r="V86" s="102"/>
      <c r="W86" s="102"/>
      <c r="X86" s="102"/>
      <c r="Y86" s="102"/>
    </row>
    <row r="87" spans="1:25" s="99" customFormat="1" ht="36" customHeight="1">
      <c r="A87" s="93"/>
      <c r="B87" s="94"/>
      <c r="C87" s="101" t="s">
        <v>90</v>
      </c>
      <c r="D87" s="150" t="s">
        <v>115</v>
      </c>
      <c r="E87" s="150"/>
      <c r="F87" s="150"/>
      <c r="G87" s="150"/>
      <c r="H87" s="150"/>
      <c r="I87" s="95"/>
      <c r="J87" s="97"/>
      <c r="K87" s="95"/>
      <c r="L87" s="98"/>
      <c r="M87" s="120"/>
      <c r="O87" s="102"/>
      <c r="P87" s="102"/>
      <c r="Q87" s="102"/>
      <c r="R87" s="102"/>
      <c r="S87" s="102"/>
      <c r="T87" s="102"/>
      <c r="U87" s="102"/>
      <c r="V87" s="102"/>
      <c r="W87" s="102"/>
      <c r="X87" s="102"/>
      <c r="Y87" s="102"/>
    </row>
    <row r="88" spans="1:25" s="99" customFormat="1" ht="60" customHeight="1">
      <c r="A88" s="93"/>
      <c r="B88" s="94"/>
      <c r="C88" s="101" t="s">
        <v>91</v>
      </c>
      <c r="D88" s="150" t="s">
        <v>140</v>
      </c>
      <c r="E88" s="150"/>
      <c r="F88" s="150"/>
      <c r="G88" s="150"/>
      <c r="H88" s="150"/>
      <c r="I88" s="95"/>
      <c r="J88" s="97"/>
      <c r="K88" s="95"/>
      <c r="L88" s="98"/>
      <c r="M88" s="120"/>
      <c r="O88" s="102"/>
      <c r="P88" s="102"/>
      <c r="Q88" s="102"/>
      <c r="R88" s="102"/>
      <c r="S88" s="102"/>
      <c r="T88" s="102"/>
      <c r="U88" s="102"/>
      <c r="V88" s="102"/>
      <c r="W88" s="102"/>
      <c r="X88" s="102"/>
      <c r="Y88" s="102"/>
    </row>
    <row r="89" spans="1:25" s="99" customFormat="1" ht="50.25" customHeight="1">
      <c r="A89" s="93"/>
      <c r="B89" s="94"/>
      <c r="C89" s="101" t="s">
        <v>92</v>
      </c>
      <c r="D89" s="150" t="s">
        <v>116</v>
      </c>
      <c r="E89" s="150"/>
      <c r="F89" s="150"/>
      <c r="G89" s="150"/>
      <c r="H89" s="150"/>
      <c r="I89" s="95"/>
      <c r="J89" s="97"/>
      <c r="K89" s="95"/>
      <c r="L89" s="98"/>
      <c r="M89" s="120"/>
      <c r="O89" s="102"/>
      <c r="P89" s="102"/>
      <c r="Q89" s="102"/>
      <c r="R89" s="102"/>
      <c r="S89" s="102"/>
      <c r="T89" s="102"/>
      <c r="U89" s="102"/>
      <c r="V89" s="102"/>
      <c r="W89" s="102"/>
      <c r="X89" s="102"/>
      <c r="Y89" s="102"/>
    </row>
    <row r="90" spans="1:25" s="99" customFormat="1" ht="24" customHeight="1">
      <c r="A90" s="93"/>
      <c r="B90" s="94"/>
      <c r="C90" s="101" t="s">
        <v>93</v>
      </c>
      <c r="D90" s="150" t="s">
        <v>141</v>
      </c>
      <c r="E90" s="150"/>
      <c r="F90" s="150"/>
      <c r="G90" s="150"/>
      <c r="H90" s="150"/>
      <c r="I90" s="95"/>
      <c r="J90" s="97"/>
      <c r="K90" s="95"/>
      <c r="L90" s="98"/>
      <c r="M90" s="120"/>
      <c r="O90" s="102"/>
      <c r="P90" s="102"/>
      <c r="Q90" s="102"/>
      <c r="R90" s="102"/>
      <c r="S90" s="102"/>
      <c r="T90" s="102"/>
      <c r="U90" s="102"/>
      <c r="V90" s="102"/>
      <c r="W90" s="102"/>
      <c r="X90" s="102"/>
      <c r="Y90" s="102"/>
    </row>
    <row r="91" spans="1:25" s="99" customFormat="1" ht="24" customHeight="1">
      <c r="A91" s="93"/>
      <c r="B91" s="94"/>
      <c r="C91" s="101" t="s">
        <v>94</v>
      </c>
      <c r="D91" s="150" t="s">
        <v>148</v>
      </c>
      <c r="E91" s="150"/>
      <c r="F91" s="150"/>
      <c r="G91" s="150"/>
      <c r="H91" s="150"/>
      <c r="I91" s="95"/>
      <c r="J91" s="97"/>
      <c r="K91" s="95"/>
      <c r="L91" s="98"/>
      <c r="M91" s="120"/>
      <c r="O91" s="102"/>
      <c r="P91" s="102"/>
      <c r="Q91" s="102"/>
      <c r="R91" s="102"/>
      <c r="S91" s="102"/>
      <c r="T91" s="102"/>
      <c r="U91" s="102"/>
      <c r="V91" s="102"/>
      <c r="W91" s="102"/>
      <c r="X91" s="102"/>
      <c r="Y91" s="102"/>
    </row>
    <row r="92" spans="1:25" s="99" customFormat="1" ht="12" customHeight="1">
      <c r="A92" s="93"/>
      <c r="B92" s="94"/>
      <c r="D92" s="96"/>
      <c r="E92" s="95"/>
      <c r="F92" s="95"/>
      <c r="G92" s="97"/>
      <c r="H92" s="95"/>
      <c r="I92" s="95"/>
      <c r="J92" s="97"/>
      <c r="K92" s="95"/>
      <c r="L92" s="98"/>
      <c r="M92" s="120"/>
      <c r="O92" s="102"/>
      <c r="P92" s="102"/>
      <c r="Q92" s="102"/>
      <c r="R92" s="102"/>
      <c r="S92" s="102"/>
      <c r="T92" s="102"/>
      <c r="U92" s="102"/>
      <c r="V92" s="102"/>
      <c r="W92" s="102"/>
      <c r="X92" s="102"/>
      <c r="Y92" s="102"/>
    </row>
    <row r="93" spans="1:25" ht="12" customHeight="1">
      <c r="A93" s="93"/>
      <c r="B93" s="94"/>
      <c r="C93" s="87" t="s">
        <v>114</v>
      </c>
      <c r="D93" s="96"/>
      <c r="E93" s="95"/>
      <c r="F93" s="95"/>
      <c r="G93" s="97"/>
      <c r="H93" s="95"/>
      <c r="I93" s="95"/>
      <c r="J93" s="97">
        <v>16606</v>
      </c>
      <c r="K93" s="95" t="s">
        <v>21</v>
      </c>
      <c r="L93" s="90">
        <v>0.71</v>
      </c>
      <c r="M93" s="127">
        <f>((J93*(305.9/3))/L93)</f>
        <v>2384871.0798122063</v>
      </c>
      <c r="O93" s="102"/>
      <c r="P93" s="102"/>
      <c r="Q93" s="102"/>
      <c r="R93" s="102"/>
      <c r="S93" s="102"/>
      <c r="T93" s="102"/>
      <c r="U93" s="102"/>
      <c r="V93" s="102"/>
      <c r="W93" s="102"/>
      <c r="X93" s="102"/>
      <c r="Y93" s="102"/>
    </row>
    <row r="94" spans="1:25" ht="12" customHeight="1">
      <c r="A94" s="93"/>
      <c r="B94" s="94"/>
      <c r="C94" s="88" t="s">
        <v>82</v>
      </c>
      <c r="D94" s="96"/>
      <c r="E94" s="95"/>
      <c r="F94" s="95"/>
      <c r="G94" s="97"/>
      <c r="H94" s="95"/>
      <c r="I94" s="95"/>
      <c r="J94" s="97"/>
      <c r="K94" s="95"/>
      <c r="L94" s="98"/>
      <c r="M94" s="120"/>
      <c r="O94" s="102"/>
      <c r="P94" s="102"/>
      <c r="Q94" s="102"/>
      <c r="R94" s="102"/>
      <c r="S94" s="102"/>
      <c r="T94" s="102"/>
      <c r="U94" s="102"/>
      <c r="V94" s="102"/>
      <c r="W94" s="102"/>
      <c r="X94" s="102"/>
      <c r="Y94" s="102"/>
    </row>
    <row r="95" spans="1:25" s="99" customFormat="1" ht="12" customHeight="1">
      <c r="A95" s="93"/>
      <c r="B95" s="94"/>
      <c r="C95" s="100" t="s">
        <v>83</v>
      </c>
      <c r="D95" s="150" t="s">
        <v>112</v>
      </c>
      <c r="E95" s="150"/>
      <c r="F95" s="150"/>
      <c r="G95" s="150"/>
      <c r="H95" s="150"/>
      <c r="I95" s="95"/>
      <c r="J95" s="97"/>
      <c r="K95" s="95"/>
      <c r="L95" s="98"/>
      <c r="M95" s="120"/>
      <c r="O95" s="102"/>
      <c r="P95" s="102"/>
      <c r="Q95" s="102"/>
      <c r="R95" s="102"/>
      <c r="S95" s="102"/>
      <c r="T95" s="102"/>
      <c r="U95" s="102"/>
      <c r="V95" s="102"/>
      <c r="W95" s="102"/>
      <c r="X95" s="102"/>
      <c r="Y95" s="102"/>
    </row>
    <row r="96" spans="1:25" s="99" customFormat="1" ht="12" customHeight="1">
      <c r="A96" s="93"/>
      <c r="B96" s="94"/>
      <c r="C96" s="101" t="s">
        <v>85</v>
      </c>
      <c r="D96" s="150" t="s">
        <v>110</v>
      </c>
      <c r="E96" s="150"/>
      <c r="F96" s="150"/>
      <c r="G96" s="150"/>
      <c r="H96" s="150"/>
      <c r="I96" s="95"/>
      <c r="J96" s="97"/>
      <c r="K96" s="95"/>
      <c r="L96" s="98"/>
      <c r="M96" s="120"/>
      <c r="O96" s="102"/>
      <c r="P96" s="102"/>
      <c r="Q96" s="102"/>
      <c r="R96" s="102"/>
      <c r="S96" s="102"/>
      <c r="T96" s="102"/>
      <c r="U96" s="102"/>
      <c r="V96" s="102"/>
      <c r="W96" s="102"/>
      <c r="X96" s="102"/>
      <c r="Y96" s="102"/>
    </row>
    <row r="97" spans="1:25" s="99" customFormat="1" ht="24" customHeight="1">
      <c r="A97" s="93"/>
      <c r="B97" s="94"/>
      <c r="C97" s="101" t="s">
        <v>86</v>
      </c>
      <c r="D97" s="150" t="s">
        <v>111</v>
      </c>
      <c r="E97" s="150"/>
      <c r="F97" s="150"/>
      <c r="G97" s="150"/>
      <c r="H97" s="150"/>
      <c r="I97" s="95"/>
      <c r="J97" s="97"/>
      <c r="K97" s="95"/>
      <c r="L97" s="98"/>
      <c r="M97" s="120"/>
      <c r="O97" s="102"/>
      <c r="P97" s="102"/>
      <c r="Q97" s="102"/>
      <c r="R97" s="102"/>
      <c r="S97" s="102"/>
      <c r="T97" s="102"/>
      <c r="U97" s="102"/>
      <c r="V97" s="102"/>
      <c r="W97" s="102"/>
      <c r="X97" s="102"/>
      <c r="Y97" s="102"/>
    </row>
    <row r="98" spans="1:25" s="99" customFormat="1" ht="12" customHeight="1">
      <c r="A98" s="93"/>
      <c r="B98" s="94"/>
      <c r="C98" s="101" t="s">
        <v>88</v>
      </c>
      <c r="D98" s="150" t="s">
        <v>112</v>
      </c>
      <c r="E98" s="150"/>
      <c r="F98" s="150"/>
      <c r="G98" s="150"/>
      <c r="H98" s="150"/>
      <c r="I98" s="95"/>
      <c r="J98" s="97"/>
      <c r="K98" s="95"/>
      <c r="L98" s="98"/>
      <c r="M98" s="120"/>
      <c r="O98" s="102"/>
      <c r="P98" s="102"/>
      <c r="Q98" s="102"/>
      <c r="R98" s="102"/>
      <c r="S98" s="102"/>
      <c r="T98" s="102"/>
      <c r="U98" s="102"/>
      <c r="V98" s="102"/>
      <c r="W98" s="102"/>
      <c r="X98" s="102"/>
      <c r="Y98" s="102"/>
    </row>
    <row r="99" spans="1:25" s="99" customFormat="1" ht="12" customHeight="1">
      <c r="A99" s="93"/>
      <c r="B99" s="94"/>
      <c r="C99" s="101" t="s">
        <v>89</v>
      </c>
      <c r="D99" s="150" t="s">
        <v>137</v>
      </c>
      <c r="E99" s="150"/>
      <c r="F99" s="150"/>
      <c r="G99" s="150"/>
      <c r="H99" s="150"/>
      <c r="I99" s="95"/>
      <c r="J99" s="97"/>
      <c r="K99" s="95"/>
      <c r="L99" s="98"/>
      <c r="M99" s="120"/>
      <c r="O99" s="102"/>
      <c r="P99" s="102"/>
      <c r="Q99" s="102"/>
      <c r="R99" s="102"/>
      <c r="S99" s="102"/>
      <c r="T99" s="102"/>
      <c r="U99" s="102"/>
      <c r="V99" s="102"/>
      <c r="W99" s="102"/>
      <c r="X99" s="102"/>
      <c r="Y99" s="102"/>
    </row>
    <row r="100" spans="1:25" s="99" customFormat="1" ht="12" customHeight="1">
      <c r="A100" s="93"/>
      <c r="B100" s="94"/>
      <c r="C100" s="101" t="s">
        <v>90</v>
      </c>
      <c r="D100" s="150" t="s">
        <v>112</v>
      </c>
      <c r="E100" s="150"/>
      <c r="F100" s="150"/>
      <c r="G100" s="150"/>
      <c r="H100" s="150"/>
      <c r="I100" s="95"/>
      <c r="J100" s="97"/>
      <c r="K100" s="95"/>
      <c r="L100" s="98"/>
      <c r="M100" s="120"/>
      <c r="O100" s="102"/>
      <c r="P100" s="102"/>
      <c r="Q100" s="102"/>
      <c r="R100" s="102"/>
      <c r="S100" s="102"/>
      <c r="T100" s="102"/>
      <c r="U100" s="102"/>
      <c r="V100" s="102"/>
      <c r="W100" s="102"/>
      <c r="X100" s="102"/>
      <c r="Y100" s="102"/>
    </row>
    <row r="101" spans="1:25" s="99" customFormat="1" ht="12" customHeight="1">
      <c r="A101" s="93"/>
      <c r="B101" s="94"/>
      <c r="C101" s="101" t="s">
        <v>91</v>
      </c>
      <c r="D101" s="150" t="s">
        <v>112</v>
      </c>
      <c r="E101" s="150"/>
      <c r="F101" s="150"/>
      <c r="G101" s="150"/>
      <c r="H101" s="150"/>
      <c r="I101" s="95"/>
      <c r="J101" s="97"/>
      <c r="K101" s="95"/>
      <c r="L101" s="98"/>
      <c r="M101" s="120"/>
      <c r="O101" s="102"/>
      <c r="P101" s="102"/>
      <c r="Q101" s="102"/>
      <c r="R101" s="102"/>
      <c r="S101" s="102"/>
      <c r="T101" s="102"/>
      <c r="U101" s="102"/>
      <c r="V101" s="102"/>
      <c r="W101" s="102"/>
      <c r="X101" s="102"/>
      <c r="Y101" s="102"/>
    </row>
    <row r="102" spans="1:25" s="99" customFormat="1" ht="12" customHeight="1">
      <c r="A102" s="93"/>
      <c r="B102" s="94"/>
      <c r="C102" s="101" t="s">
        <v>92</v>
      </c>
      <c r="D102" s="150" t="s">
        <v>112</v>
      </c>
      <c r="E102" s="150"/>
      <c r="F102" s="150"/>
      <c r="G102" s="150"/>
      <c r="H102" s="150"/>
      <c r="I102" s="95"/>
      <c r="J102" s="97"/>
      <c r="K102" s="95"/>
      <c r="L102" s="98"/>
      <c r="M102" s="120"/>
      <c r="O102" s="102"/>
      <c r="P102" s="102"/>
      <c r="Q102" s="102"/>
      <c r="R102" s="102"/>
      <c r="S102" s="102"/>
      <c r="T102" s="102"/>
      <c r="U102" s="102"/>
      <c r="V102" s="102"/>
      <c r="W102" s="102"/>
      <c r="X102" s="102"/>
      <c r="Y102" s="102"/>
    </row>
    <row r="103" spans="1:25" s="99" customFormat="1" ht="12" customHeight="1">
      <c r="A103" s="93"/>
      <c r="B103" s="94"/>
      <c r="C103" s="101" t="s">
        <v>93</v>
      </c>
      <c r="D103" s="150" t="s">
        <v>112</v>
      </c>
      <c r="E103" s="150"/>
      <c r="F103" s="150"/>
      <c r="G103" s="150"/>
      <c r="H103" s="150"/>
      <c r="I103" s="95"/>
      <c r="J103" s="97"/>
      <c r="K103" s="95"/>
      <c r="L103" s="98"/>
      <c r="M103" s="120"/>
      <c r="O103" s="102"/>
      <c r="P103" s="102"/>
      <c r="Q103" s="102"/>
      <c r="R103" s="102"/>
      <c r="S103" s="102"/>
      <c r="T103" s="102"/>
      <c r="U103" s="102"/>
      <c r="V103" s="102"/>
      <c r="W103" s="102"/>
      <c r="X103" s="102"/>
      <c r="Y103" s="102"/>
    </row>
    <row r="104" spans="1:25" s="99" customFormat="1" ht="27.75" customHeight="1">
      <c r="A104" s="93"/>
      <c r="B104" s="94"/>
      <c r="C104" s="101" t="s">
        <v>94</v>
      </c>
      <c r="D104" s="150" t="s">
        <v>142</v>
      </c>
      <c r="E104" s="150"/>
      <c r="F104" s="150"/>
      <c r="G104" s="150"/>
      <c r="H104" s="150"/>
      <c r="I104" s="95"/>
      <c r="J104" s="97"/>
      <c r="K104" s="95"/>
      <c r="L104" s="98"/>
      <c r="M104" s="120"/>
      <c r="O104" s="102"/>
      <c r="P104" s="102"/>
      <c r="Q104" s="102"/>
      <c r="R104" s="102"/>
      <c r="S104" s="102"/>
      <c r="T104" s="102"/>
      <c r="U104" s="102"/>
      <c r="V104" s="102"/>
      <c r="W104" s="102"/>
      <c r="X104" s="102"/>
      <c r="Y104" s="102"/>
    </row>
    <row r="105" spans="1:13" s="21" customFormat="1" ht="12.75" customHeight="1">
      <c r="A105" s="89"/>
      <c r="B105" s="89"/>
      <c r="C105" s="95"/>
      <c r="D105" s="88"/>
      <c r="E105" s="88"/>
      <c r="F105" s="88"/>
      <c r="G105" s="88"/>
      <c r="H105" s="88"/>
      <c r="I105" s="88"/>
      <c r="J105" s="88"/>
      <c r="K105" s="88"/>
      <c r="L105" s="98"/>
      <c r="M105" s="120"/>
    </row>
    <row r="106" spans="1:13" s="21" customFormat="1" ht="12.75" customHeight="1">
      <c r="A106" s="89"/>
      <c r="B106" s="89" t="s">
        <v>13</v>
      </c>
      <c r="C106" s="95" t="s">
        <v>42</v>
      </c>
      <c r="D106" s="95"/>
      <c r="E106" s="95"/>
      <c r="F106" s="95"/>
      <c r="G106" s="97"/>
      <c r="H106" s="95"/>
      <c r="I106" s="95"/>
      <c r="J106" s="97">
        <v>64939</v>
      </c>
      <c r="K106" s="95" t="s">
        <v>21</v>
      </c>
      <c r="L106" s="90"/>
      <c r="M106" s="127"/>
    </row>
    <row r="107" spans="1:25" s="21" customFormat="1" ht="12.75">
      <c r="A107" s="37"/>
      <c r="B107" s="88"/>
      <c r="C107" s="87" t="s">
        <v>113</v>
      </c>
      <c r="D107" s="88"/>
      <c r="E107" s="88"/>
      <c r="F107" s="88"/>
      <c r="G107" s="88"/>
      <c r="H107" s="88"/>
      <c r="I107" s="88"/>
      <c r="J107" s="97">
        <v>48333</v>
      </c>
      <c r="K107" s="95" t="s">
        <v>21</v>
      </c>
      <c r="L107" s="90">
        <v>0.71</v>
      </c>
      <c r="M107" s="127">
        <f>((J107*(305.9/3))/L107)</f>
        <v>6941344.929577464</v>
      </c>
      <c r="O107" s="102"/>
      <c r="P107" s="102"/>
      <c r="Q107" s="102"/>
      <c r="R107" s="102"/>
      <c r="S107" s="102"/>
      <c r="T107" s="102"/>
      <c r="U107" s="102"/>
      <c r="V107" s="102"/>
      <c r="W107" s="102"/>
      <c r="X107" s="102"/>
      <c r="Y107" s="102"/>
    </row>
    <row r="108" spans="1:29" s="88" customFormat="1" ht="11.25" customHeight="1">
      <c r="A108" s="89"/>
      <c r="B108" s="89"/>
      <c r="C108" s="88" t="s">
        <v>82</v>
      </c>
      <c r="L108" s="90"/>
      <c r="M108" s="119"/>
      <c r="N108" s="91"/>
      <c r="O108" s="102"/>
      <c r="P108" s="102"/>
      <c r="Q108" s="102"/>
      <c r="R108" s="102"/>
      <c r="S108" s="102"/>
      <c r="T108" s="102"/>
      <c r="U108" s="102"/>
      <c r="V108" s="102"/>
      <c r="W108" s="102"/>
      <c r="X108" s="102"/>
      <c r="Y108" s="102"/>
      <c r="Z108" s="92"/>
      <c r="AA108" s="92"/>
      <c r="AB108" s="92"/>
      <c r="AC108" s="92"/>
    </row>
    <row r="109" spans="1:25" s="99" customFormat="1" ht="24" customHeight="1">
      <c r="A109" s="93"/>
      <c r="B109" s="94"/>
      <c r="C109" s="100" t="s">
        <v>83</v>
      </c>
      <c r="D109" s="150" t="s">
        <v>105</v>
      </c>
      <c r="E109" s="150"/>
      <c r="F109" s="150"/>
      <c r="G109" s="150"/>
      <c r="H109" s="150"/>
      <c r="I109" s="95"/>
      <c r="J109" s="97"/>
      <c r="K109" s="95"/>
      <c r="L109" s="98"/>
      <c r="M109" s="120"/>
      <c r="O109" s="102"/>
      <c r="P109" s="102"/>
      <c r="Q109" s="102"/>
      <c r="R109" s="102"/>
      <c r="S109" s="102"/>
      <c r="T109" s="102"/>
      <c r="U109" s="102"/>
      <c r="V109" s="102"/>
      <c r="W109" s="102"/>
      <c r="X109" s="102"/>
      <c r="Y109" s="102"/>
    </row>
    <row r="110" spans="1:25" s="99" customFormat="1" ht="12" customHeight="1">
      <c r="A110" s="93"/>
      <c r="B110" s="94"/>
      <c r="C110" s="101" t="s">
        <v>85</v>
      </c>
      <c r="D110" s="150" t="s">
        <v>139</v>
      </c>
      <c r="E110" s="150"/>
      <c r="F110" s="150"/>
      <c r="G110" s="150"/>
      <c r="H110" s="150"/>
      <c r="I110" s="95"/>
      <c r="J110" s="97"/>
      <c r="K110" s="95"/>
      <c r="L110" s="98"/>
      <c r="M110" s="120"/>
      <c r="O110" s="102"/>
      <c r="P110" s="102"/>
      <c r="Q110" s="102"/>
      <c r="R110" s="102"/>
      <c r="S110" s="102"/>
      <c r="T110" s="102"/>
      <c r="U110" s="102"/>
      <c r="V110" s="102"/>
      <c r="W110" s="102"/>
      <c r="X110" s="102"/>
      <c r="Y110" s="102"/>
    </row>
    <row r="111" spans="1:25" s="99" customFormat="1" ht="12" customHeight="1">
      <c r="A111" s="93"/>
      <c r="B111" s="94"/>
      <c r="C111" s="101" t="s">
        <v>98</v>
      </c>
      <c r="D111" s="150" t="s">
        <v>109</v>
      </c>
      <c r="E111" s="150"/>
      <c r="F111" s="150"/>
      <c r="G111" s="150"/>
      <c r="H111" s="150"/>
      <c r="I111" s="95"/>
      <c r="J111" s="97"/>
      <c r="K111" s="95"/>
      <c r="L111" s="98"/>
      <c r="M111" s="120"/>
      <c r="O111" s="102"/>
      <c r="P111" s="102"/>
      <c r="Q111" s="102"/>
      <c r="R111" s="102"/>
      <c r="S111" s="102"/>
      <c r="T111" s="102"/>
      <c r="U111" s="102"/>
      <c r="V111" s="102"/>
      <c r="W111" s="102"/>
      <c r="X111" s="102"/>
      <c r="Y111" s="102"/>
    </row>
    <row r="112" spans="1:25" s="99" customFormat="1" ht="24" customHeight="1">
      <c r="A112" s="93"/>
      <c r="B112" s="94"/>
      <c r="C112" s="101" t="s">
        <v>86</v>
      </c>
      <c r="D112" s="150" t="s">
        <v>87</v>
      </c>
      <c r="E112" s="150"/>
      <c r="F112" s="150"/>
      <c r="G112" s="150"/>
      <c r="H112" s="150"/>
      <c r="I112" s="95"/>
      <c r="J112" s="97"/>
      <c r="K112" s="95"/>
      <c r="L112" s="98"/>
      <c r="M112" s="120"/>
      <c r="O112" s="102"/>
      <c r="P112" s="102"/>
      <c r="Q112" s="102"/>
      <c r="R112" s="102"/>
      <c r="S112" s="102"/>
      <c r="T112" s="102"/>
      <c r="U112" s="102"/>
      <c r="V112" s="102"/>
      <c r="W112" s="102"/>
      <c r="X112" s="102"/>
      <c r="Y112" s="102"/>
    </row>
    <row r="113" spans="1:25" s="99" customFormat="1" ht="12" customHeight="1">
      <c r="A113" s="93"/>
      <c r="B113" s="94"/>
      <c r="C113" s="101" t="s">
        <v>88</v>
      </c>
      <c r="D113" s="150" t="s">
        <v>95</v>
      </c>
      <c r="E113" s="150"/>
      <c r="F113" s="150"/>
      <c r="G113" s="150"/>
      <c r="H113" s="150"/>
      <c r="I113" s="95"/>
      <c r="J113" s="97"/>
      <c r="K113" s="95"/>
      <c r="L113" s="98"/>
      <c r="M113" s="120"/>
      <c r="O113" s="102"/>
      <c r="P113" s="102"/>
      <c r="Q113" s="102"/>
      <c r="R113" s="102"/>
      <c r="S113" s="102"/>
      <c r="T113" s="102"/>
      <c r="U113" s="102"/>
      <c r="V113" s="102"/>
      <c r="W113" s="102"/>
      <c r="X113" s="102"/>
      <c r="Y113" s="102"/>
    </row>
    <row r="114" spans="1:25" s="99" customFormat="1" ht="12" customHeight="1">
      <c r="A114" s="93"/>
      <c r="B114" s="94"/>
      <c r="C114" s="101" t="s">
        <v>89</v>
      </c>
      <c r="D114" s="150" t="s">
        <v>133</v>
      </c>
      <c r="E114" s="150"/>
      <c r="F114" s="150"/>
      <c r="G114" s="150"/>
      <c r="H114" s="150"/>
      <c r="I114" s="95"/>
      <c r="J114" s="97"/>
      <c r="K114" s="95"/>
      <c r="L114" s="98"/>
      <c r="M114" s="120"/>
      <c r="O114" s="102"/>
      <c r="P114" s="102"/>
      <c r="Q114" s="102"/>
      <c r="R114" s="102"/>
      <c r="S114" s="102"/>
      <c r="T114" s="102"/>
      <c r="U114" s="102"/>
      <c r="V114" s="102"/>
      <c r="W114" s="102"/>
      <c r="X114" s="102"/>
      <c r="Y114" s="102"/>
    </row>
    <row r="115" spans="1:25" s="99" customFormat="1" ht="36" customHeight="1">
      <c r="A115" s="93"/>
      <c r="B115" s="94"/>
      <c r="C115" s="101" t="s">
        <v>90</v>
      </c>
      <c r="D115" s="150" t="s">
        <v>115</v>
      </c>
      <c r="E115" s="150"/>
      <c r="F115" s="150"/>
      <c r="G115" s="150"/>
      <c r="H115" s="150"/>
      <c r="I115" s="95"/>
      <c r="J115" s="97"/>
      <c r="K115" s="95"/>
      <c r="L115" s="98"/>
      <c r="M115" s="120"/>
      <c r="O115" s="102"/>
      <c r="P115" s="102"/>
      <c r="Q115" s="102"/>
      <c r="R115" s="102"/>
      <c r="S115" s="102"/>
      <c r="T115" s="102"/>
      <c r="U115" s="102"/>
      <c r="V115" s="102"/>
      <c r="W115" s="102"/>
      <c r="X115" s="102"/>
      <c r="Y115" s="102"/>
    </row>
    <row r="116" spans="1:25" s="99" customFormat="1" ht="60" customHeight="1">
      <c r="A116" s="93"/>
      <c r="B116" s="94"/>
      <c r="C116" s="101" t="s">
        <v>91</v>
      </c>
      <c r="D116" s="150" t="s">
        <v>140</v>
      </c>
      <c r="E116" s="150"/>
      <c r="F116" s="150"/>
      <c r="G116" s="150"/>
      <c r="H116" s="150"/>
      <c r="I116" s="95"/>
      <c r="J116" s="97"/>
      <c r="K116" s="95"/>
      <c r="L116" s="98"/>
      <c r="M116" s="120"/>
      <c r="O116" s="102"/>
      <c r="P116" s="102"/>
      <c r="Q116" s="102"/>
      <c r="R116" s="102"/>
      <c r="S116" s="102"/>
      <c r="T116" s="102"/>
      <c r="U116" s="102"/>
      <c r="V116" s="102"/>
      <c r="W116" s="102"/>
      <c r="X116" s="102"/>
      <c r="Y116" s="102"/>
    </row>
    <row r="117" spans="1:25" s="99" customFormat="1" ht="50.25" customHeight="1">
      <c r="A117" s="93"/>
      <c r="B117" s="94"/>
      <c r="C117" s="101" t="s">
        <v>92</v>
      </c>
      <c r="D117" s="150" t="s">
        <v>116</v>
      </c>
      <c r="E117" s="150"/>
      <c r="F117" s="150"/>
      <c r="G117" s="150"/>
      <c r="H117" s="150"/>
      <c r="I117" s="95"/>
      <c r="J117" s="97"/>
      <c r="K117" s="95"/>
      <c r="L117" s="98"/>
      <c r="M117" s="120"/>
      <c r="O117" s="102"/>
      <c r="P117" s="102"/>
      <c r="Q117" s="102"/>
      <c r="R117" s="102"/>
      <c r="S117" s="102"/>
      <c r="T117" s="102"/>
      <c r="U117" s="102"/>
      <c r="V117" s="102"/>
      <c r="W117" s="102"/>
      <c r="X117" s="102"/>
      <c r="Y117" s="102"/>
    </row>
    <row r="118" spans="1:25" s="99" customFormat="1" ht="24" customHeight="1">
      <c r="A118" s="93"/>
      <c r="B118" s="94"/>
      <c r="C118" s="101" t="s">
        <v>93</v>
      </c>
      <c r="D118" s="150" t="s">
        <v>135</v>
      </c>
      <c r="E118" s="150"/>
      <c r="F118" s="150"/>
      <c r="G118" s="150"/>
      <c r="H118" s="150"/>
      <c r="I118" s="95"/>
      <c r="J118" s="97"/>
      <c r="K118" s="95"/>
      <c r="L118" s="98"/>
      <c r="M118" s="120"/>
      <c r="O118" s="102"/>
      <c r="P118" s="102"/>
      <c r="Q118" s="102"/>
      <c r="R118" s="102"/>
      <c r="S118" s="102"/>
      <c r="T118" s="102"/>
      <c r="U118" s="102"/>
      <c r="V118" s="102"/>
      <c r="W118" s="102"/>
      <c r="X118" s="102"/>
      <c r="Y118" s="102"/>
    </row>
    <row r="119" spans="1:25" s="99" customFormat="1" ht="24" customHeight="1">
      <c r="A119" s="93"/>
      <c r="B119" s="94"/>
      <c r="C119" s="101" t="s">
        <v>94</v>
      </c>
      <c r="D119" s="150" t="s">
        <v>149</v>
      </c>
      <c r="E119" s="150"/>
      <c r="F119" s="150"/>
      <c r="G119" s="150"/>
      <c r="H119" s="150"/>
      <c r="I119" s="95"/>
      <c r="J119" s="97"/>
      <c r="K119" s="95"/>
      <c r="L119" s="98"/>
      <c r="M119" s="120"/>
      <c r="O119" s="102"/>
      <c r="P119" s="102"/>
      <c r="Q119" s="102"/>
      <c r="R119" s="102"/>
      <c r="S119" s="102"/>
      <c r="T119" s="102"/>
      <c r="U119" s="102"/>
      <c r="V119" s="102"/>
      <c r="W119" s="102"/>
      <c r="X119" s="102"/>
      <c r="Y119" s="102"/>
    </row>
    <row r="120" spans="1:25" s="99" customFormat="1" ht="12" customHeight="1">
      <c r="A120" s="93"/>
      <c r="B120" s="94"/>
      <c r="D120" s="96"/>
      <c r="E120" s="95"/>
      <c r="F120" s="95"/>
      <c r="G120" s="97"/>
      <c r="H120" s="95"/>
      <c r="I120" s="95"/>
      <c r="J120" s="97"/>
      <c r="K120" s="95"/>
      <c r="L120" s="98"/>
      <c r="M120" s="120"/>
      <c r="O120" s="102"/>
      <c r="P120" s="102"/>
      <c r="Q120" s="102"/>
      <c r="R120" s="102"/>
      <c r="S120" s="102"/>
      <c r="T120" s="102"/>
      <c r="U120" s="102"/>
      <c r="V120" s="102"/>
      <c r="W120" s="102"/>
      <c r="X120" s="102"/>
      <c r="Y120" s="102"/>
    </row>
    <row r="121" spans="1:25" ht="12" customHeight="1">
      <c r="A121" s="93"/>
      <c r="B121" s="94"/>
      <c r="C121" s="87" t="s">
        <v>114</v>
      </c>
      <c r="D121" s="96"/>
      <c r="E121" s="95"/>
      <c r="F121" s="95"/>
      <c r="G121" s="97"/>
      <c r="H121" s="95"/>
      <c r="I121" s="95"/>
      <c r="J121" s="97">
        <v>16606</v>
      </c>
      <c r="K121" s="95" t="s">
        <v>21</v>
      </c>
      <c r="L121" s="90">
        <v>0.71</v>
      </c>
      <c r="M121" s="127">
        <f>((J121*(305.9/3))/L121)</f>
        <v>2384871.0798122063</v>
      </c>
      <c r="O121" s="102"/>
      <c r="P121" s="102"/>
      <c r="Q121" s="102"/>
      <c r="R121" s="102"/>
      <c r="S121" s="102"/>
      <c r="T121" s="102"/>
      <c r="U121" s="102"/>
      <c r="V121" s="102"/>
      <c r="W121" s="102"/>
      <c r="X121" s="102"/>
      <c r="Y121" s="102"/>
    </row>
    <row r="122" spans="1:25" ht="12" customHeight="1">
      <c r="A122" s="93"/>
      <c r="B122" s="94"/>
      <c r="C122" s="88" t="s">
        <v>82</v>
      </c>
      <c r="D122" s="96"/>
      <c r="E122" s="95"/>
      <c r="F122" s="95"/>
      <c r="G122" s="97"/>
      <c r="H122" s="95"/>
      <c r="I122" s="95"/>
      <c r="J122" s="97"/>
      <c r="K122" s="95"/>
      <c r="L122" s="98"/>
      <c r="M122" s="120"/>
      <c r="O122" s="102"/>
      <c r="P122" s="102"/>
      <c r="Q122" s="102"/>
      <c r="R122" s="102"/>
      <c r="S122" s="102"/>
      <c r="T122" s="102"/>
      <c r="U122" s="102"/>
      <c r="V122" s="102"/>
      <c r="W122" s="102"/>
      <c r="X122" s="102"/>
      <c r="Y122" s="102"/>
    </row>
    <row r="123" spans="1:25" s="99" customFormat="1" ht="12" customHeight="1">
      <c r="A123" s="93"/>
      <c r="B123" s="94"/>
      <c r="C123" s="100" t="s">
        <v>83</v>
      </c>
      <c r="D123" s="150" t="s">
        <v>112</v>
      </c>
      <c r="E123" s="150"/>
      <c r="F123" s="150"/>
      <c r="G123" s="150"/>
      <c r="H123" s="150"/>
      <c r="I123" s="95"/>
      <c r="J123" s="97"/>
      <c r="K123" s="95"/>
      <c r="L123" s="98"/>
      <c r="M123" s="120"/>
      <c r="O123" s="102"/>
      <c r="P123" s="102"/>
      <c r="Q123" s="102"/>
      <c r="R123" s="102"/>
      <c r="S123" s="102"/>
      <c r="T123" s="102"/>
      <c r="U123" s="102"/>
      <c r="V123" s="102"/>
      <c r="W123" s="102"/>
      <c r="X123" s="102"/>
      <c r="Y123" s="102"/>
    </row>
    <row r="124" spans="1:25" s="99" customFormat="1" ht="12" customHeight="1">
      <c r="A124" s="93"/>
      <c r="B124" s="94"/>
      <c r="C124" s="101" t="s">
        <v>85</v>
      </c>
      <c r="D124" s="150" t="s">
        <v>110</v>
      </c>
      <c r="E124" s="150"/>
      <c r="F124" s="150"/>
      <c r="G124" s="150"/>
      <c r="H124" s="150"/>
      <c r="I124" s="95"/>
      <c r="J124" s="97"/>
      <c r="K124" s="95"/>
      <c r="L124" s="98"/>
      <c r="M124" s="120"/>
      <c r="O124" s="102"/>
      <c r="P124" s="102"/>
      <c r="Q124" s="102"/>
      <c r="R124" s="102"/>
      <c r="S124" s="102"/>
      <c r="T124" s="102"/>
      <c r="U124" s="102"/>
      <c r="V124" s="102"/>
      <c r="W124" s="102"/>
      <c r="X124" s="102"/>
      <c r="Y124" s="102"/>
    </row>
    <row r="125" spans="1:25" s="99" customFormat="1" ht="24" customHeight="1">
      <c r="A125" s="93"/>
      <c r="B125" s="94"/>
      <c r="C125" s="101" t="s">
        <v>86</v>
      </c>
      <c r="D125" s="150" t="s">
        <v>111</v>
      </c>
      <c r="E125" s="150"/>
      <c r="F125" s="150"/>
      <c r="G125" s="150"/>
      <c r="H125" s="150"/>
      <c r="I125" s="95"/>
      <c r="J125" s="97"/>
      <c r="K125" s="95"/>
      <c r="L125" s="98"/>
      <c r="M125" s="120"/>
      <c r="O125" s="102"/>
      <c r="P125" s="102"/>
      <c r="Q125" s="102"/>
      <c r="R125" s="102"/>
      <c r="S125" s="102"/>
      <c r="T125" s="102"/>
      <c r="U125" s="102"/>
      <c r="V125" s="102"/>
      <c r="W125" s="102"/>
      <c r="X125" s="102"/>
      <c r="Y125" s="102"/>
    </row>
    <row r="126" spans="1:25" s="99" customFormat="1" ht="12" customHeight="1">
      <c r="A126" s="93"/>
      <c r="B126" s="94"/>
      <c r="C126" s="101" t="s">
        <v>88</v>
      </c>
      <c r="D126" s="150" t="s">
        <v>112</v>
      </c>
      <c r="E126" s="150"/>
      <c r="F126" s="150"/>
      <c r="G126" s="150"/>
      <c r="H126" s="150"/>
      <c r="I126" s="95"/>
      <c r="J126" s="97"/>
      <c r="K126" s="95"/>
      <c r="L126" s="98"/>
      <c r="M126" s="120"/>
      <c r="O126" s="102"/>
      <c r="P126" s="102"/>
      <c r="Q126" s="102"/>
      <c r="R126" s="102"/>
      <c r="S126" s="102"/>
      <c r="T126" s="102"/>
      <c r="U126" s="102"/>
      <c r="V126" s="102"/>
      <c r="W126" s="102"/>
      <c r="X126" s="102"/>
      <c r="Y126" s="102"/>
    </row>
    <row r="127" spans="1:25" s="99" customFormat="1" ht="12" customHeight="1">
      <c r="A127" s="93"/>
      <c r="B127" s="94"/>
      <c r="C127" s="101" t="s">
        <v>89</v>
      </c>
      <c r="D127" s="150" t="s">
        <v>137</v>
      </c>
      <c r="E127" s="150"/>
      <c r="F127" s="150"/>
      <c r="G127" s="150"/>
      <c r="H127" s="150"/>
      <c r="I127" s="95"/>
      <c r="J127" s="97"/>
      <c r="K127" s="95"/>
      <c r="L127" s="98"/>
      <c r="M127" s="120"/>
      <c r="O127" s="102"/>
      <c r="P127" s="102"/>
      <c r="Q127" s="102"/>
      <c r="R127" s="102"/>
      <c r="S127" s="102"/>
      <c r="T127" s="102"/>
      <c r="U127" s="102"/>
      <c r="V127" s="102"/>
      <c r="W127" s="102"/>
      <c r="X127" s="102"/>
      <c r="Y127" s="102"/>
    </row>
    <row r="128" spans="1:25" s="99" customFormat="1" ht="12" customHeight="1">
      <c r="A128" s="93"/>
      <c r="B128" s="94"/>
      <c r="C128" s="101" t="s">
        <v>90</v>
      </c>
      <c r="D128" s="150" t="s">
        <v>112</v>
      </c>
      <c r="E128" s="150"/>
      <c r="F128" s="150"/>
      <c r="G128" s="150"/>
      <c r="H128" s="150"/>
      <c r="I128" s="95"/>
      <c r="J128" s="97"/>
      <c r="K128" s="95"/>
      <c r="L128" s="98"/>
      <c r="M128" s="120"/>
      <c r="O128" s="102"/>
      <c r="P128" s="102"/>
      <c r="Q128" s="102"/>
      <c r="R128" s="102"/>
      <c r="S128" s="102"/>
      <c r="T128" s="102"/>
      <c r="U128" s="102"/>
      <c r="V128" s="102"/>
      <c r="W128" s="102"/>
      <c r="X128" s="102"/>
      <c r="Y128" s="102"/>
    </row>
    <row r="129" spans="1:25" s="99" customFormat="1" ht="12" customHeight="1">
      <c r="A129" s="93"/>
      <c r="B129" s="94"/>
      <c r="C129" s="101" t="s">
        <v>91</v>
      </c>
      <c r="D129" s="150" t="s">
        <v>112</v>
      </c>
      <c r="E129" s="150"/>
      <c r="F129" s="150"/>
      <c r="G129" s="150"/>
      <c r="H129" s="150"/>
      <c r="I129" s="95"/>
      <c r="J129" s="97"/>
      <c r="K129" s="95"/>
      <c r="L129" s="98"/>
      <c r="M129" s="120"/>
      <c r="O129" s="102"/>
      <c r="P129" s="102"/>
      <c r="Q129" s="102"/>
      <c r="R129" s="102"/>
      <c r="S129" s="102"/>
      <c r="T129" s="102"/>
      <c r="U129" s="102"/>
      <c r="V129" s="102"/>
      <c r="W129" s="102"/>
      <c r="X129" s="102"/>
      <c r="Y129" s="102"/>
    </row>
    <row r="130" spans="1:25" s="99" customFormat="1" ht="12" customHeight="1">
      <c r="A130" s="93"/>
      <c r="B130" s="94"/>
      <c r="C130" s="101" t="s">
        <v>92</v>
      </c>
      <c r="D130" s="150" t="s">
        <v>112</v>
      </c>
      <c r="E130" s="150"/>
      <c r="F130" s="150"/>
      <c r="G130" s="150"/>
      <c r="H130" s="150"/>
      <c r="I130" s="95"/>
      <c r="J130" s="97"/>
      <c r="K130" s="95"/>
      <c r="L130" s="98"/>
      <c r="M130" s="120"/>
      <c r="O130" s="102"/>
      <c r="P130" s="102"/>
      <c r="Q130" s="102"/>
      <c r="R130" s="102"/>
      <c r="S130" s="102"/>
      <c r="T130" s="102"/>
      <c r="U130" s="102"/>
      <c r="V130" s="102"/>
      <c r="W130" s="102"/>
      <c r="X130" s="102"/>
      <c r="Y130" s="102"/>
    </row>
    <row r="131" spans="1:25" s="99" customFormat="1" ht="12" customHeight="1">
      <c r="A131" s="93"/>
      <c r="B131" s="94"/>
      <c r="C131" s="101" t="s">
        <v>93</v>
      </c>
      <c r="D131" s="150" t="s">
        <v>112</v>
      </c>
      <c r="E131" s="150"/>
      <c r="F131" s="150"/>
      <c r="G131" s="150"/>
      <c r="H131" s="150"/>
      <c r="I131" s="95"/>
      <c r="J131" s="97"/>
      <c r="K131" s="95"/>
      <c r="L131" s="98"/>
      <c r="M131" s="120"/>
      <c r="O131" s="102"/>
      <c r="P131" s="102"/>
      <c r="Q131" s="102"/>
      <c r="R131" s="102"/>
      <c r="S131" s="102"/>
      <c r="T131" s="102"/>
      <c r="U131" s="102"/>
      <c r="V131" s="102"/>
      <c r="W131" s="102"/>
      <c r="X131" s="102"/>
      <c r="Y131" s="102"/>
    </row>
    <row r="132" spans="1:25" s="99" customFormat="1" ht="27.75" customHeight="1">
      <c r="A132" s="93"/>
      <c r="B132" s="94"/>
      <c r="C132" s="101" t="s">
        <v>94</v>
      </c>
      <c r="D132" s="150" t="s">
        <v>142</v>
      </c>
      <c r="E132" s="150"/>
      <c r="F132" s="150"/>
      <c r="G132" s="150"/>
      <c r="H132" s="150"/>
      <c r="I132" s="95"/>
      <c r="J132" s="97"/>
      <c r="K132" s="95"/>
      <c r="L132" s="98"/>
      <c r="M132" s="120"/>
      <c r="O132" s="102"/>
      <c r="P132" s="102"/>
      <c r="Q132" s="102"/>
      <c r="R132" s="102"/>
      <c r="S132" s="102"/>
      <c r="T132" s="102"/>
      <c r="U132" s="102"/>
      <c r="V132" s="102"/>
      <c r="W132" s="102"/>
      <c r="X132" s="102"/>
      <c r="Y132" s="102"/>
    </row>
    <row r="133" spans="1:13" s="21" customFormat="1" ht="12.75" customHeight="1">
      <c r="A133" s="89"/>
      <c r="B133" s="89"/>
      <c r="C133" s="95"/>
      <c r="D133" s="88"/>
      <c r="E133" s="88"/>
      <c r="F133" s="88"/>
      <c r="G133" s="88"/>
      <c r="H133" s="88"/>
      <c r="I133" s="88"/>
      <c r="J133" s="88"/>
      <c r="K133" s="88"/>
      <c r="L133" s="98"/>
      <c r="M133" s="120"/>
    </row>
    <row r="134" spans="1:13" s="21" customFormat="1" ht="12.75" customHeight="1">
      <c r="A134" s="89"/>
      <c r="B134" s="89" t="s">
        <v>14</v>
      </c>
      <c r="C134" s="95" t="s">
        <v>43</v>
      </c>
      <c r="D134" s="95"/>
      <c r="E134" s="95"/>
      <c r="F134" s="95"/>
      <c r="G134" s="97"/>
      <c r="H134" s="95"/>
      <c r="I134" s="95"/>
      <c r="J134" s="97">
        <v>5253</v>
      </c>
      <c r="K134" s="95" t="s">
        <v>21</v>
      </c>
      <c r="L134" s="90">
        <v>0.71</v>
      </c>
      <c r="M134" s="127">
        <f>((J134*(305.9/1.5))/L134)</f>
        <v>1508819.436619718</v>
      </c>
    </row>
    <row r="135" spans="1:25" s="21" customFormat="1" ht="12.75">
      <c r="A135" s="37"/>
      <c r="B135" s="88"/>
      <c r="C135" s="87" t="s">
        <v>121</v>
      </c>
      <c r="D135" s="88"/>
      <c r="E135" s="88"/>
      <c r="F135" s="88"/>
      <c r="G135" s="88"/>
      <c r="H135" s="88"/>
      <c r="I135" s="88"/>
      <c r="J135" s="88"/>
      <c r="K135" s="88"/>
      <c r="L135" s="90"/>
      <c r="M135" s="119"/>
      <c r="O135" s="102"/>
      <c r="P135" s="102"/>
      <c r="Q135" s="102"/>
      <c r="R135" s="102"/>
      <c r="S135" s="102"/>
      <c r="T135" s="102"/>
      <c r="U135" s="102"/>
      <c r="V135" s="102"/>
      <c r="W135" s="102"/>
      <c r="X135" s="102"/>
      <c r="Y135" s="102"/>
    </row>
    <row r="136" spans="1:29" s="88" customFormat="1" ht="11.25" customHeight="1">
      <c r="A136" s="89"/>
      <c r="B136" s="89"/>
      <c r="C136" s="88" t="s">
        <v>82</v>
      </c>
      <c r="L136" s="90"/>
      <c r="M136" s="119"/>
      <c r="N136" s="91"/>
      <c r="O136" s="102"/>
      <c r="P136" s="102"/>
      <c r="Q136" s="102"/>
      <c r="R136" s="102"/>
      <c r="S136" s="102"/>
      <c r="T136" s="102"/>
      <c r="U136" s="102"/>
      <c r="V136" s="102"/>
      <c r="W136" s="102"/>
      <c r="X136" s="102"/>
      <c r="Y136" s="102"/>
      <c r="Z136" s="92"/>
      <c r="AA136" s="92"/>
      <c r="AB136" s="92"/>
      <c r="AC136" s="92"/>
    </row>
    <row r="137" spans="1:25" s="99" customFormat="1" ht="24" customHeight="1">
      <c r="A137" s="93"/>
      <c r="B137" s="94"/>
      <c r="C137" s="100" t="s">
        <v>83</v>
      </c>
      <c r="D137" s="150" t="s">
        <v>105</v>
      </c>
      <c r="E137" s="150"/>
      <c r="F137" s="150"/>
      <c r="G137" s="150"/>
      <c r="H137" s="150"/>
      <c r="I137" s="95"/>
      <c r="J137" s="97"/>
      <c r="K137" s="95"/>
      <c r="L137" s="98"/>
      <c r="M137" s="120"/>
      <c r="O137" s="102"/>
      <c r="P137" s="102"/>
      <c r="Q137" s="102"/>
      <c r="R137" s="102"/>
      <c r="S137" s="102"/>
      <c r="T137" s="102"/>
      <c r="U137" s="102"/>
      <c r="V137" s="102"/>
      <c r="W137" s="102"/>
      <c r="X137" s="102"/>
      <c r="Y137" s="102"/>
    </row>
    <row r="138" spans="1:25" s="99" customFormat="1" ht="12" customHeight="1">
      <c r="A138" s="93"/>
      <c r="B138" s="94"/>
      <c r="C138" s="101" t="s">
        <v>85</v>
      </c>
      <c r="D138" s="150" t="s">
        <v>143</v>
      </c>
      <c r="E138" s="150"/>
      <c r="F138" s="150"/>
      <c r="G138" s="150"/>
      <c r="H138" s="150"/>
      <c r="I138" s="95"/>
      <c r="J138" s="97"/>
      <c r="K138" s="95"/>
      <c r="L138" s="98"/>
      <c r="M138" s="120"/>
      <c r="O138" s="102"/>
      <c r="P138" s="102"/>
      <c r="Q138" s="102"/>
      <c r="R138" s="102"/>
      <c r="S138" s="102"/>
      <c r="T138" s="102"/>
      <c r="U138" s="102"/>
      <c r="V138" s="102"/>
      <c r="W138" s="102"/>
      <c r="X138" s="102"/>
      <c r="Y138" s="102"/>
    </row>
    <row r="139" spans="1:25" s="99" customFormat="1" ht="12" customHeight="1">
      <c r="A139" s="93"/>
      <c r="B139" s="94"/>
      <c r="C139" s="101" t="s">
        <v>98</v>
      </c>
      <c r="D139" s="150" t="s">
        <v>109</v>
      </c>
      <c r="E139" s="150"/>
      <c r="F139" s="150"/>
      <c r="G139" s="150"/>
      <c r="H139" s="150"/>
      <c r="I139" s="95"/>
      <c r="J139" s="97"/>
      <c r="K139" s="95"/>
      <c r="L139" s="98"/>
      <c r="M139" s="120"/>
      <c r="O139" s="102"/>
      <c r="P139" s="102"/>
      <c r="Q139" s="102"/>
      <c r="R139" s="102"/>
      <c r="S139" s="102"/>
      <c r="T139" s="102"/>
      <c r="U139" s="102"/>
      <c r="V139" s="102"/>
      <c r="W139" s="102"/>
      <c r="X139" s="102"/>
      <c r="Y139" s="102"/>
    </row>
    <row r="140" spans="1:25" s="99" customFormat="1" ht="24" customHeight="1">
      <c r="A140" s="93"/>
      <c r="B140" s="94"/>
      <c r="C140" s="101" t="s">
        <v>86</v>
      </c>
      <c r="D140" s="150" t="s">
        <v>87</v>
      </c>
      <c r="E140" s="150"/>
      <c r="F140" s="150"/>
      <c r="G140" s="150"/>
      <c r="H140" s="150"/>
      <c r="I140" s="95"/>
      <c r="J140" s="97"/>
      <c r="K140" s="95"/>
      <c r="L140" s="98"/>
      <c r="M140" s="120"/>
      <c r="O140" s="102"/>
      <c r="P140" s="102"/>
      <c r="Q140" s="102"/>
      <c r="R140" s="102"/>
      <c r="S140" s="102"/>
      <c r="T140" s="102"/>
      <c r="U140" s="102"/>
      <c r="V140" s="102"/>
      <c r="W140" s="102"/>
      <c r="X140" s="102"/>
      <c r="Y140" s="102"/>
    </row>
    <row r="141" spans="1:25" s="99" customFormat="1" ht="12" customHeight="1">
      <c r="A141" s="93"/>
      <c r="B141" s="94"/>
      <c r="C141" s="101" t="s">
        <v>88</v>
      </c>
      <c r="D141" s="150" t="s">
        <v>95</v>
      </c>
      <c r="E141" s="150"/>
      <c r="F141" s="150"/>
      <c r="G141" s="150"/>
      <c r="H141" s="150"/>
      <c r="I141" s="95"/>
      <c r="J141" s="97"/>
      <c r="K141" s="95"/>
      <c r="L141" s="98"/>
      <c r="M141" s="120"/>
      <c r="O141" s="102"/>
      <c r="P141" s="102"/>
      <c r="Q141" s="102"/>
      <c r="R141" s="102"/>
      <c r="S141" s="102"/>
      <c r="T141" s="102"/>
      <c r="U141" s="102"/>
      <c r="V141" s="102"/>
      <c r="W141" s="102"/>
      <c r="X141" s="102"/>
      <c r="Y141" s="102"/>
    </row>
    <row r="142" spans="1:25" s="99" customFormat="1" ht="12" customHeight="1">
      <c r="A142" s="93"/>
      <c r="B142" s="94"/>
      <c r="C142" s="101" t="s">
        <v>89</v>
      </c>
      <c r="D142" s="150" t="s">
        <v>133</v>
      </c>
      <c r="E142" s="150"/>
      <c r="F142" s="150"/>
      <c r="G142" s="150"/>
      <c r="H142" s="150"/>
      <c r="I142" s="95"/>
      <c r="J142" s="97"/>
      <c r="K142" s="95"/>
      <c r="L142" s="98"/>
      <c r="M142" s="120"/>
      <c r="O142" s="102"/>
      <c r="P142" s="102"/>
      <c r="Q142" s="102"/>
      <c r="R142" s="102"/>
      <c r="S142" s="102"/>
      <c r="T142" s="102"/>
      <c r="U142" s="102"/>
      <c r="V142" s="102"/>
      <c r="W142" s="102"/>
      <c r="X142" s="102"/>
      <c r="Y142" s="102"/>
    </row>
    <row r="143" spans="1:25" s="99" customFormat="1" ht="12" customHeight="1">
      <c r="A143" s="93"/>
      <c r="B143" s="94"/>
      <c r="C143" s="101" t="s">
        <v>90</v>
      </c>
      <c r="D143" s="150" t="s">
        <v>117</v>
      </c>
      <c r="E143" s="150"/>
      <c r="F143" s="150"/>
      <c r="G143" s="150"/>
      <c r="H143" s="150"/>
      <c r="I143" s="95"/>
      <c r="J143" s="97"/>
      <c r="K143" s="95"/>
      <c r="L143" s="98"/>
      <c r="M143" s="120"/>
      <c r="O143" s="102"/>
      <c r="P143" s="102"/>
      <c r="Q143" s="102"/>
      <c r="R143" s="102"/>
      <c r="S143" s="102"/>
      <c r="T143" s="102"/>
      <c r="U143" s="102"/>
      <c r="V143" s="102"/>
      <c r="W143" s="102"/>
      <c r="X143" s="102"/>
      <c r="Y143" s="102"/>
    </row>
    <row r="144" spans="1:25" s="99" customFormat="1" ht="60" customHeight="1">
      <c r="A144" s="93"/>
      <c r="B144" s="94"/>
      <c r="C144" s="101" t="s">
        <v>91</v>
      </c>
      <c r="D144" s="150" t="s">
        <v>140</v>
      </c>
      <c r="E144" s="150"/>
      <c r="F144" s="150"/>
      <c r="G144" s="150"/>
      <c r="H144" s="150"/>
      <c r="I144" s="95"/>
      <c r="J144" s="97"/>
      <c r="K144" s="95"/>
      <c r="L144" s="98"/>
      <c r="M144" s="120"/>
      <c r="O144" s="102"/>
      <c r="P144" s="102"/>
      <c r="Q144" s="102"/>
      <c r="R144" s="102"/>
      <c r="S144" s="102"/>
      <c r="T144" s="102"/>
      <c r="U144" s="102"/>
      <c r="V144" s="102"/>
      <c r="W144" s="102"/>
      <c r="X144" s="102"/>
      <c r="Y144" s="102"/>
    </row>
    <row r="145" spans="1:25" s="99" customFormat="1" ht="50.25" customHeight="1">
      <c r="A145" s="93"/>
      <c r="B145" s="94"/>
      <c r="C145" s="101" t="s">
        <v>92</v>
      </c>
      <c r="D145" s="150" t="s">
        <v>116</v>
      </c>
      <c r="E145" s="150"/>
      <c r="F145" s="150"/>
      <c r="G145" s="150"/>
      <c r="H145" s="150"/>
      <c r="I145" s="95"/>
      <c r="J145" s="97"/>
      <c r="K145" s="95"/>
      <c r="L145" s="98"/>
      <c r="M145" s="120"/>
      <c r="O145" s="102"/>
      <c r="P145" s="102"/>
      <c r="Q145" s="102"/>
      <c r="R145" s="102"/>
      <c r="S145" s="102"/>
      <c r="T145" s="102"/>
      <c r="U145" s="102"/>
      <c r="V145" s="102"/>
      <c r="W145" s="102"/>
      <c r="X145" s="102"/>
      <c r="Y145" s="102"/>
    </row>
    <row r="146" spans="1:25" s="99" customFormat="1" ht="24" customHeight="1">
      <c r="A146" s="93"/>
      <c r="B146" s="94"/>
      <c r="C146" s="101" t="s">
        <v>93</v>
      </c>
      <c r="D146" s="150" t="s">
        <v>135</v>
      </c>
      <c r="E146" s="150"/>
      <c r="F146" s="150"/>
      <c r="G146" s="150"/>
      <c r="H146" s="150"/>
      <c r="I146" s="95"/>
      <c r="J146" s="97"/>
      <c r="K146" s="95"/>
      <c r="L146" s="98"/>
      <c r="M146" s="120"/>
      <c r="O146" s="102"/>
      <c r="P146" s="102"/>
      <c r="Q146" s="102"/>
      <c r="R146" s="102"/>
      <c r="S146" s="102"/>
      <c r="T146" s="102"/>
      <c r="U146" s="102"/>
      <c r="V146" s="102"/>
      <c r="W146" s="102"/>
      <c r="X146" s="102"/>
      <c r="Y146" s="102"/>
    </row>
    <row r="147" spans="1:25" s="99" customFormat="1" ht="36" customHeight="1">
      <c r="A147" s="93"/>
      <c r="B147" s="94"/>
      <c r="C147" s="101" t="s">
        <v>94</v>
      </c>
      <c r="D147" s="150" t="s">
        <v>147</v>
      </c>
      <c r="E147" s="150"/>
      <c r="F147" s="150"/>
      <c r="G147" s="150"/>
      <c r="H147" s="150"/>
      <c r="I147" s="95"/>
      <c r="J147" s="97"/>
      <c r="K147" s="95"/>
      <c r="L147" s="98"/>
      <c r="M147" s="120"/>
      <c r="O147" s="102"/>
      <c r="P147" s="102"/>
      <c r="Q147" s="102"/>
      <c r="R147" s="102"/>
      <c r="S147" s="102"/>
      <c r="T147" s="102"/>
      <c r="U147" s="102"/>
      <c r="V147" s="102"/>
      <c r="W147" s="102"/>
      <c r="X147" s="102"/>
      <c r="Y147" s="102"/>
    </row>
    <row r="148" spans="1:11" ht="12.75" customHeight="1">
      <c r="A148" s="93"/>
      <c r="B148" s="94"/>
      <c r="C148" s="99"/>
      <c r="D148" s="99"/>
      <c r="E148" s="99"/>
      <c r="F148" s="99"/>
      <c r="G148" s="143"/>
      <c r="H148" s="99"/>
      <c r="I148" s="99"/>
      <c r="J148" s="99"/>
      <c r="K148" s="99"/>
    </row>
    <row r="149" spans="1:13" s="21" customFormat="1" ht="12.75">
      <c r="A149" s="30" t="s">
        <v>12</v>
      </c>
      <c r="B149" s="31" t="s">
        <v>26</v>
      </c>
      <c r="G149" s="26"/>
      <c r="L149" s="112" t="s">
        <v>22</v>
      </c>
      <c r="M149" s="133" t="s">
        <v>19</v>
      </c>
    </row>
    <row r="150" ht="6" customHeight="1"/>
    <row r="151" spans="1:16" s="22" customFormat="1" ht="12" customHeight="1">
      <c r="A151" s="20"/>
      <c r="B151" s="20" t="s">
        <v>1</v>
      </c>
      <c r="C151" s="31" t="s">
        <v>39</v>
      </c>
      <c r="D151" s="32"/>
      <c r="E151" s="21"/>
      <c r="F151" s="21"/>
      <c r="H151" s="23"/>
      <c r="I151" s="21"/>
      <c r="K151" s="48"/>
      <c r="L151" s="113"/>
      <c r="M151" s="134">
        <v>150000</v>
      </c>
      <c r="P151" s="85"/>
    </row>
    <row r="152" spans="1:13" s="88" customFormat="1" ht="12" customHeight="1">
      <c r="A152" s="89"/>
      <c r="B152" s="89"/>
      <c r="C152" s="88" t="s">
        <v>127</v>
      </c>
      <c r="D152" s="145"/>
      <c r="H152" s="146"/>
      <c r="K152" s="147"/>
      <c r="L152" s="113"/>
      <c r="M152" s="134"/>
    </row>
    <row r="153" spans="1:13" s="22" customFormat="1" ht="12" customHeight="1">
      <c r="A153" s="20"/>
      <c r="B153" s="20"/>
      <c r="C153" s="21"/>
      <c r="D153" s="32"/>
      <c r="E153" s="21"/>
      <c r="F153" s="21"/>
      <c r="H153" s="23"/>
      <c r="I153" s="21"/>
      <c r="K153" s="48"/>
      <c r="L153" s="114"/>
      <c r="M153" s="120"/>
    </row>
    <row r="154" spans="1:16" s="22" customFormat="1" ht="12" customHeight="1">
      <c r="A154" s="20"/>
      <c r="B154" s="20" t="s">
        <v>3</v>
      </c>
      <c r="C154" s="31" t="s">
        <v>40</v>
      </c>
      <c r="D154" s="32"/>
      <c r="E154" s="21"/>
      <c r="F154" s="21"/>
      <c r="H154" s="23"/>
      <c r="I154" s="21"/>
      <c r="K154" s="48"/>
      <c r="L154" s="113"/>
      <c r="M154" s="134">
        <v>100000</v>
      </c>
      <c r="P154" s="85"/>
    </row>
    <row r="155" spans="1:13" s="88" customFormat="1" ht="12" customHeight="1">
      <c r="A155" s="89"/>
      <c r="B155" s="89"/>
      <c r="C155" s="88" t="s">
        <v>127</v>
      </c>
      <c r="D155" s="145"/>
      <c r="H155" s="146"/>
      <c r="K155" s="147"/>
      <c r="L155" s="113"/>
      <c r="M155" s="134"/>
    </row>
    <row r="156" spans="1:13" s="22" customFormat="1" ht="12" customHeight="1">
      <c r="A156" s="20"/>
      <c r="B156" s="20"/>
      <c r="C156" s="21"/>
      <c r="D156" s="32"/>
      <c r="E156" s="21"/>
      <c r="F156" s="21"/>
      <c r="H156" s="23"/>
      <c r="I156" s="21"/>
      <c r="K156" s="48"/>
      <c r="L156" s="114"/>
      <c r="M156" s="120"/>
    </row>
    <row r="157" spans="1:16" s="22" customFormat="1" ht="12" customHeight="1">
      <c r="A157" s="20"/>
      <c r="B157" s="20" t="s">
        <v>9</v>
      </c>
      <c r="C157" s="31" t="s">
        <v>41</v>
      </c>
      <c r="D157" s="32"/>
      <c r="E157" s="21"/>
      <c r="F157" s="21"/>
      <c r="H157" s="23"/>
      <c r="I157" s="21"/>
      <c r="K157" s="48"/>
      <c r="L157" s="113"/>
      <c r="M157" s="134">
        <v>100000</v>
      </c>
      <c r="P157" s="85"/>
    </row>
    <row r="158" spans="1:13" s="88" customFormat="1" ht="12" customHeight="1">
      <c r="A158" s="89"/>
      <c r="B158" s="89"/>
      <c r="C158" s="88" t="s">
        <v>127</v>
      </c>
      <c r="D158" s="145"/>
      <c r="H158" s="146"/>
      <c r="K158" s="147"/>
      <c r="L158" s="113"/>
      <c r="M158" s="134"/>
    </row>
    <row r="159" spans="1:13" s="22" customFormat="1" ht="12" customHeight="1">
      <c r="A159" s="20"/>
      <c r="B159" s="20"/>
      <c r="C159" s="21"/>
      <c r="D159" s="32"/>
      <c r="E159" s="21"/>
      <c r="F159" s="21"/>
      <c r="H159" s="23"/>
      <c r="I159" s="21"/>
      <c r="K159" s="48"/>
      <c r="L159" s="114"/>
      <c r="M159" s="120"/>
    </row>
    <row r="160" spans="1:16" s="22" customFormat="1" ht="12" customHeight="1">
      <c r="A160" s="20"/>
      <c r="B160" s="20" t="s">
        <v>13</v>
      </c>
      <c r="C160" s="31" t="s">
        <v>42</v>
      </c>
      <c r="D160" s="32"/>
      <c r="E160" s="21"/>
      <c r="F160" s="21"/>
      <c r="H160" s="23"/>
      <c r="I160" s="21"/>
      <c r="K160" s="48"/>
      <c r="L160" s="113"/>
      <c r="M160" s="134">
        <v>100000</v>
      </c>
      <c r="P160" s="85"/>
    </row>
    <row r="161" spans="1:13" s="88" customFormat="1" ht="12" customHeight="1">
      <c r="A161" s="89"/>
      <c r="B161" s="89"/>
      <c r="C161" s="88" t="s">
        <v>127</v>
      </c>
      <c r="D161" s="145"/>
      <c r="H161" s="146"/>
      <c r="K161" s="147"/>
      <c r="L161" s="113"/>
      <c r="M161" s="134"/>
    </row>
    <row r="162" spans="1:13" s="22" customFormat="1" ht="12" customHeight="1">
      <c r="A162" s="20"/>
      <c r="B162" s="20"/>
      <c r="C162" s="21"/>
      <c r="D162" s="32"/>
      <c r="E162" s="21"/>
      <c r="F162" s="21"/>
      <c r="H162" s="23"/>
      <c r="I162" s="21"/>
      <c r="K162" s="48"/>
      <c r="L162" s="114"/>
      <c r="M162" s="120"/>
    </row>
    <row r="163" spans="1:16" s="22" customFormat="1" ht="12" customHeight="1">
      <c r="A163" s="20"/>
      <c r="B163" s="20" t="s">
        <v>14</v>
      </c>
      <c r="C163" s="31" t="s">
        <v>43</v>
      </c>
      <c r="D163" s="32"/>
      <c r="E163" s="21"/>
      <c r="F163" s="21"/>
      <c r="H163" s="23"/>
      <c r="I163" s="21"/>
      <c r="K163" s="48"/>
      <c r="L163" s="113"/>
      <c r="M163" s="134">
        <v>50000</v>
      </c>
      <c r="P163" s="85"/>
    </row>
    <row r="164" spans="1:13" s="88" customFormat="1" ht="12" customHeight="1">
      <c r="A164" s="89"/>
      <c r="B164" s="89"/>
      <c r="C164" s="88" t="s">
        <v>127</v>
      </c>
      <c r="D164" s="145"/>
      <c r="H164" s="146"/>
      <c r="K164" s="147"/>
      <c r="L164" s="113"/>
      <c r="M164" s="134"/>
    </row>
    <row r="165" spans="1:13" s="22" customFormat="1" ht="12" customHeight="1">
      <c r="A165" s="20"/>
      <c r="B165" s="20"/>
      <c r="C165" s="21"/>
      <c r="D165" s="32"/>
      <c r="E165" s="21"/>
      <c r="F165" s="21"/>
      <c r="H165" s="23"/>
      <c r="I165" s="21"/>
      <c r="K165" s="48"/>
      <c r="L165" s="114"/>
      <c r="M165" s="120"/>
    </row>
    <row r="166" spans="1:13" s="11" customFormat="1" ht="13.5">
      <c r="A166" s="72" t="s">
        <v>15</v>
      </c>
      <c r="B166" s="73"/>
      <c r="C166" s="74"/>
      <c r="D166" s="74"/>
      <c r="E166" s="74"/>
      <c r="F166" s="74"/>
      <c r="G166" s="75"/>
      <c r="H166" s="74"/>
      <c r="I166" s="74"/>
      <c r="J166" s="74"/>
      <c r="K166" s="74"/>
      <c r="L166" s="111"/>
      <c r="M166" s="132"/>
    </row>
    <row r="167" spans="1:13" s="11" customFormat="1" ht="13.5">
      <c r="A167" s="80"/>
      <c r="B167" s="81"/>
      <c r="C167" s="80"/>
      <c r="D167" s="80"/>
      <c r="E167" s="80"/>
      <c r="F167" s="80"/>
      <c r="G167" s="82"/>
      <c r="H167" s="80"/>
      <c r="I167" s="80"/>
      <c r="J167" s="80"/>
      <c r="K167" s="80"/>
      <c r="L167" s="115"/>
      <c r="M167" s="135"/>
    </row>
    <row r="168" spans="1:13" s="11" customFormat="1" ht="13.5">
      <c r="A168" s="33" t="s">
        <v>9</v>
      </c>
      <c r="B168" s="83" t="s">
        <v>57</v>
      </c>
      <c r="C168" s="80"/>
      <c r="D168" s="80"/>
      <c r="E168" s="80"/>
      <c r="F168" s="80"/>
      <c r="G168" s="82"/>
      <c r="H168" s="80"/>
      <c r="I168" s="80"/>
      <c r="J168" s="80"/>
      <c r="K168" s="80"/>
      <c r="L168" s="115"/>
      <c r="M168" s="135"/>
    </row>
    <row r="169" spans="1:13" s="11" customFormat="1" ht="12" customHeight="1">
      <c r="A169" s="15"/>
      <c r="B169" s="89" t="s">
        <v>1</v>
      </c>
      <c r="C169" s="95" t="s">
        <v>39</v>
      </c>
      <c r="D169" s="95"/>
      <c r="E169" s="95"/>
      <c r="F169" s="95"/>
      <c r="G169" s="97"/>
      <c r="H169" s="95"/>
      <c r="I169" s="95"/>
      <c r="J169" s="97">
        <v>94667</v>
      </c>
      <c r="K169" s="95" t="s">
        <v>21</v>
      </c>
      <c r="L169" s="107"/>
      <c r="M169" s="127"/>
    </row>
    <row r="170" spans="2:13" ht="24" customHeight="1">
      <c r="B170" s="94"/>
      <c r="C170" s="95" t="s">
        <v>11</v>
      </c>
      <c r="D170" s="96">
        <v>1</v>
      </c>
      <c r="E170" s="153" t="s">
        <v>74</v>
      </c>
      <c r="F170" s="153"/>
      <c r="G170" s="97">
        <v>10000</v>
      </c>
      <c r="H170" s="95" t="s">
        <v>21</v>
      </c>
      <c r="I170" s="95"/>
      <c r="J170" s="97">
        <f>SUM(D170*G170)</f>
        <v>10000</v>
      </c>
      <c r="K170" s="95" t="s">
        <v>21</v>
      </c>
      <c r="L170" s="98"/>
      <c r="M170" s="120">
        <f>G170*305.9</f>
        <v>3059000</v>
      </c>
    </row>
    <row r="171" spans="2:13" ht="39" customHeight="1">
      <c r="B171" s="94"/>
      <c r="C171" s="95"/>
      <c r="D171" s="96">
        <v>1</v>
      </c>
      <c r="E171" s="151" t="s">
        <v>75</v>
      </c>
      <c r="F171" s="151"/>
      <c r="G171" s="97">
        <v>1500</v>
      </c>
      <c r="H171" s="95" t="s">
        <v>21</v>
      </c>
      <c r="I171" s="95"/>
      <c r="J171" s="97">
        <f>SUM(D171*G171)</f>
        <v>1500</v>
      </c>
      <c r="K171" s="95" t="s">
        <v>21</v>
      </c>
      <c r="L171" s="98"/>
      <c r="M171" s="120">
        <f>G171*305.9</f>
        <v>458849.99999999994</v>
      </c>
    </row>
    <row r="172" spans="2:13" ht="25.5" customHeight="1">
      <c r="B172" s="94"/>
      <c r="C172" s="95"/>
      <c r="D172" s="96">
        <v>1</v>
      </c>
      <c r="E172" s="151" t="s">
        <v>76</v>
      </c>
      <c r="F172" s="151"/>
      <c r="G172" s="97">
        <v>1500</v>
      </c>
      <c r="H172" s="95" t="s">
        <v>21</v>
      </c>
      <c r="I172" s="95"/>
      <c r="J172" s="97">
        <f>SUM(D172*G172)</f>
        <v>1500</v>
      </c>
      <c r="K172" s="95" t="s">
        <v>21</v>
      </c>
      <c r="L172" s="98"/>
      <c r="M172" s="120">
        <f>G172*305.9</f>
        <v>458849.99999999994</v>
      </c>
    </row>
    <row r="173" spans="2:13" ht="12" customHeight="1">
      <c r="B173" s="94"/>
      <c r="C173" s="95"/>
      <c r="D173" s="96">
        <v>1</v>
      </c>
      <c r="E173" s="153" t="s">
        <v>77</v>
      </c>
      <c r="F173" s="153"/>
      <c r="G173" s="97">
        <v>4000</v>
      </c>
      <c r="H173" s="95" t="s">
        <v>21</v>
      </c>
      <c r="I173" s="95"/>
      <c r="J173" s="97">
        <f>SUM(D173*G173)</f>
        <v>4000</v>
      </c>
      <c r="K173" s="95" t="s">
        <v>21</v>
      </c>
      <c r="L173" s="98"/>
      <c r="M173" s="120">
        <f>G173*305.9</f>
        <v>1223600</v>
      </c>
    </row>
    <row r="174" spans="1:13" s="9" customFormat="1" ht="12" customHeight="1">
      <c r="A174" s="14"/>
      <c r="B174" s="94"/>
      <c r="C174" s="99"/>
      <c r="D174" s="99"/>
      <c r="E174" s="99"/>
      <c r="F174" s="99"/>
      <c r="G174" s="143"/>
      <c r="H174" s="95"/>
      <c r="I174" s="95"/>
      <c r="J174" s="97"/>
      <c r="K174" s="95"/>
      <c r="L174" s="98"/>
      <c r="M174" s="120"/>
    </row>
    <row r="175" spans="1:13" s="11" customFormat="1" ht="12" customHeight="1">
      <c r="A175" s="15"/>
      <c r="B175" s="89" t="s">
        <v>3</v>
      </c>
      <c r="C175" s="95" t="s">
        <v>40</v>
      </c>
      <c r="D175" s="95"/>
      <c r="E175" s="95"/>
      <c r="F175" s="95"/>
      <c r="G175" s="97"/>
      <c r="H175" s="95"/>
      <c r="I175" s="95"/>
      <c r="J175" s="97">
        <v>64578</v>
      </c>
      <c r="K175" s="95" t="s">
        <v>21</v>
      </c>
      <c r="L175" s="107"/>
      <c r="M175" s="127"/>
    </row>
    <row r="176" spans="2:13" ht="36" customHeight="1">
      <c r="B176" s="94"/>
      <c r="C176" s="95"/>
      <c r="D176" s="96">
        <v>1</v>
      </c>
      <c r="E176" s="155" t="s">
        <v>78</v>
      </c>
      <c r="F176" s="155"/>
      <c r="G176" s="144"/>
      <c r="H176" s="144"/>
      <c r="I176" s="95"/>
      <c r="J176" s="97"/>
      <c r="K176" s="95"/>
      <c r="L176" s="98"/>
      <c r="M176" s="120">
        <v>4000000</v>
      </c>
    </row>
    <row r="177" spans="3:13" ht="12" customHeight="1">
      <c r="C177" s="27"/>
      <c r="D177" s="29"/>
      <c r="E177" s="27"/>
      <c r="F177" s="27"/>
      <c r="G177" s="28"/>
      <c r="H177" s="27"/>
      <c r="I177" s="27"/>
      <c r="J177" s="28"/>
      <c r="K177" s="27"/>
      <c r="L177" s="98"/>
      <c r="M177" s="120"/>
    </row>
    <row r="178" spans="1:13" s="21" customFormat="1" ht="12.75">
      <c r="A178" s="33" t="s">
        <v>13</v>
      </c>
      <c r="B178" s="24" t="s">
        <v>27</v>
      </c>
      <c r="G178" s="26"/>
      <c r="L178" s="98"/>
      <c r="M178" s="120"/>
    </row>
    <row r="179" spans="1:13" s="21" customFormat="1" ht="12.75">
      <c r="A179" s="20"/>
      <c r="B179" s="25"/>
      <c r="G179" s="26"/>
      <c r="L179" s="112" t="s">
        <v>22</v>
      </c>
      <c r="M179" s="133" t="s">
        <v>19</v>
      </c>
    </row>
    <row r="180" spans="1:13" s="21" customFormat="1" ht="12.75">
      <c r="A180" s="89"/>
      <c r="B180" s="142" t="s">
        <v>1</v>
      </c>
      <c r="C180" s="95" t="s">
        <v>23</v>
      </c>
      <c r="D180" s="95"/>
      <c r="E180" s="95"/>
      <c r="F180" s="95"/>
      <c r="G180" s="95"/>
      <c r="H180" s="95"/>
      <c r="I180" s="95"/>
      <c r="J180" s="97">
        <v>8151</v>
      </c>
      <c r="K180" s="95" t="s">
        <v>21</v>
      </c>
      <c r="L180" s="90">
        <v>0.71</v>
      </c>
      <c r="M180" s="127">
        <f>((J180*(305.9/3))/L180)</f>
        <v>1170606.056338028</v>
      </c>
    </row>
    <row r="181" spans="1:25" s="21" customFormat="1" ht="12.75">
      <c r="A181" s="37"/>
      <c r="B181" s="88"/>
      <c r="C181" s="87" t="s">
        <v>122</v>
      </c>
      <c r="D181" s="88"/>
      <c r="E181" s="88"/>
      <c r="F181" s="88"/>
      <c r="G181" s="88"/>
      <c r="H181" s="88"/>
      <c r="I181" s="88"/>
      <c r="J181" s="88"/>
      <c r="K181" s="88"/>
      <c r="L181" s="90"/>
      <c r="M181" s="119"/>
      <c r="O181" s="102"/>
      <c r="P181" s="102"/>
      <c r="Q181" s="102"/>
      <c r="R181" s="102"/>
      <c r="S181" s="102"/>
      <c r="T181" s="102"/>
      <c r="U181" s="102"/>
      <c r="V181" s="102"/>
      <c r="W181" s="102"/>
      <c r="X181" s="102"/>
      <c r="Y181" s="102"/>
    </row>
    <row r="182" spans="1:29" s="88" customFormat="1" ht="11.25" customHeight="1">
      <c r="A182" s="89"/>
      <c r="B182" s="89"/>
      <c r="C182" s="88" t="s">
        <v>82</v>
      </c>
      <c r="L182" s="90"/>
      <c r="M182" s="119"/>
      <c r="N182" s="91"/>
      <c r="O182" s="102"/>
      <c r="P182" s="102"/>
      <c r="Q182" s="102"/>
      <c r="R182" s="102"/>
      <c r="S182" s="102"/>
      <c r="T182" s="102"/>
      <c r="U182" s="102"/>
      <c r="V182" s="102"/>
      <c r="W182" s="102"/>
      <c r="X182" s="102"/>
      <c r="Y182" s="102"/>
      <c r="Z182" s="92"/>
      <c r="AA182" s="92"/>
      <c r="AB182" s="92"/>
      <c r="AC182" s="92"/>
    </row>
    <row r="183" spans="1:25" s="99" customFormat="1" ht="12" customHeight="1">
      <c r="A183" s="93"/>
      <c r="B183" s="94"/>
      <c r="C183" s="100" t="s">
        <v>83</v>
      </c>
      <c r="D183" s="150" t="s">
        <v>112</v>
      </c>
      <c r="E183" s="150"/>
      <c r="F183" s="150"/>
      <c r="G183" s="150"/>
      <c r="H183" s="150"/>
      <c r="I183" s="95"/>
      <c r="J183" s="97"/>
      <c r="K183" s="95"/>
      <c r="L183" s="98"/>
      <c r="M183" s="120"/>
      <c r="O183" s="102"/>
      <c r="P183" s="102"/>
      <c r="Q183" s="102"/>
      <c r="R183" s="102"/>
      <c r="S183" s="102"/>
      <c r="T183" s="102"/>
      <c r="U183" s="102"/>
      <c r="V183" s="102"/>
      <c r="W183" s="102"/>
      <c r="X183" s="102"/>
      <c r="Y183" s="102"/>
    </row>
    <row r="184" spans="1:25" s="99" customFormat="1" ht="12" customHeight="1">
      <c r="A184" s="93"/>
      <c r="B184" s="94"/>
      <c r="C184" s="101" t="s">
        <v>85</v>
      </c>
      <c r="D184" s="150" t="s">
        <v>112</v>
      </c>
      <c r="E184" s="150"/>
      <c r="F184" s="150"/>
      <c r="G184" s="150"/>
      <c r="H184" s="150"/>
      <c r="I184" s="95"/>
      <c r="J184" s="97"/>
      <c r="K184" s="95"/>
      <c r="L184" s="98"/>
      <c r="M184" s="120"/>
      <c r="O184" s="102"/>
      <c r="P184" s="102"/>
      <c r="Q184" s="102"/>
      <c r="R184" s="102"/>
      <c r="S184" s="102"/>
      <c r="T184" s="102"/>
      <c r="U184" s="102"/>
      <c r="V184" s="102"/>
      <c r="W184" s="102"/>
      <c r="X184" s="102"/>
      <c r="Y184" s="102"/>
    </row>
    <row r="185" spans="1:25" s="99" customFormat="1" ht="12" customHeight="1">
      <c r="A185" s="93"/>
      <c r="B185" s="94"/>
      <c r="C185" s="101" t="s">
        <v>98</v>
      </c>
      <c r="D185" s="150" t="s">
        <v>109</v>
      </c>
      <c r="E185" s="150"/>
      <c r="F185" s="150"/>
      <c r="G185" s="150"/>
      <c r="H185" s="150"/>
      <c r="I185" s="95"/>
      <c r="J185" s="97"/>
      <c r="K185" s="95"/>
      <c r="L185" s="98"/>
      <c r="M185" s="120"/>
      <c r="O185" s="102"/>
      <c r="P185" s="102"/>
      <c r="Q185" s="102"/>
      <c r="R185" s="102"/>
      <c r="S185" s="102"/>
      <c r="T185" s="102"/>
      <c r="U185" s="102"/>
      <c r="V185" s="102"/>
      <c r="W185" s="102"/>
      <c r="X185" s="102"/>
      <c r="Y185" s="102"/>
    </row>
    <row r="186" spans="1:25" s="99" customFormat="1" ht="12" customHeight="1">
      <c r="A186" s="93"/>
      <c r="B186" s="94"/>
      <c r="C186" s="101" t="s">
        <v>86</v>
      </c>
      <c r="D186" s="150" t="s">
        <v>123</v>
      </c>
      <c r="E186" s="150"/>
      <c r="F186" s="150"/>
      <c r="G186" s="150"/>
      <c r="H186" s="150"/>
      <c r="I186" s="95"/>
      <c r="J186" s="97"/>
      <c r="K186" s="95"/>
      <c r="L186" s="98"/>
      <c r="M186" s="120"/>
      <c r="O186" s="102"/>
      <c r="P186" s="102"/>
      <c r="Q186" s="102"/>
      <c r="R186" s="102"/>
      <c r="S186" s="102"/>
      <c r="T186" s="102"/>
      <c r="U186" s="102"/>
      <c r="V186" s="102"/>
      <c r="W186" s="102"/>
      <c r="X186" s="102"/>
      <c r="Y186" s="102"/>
    </row>
    <row r="187" spans="1:25" s="99" customFormat="1" ht="12" customHeight="1">
      <c r="A187" s="93"/>
      <c r="B187" s="94"/>
      <c r="C187" s="101" t="s">
        <v>88</v>
      </c>
      <c r="D187" s="150" t="s">
        <v>124</v>
      </c>
      <c r="E187" s="150"/>
      <c r="F187" s="150"/>
      <c r="G187" s="150"/>
      <c r="H187" s="150"/>
      <c r="I187" s="95"/>
      <c r="J187" s="97"/>
      <c r="K187" s="95"/>
      <c r="L187" s="98"/>
      <c r="M187" s="120"/>
      <c r="O187" s="102"/>
      <c r="P187" s="102"/>
      <c r="Q187" s="102"/>
      <c r="R187" s="102"/>
      <c r="S187" s="102"/>
      <c r="T187" s="102"/>
      <c r="U187" s="102"/>
      <c r="V187" s="102"/>
      <c r="W187" s="102"/>
      <c r="X187" s="102"/>
      <c r="Y187" s="102"/>
    </row>
    <row r="188" spans="1:25" s="99" customFormat="1" ht="24" customHeight="1">
      <c r="A188" s="93"/>
      <c r="B188" s="94"/>
      <c r="C188" s="101" t="s">
        <v>89</v>
      </c>
      <c r="D188" s="150" t="s">
        <v>144</v>
      </c>
      <c r="E188" s="150"/>
      <c r="F188" s="150"/>
      <c r="G188" s="150"/>
      <c r="H188" s="150"/>
      <c r="I188" s="95"/>
      <c r="J188" s="97"/>
      <c r="K188" s="95"/>
      <c r="L188" s="98"/>
      <c r="M188" s="120"/>
      <c r="O188" s="102"/>
      <c r="P188" s="102"/>
      <c r="Q188" s="102"/>
      <c r="R188" s="102"/>
      <c r="S188" s="102"/>
      <c r="T188" s="102"/>
      <c r="U188" s="102"/>
      <c r="V188" s="102"/>
      <c r="W188" s="102"/>
      <c r="X188" s="102"/>
      <c r="Y188" s="102"/>
    </row>
    <row r="189" spans="1:25" s="99" customFormat="1" ht="12" customHeight="1">
      <c r="A189" s="93"/>
      <c r="B189" s="94"/>
      <c r="C189" s="101" t="s">
        <v>90</v>
      </c>
      <c r="D189" s="150" t="s">
        <v>117</v>
      </c>
      <c r="E189" s="150"/>
      <c r="F189" s="150"/>
      <c r="G189" s="150"/>
      <c r="H189" s="150"/>
      <c r="I189" s="95"/>
      <c r="J189" s="97"/>
      <c r="K189" s="95"/>
      <c r="L189" s="98"/>
      <c r="M189" s="120"/>
      <c r="O189" s="102"/>
      <c r="P189" s="102"/>
      <c r="Q189" s="102"/>
      <c r="R189" s="102"/>
      <c r="S189" s="102"/>
      <c r="T189" s="102"/>
      <c r="U189" s="102"/>
      <c r="V189" s="102"/>
      <c r="W189" s="102"/>
      <c r="X189" s="102"/>
      <c r="Y189" s="102"/>
    </row>
    <row r="190" spans="1:25" s="99" customFormat="1" ht="12" customHeight="1">
      <c r="A190" s="93"/>
      <c r="B190" s="94"/>
      <c r="C190" s="101" t="s">
        <v>91</v>
      </c>
      <c r="D190" s="150" t="s">
        <v>145</v>
      </c>
      <c r="E190" s="150"/>
      <c r="F190" s="150"/>
      <c r="G190" s="150"/>
      <c r="H190" s="150"/>
      <c r="I190" s="95"/>
      <c r="J190" s="97"/>
      <c r="K190" s="95"/>
      <c r="L190" s="98"/>
      <c r="M190" s="120"/>
      <c r="O190" s="102"/>
      <c r="P190" s="102"/>
      <c r="Q190" s="102"/>
      <c r="R190" s="102"/>
      <c r="S190" s="102"/>
      <c r="T190" s="102"/>
      <c r="U190" s="102"/>
      <c r="V190" s="102"/>
      <c r="W190" s="102"/>
      <c r="X190" s="102"/>
      <c r="Y190" s="102"/>
    </row>
    <row r="191" spans="1:25" s="99" customFormat="1" ht="12" customHeight="1">
      <c r="A191" s="93"/>
      <c r="B191" s="94"/>
      <c r="C191" s="101" t="s">
        <v>92</v>
      </c>
      <c r="D191" s="150" t="s">
        <v>125</v>
      </c>
      <c r="E191" s="150"/>
      <c r="F191" s="150"/>
      <c r="G191" s="150"/>
      <c r="H191" s="150"/>
      <c r="I191" s="95"/>
      <c r="J191" s="97"/>
      <c r="K191" s="95"/>
      <c r="L191" s="98"/>
      <c r="M191" s="120"/>
      <c r="O191" s="102"/>
      <c r="P191" s="102"/>
      <c r="Q191" s="102"/>
      <c r="R191" s="102"/>
      <c r="S191" s="102"/>
      <c r="T191" s="102"/>
      <c r="U191" s="102"/>
      <c r="V191" s="102"/>
      <c r="W191" s="102"/>
      <c r="X191" s="102"/>
      <c r="Y191" s="102"/>
    </row>
    <row r="192" spans="1:25" s="99" customFormat="1" ht="12" customHeight="1">
      <c r="A192" s="93"/>
      <c r="B192" s="94"/>
      <c r="C192" s="101" t="s">
        <v>93</v>
      </c>
      <c r="D192" s="150" t="s">
        <v>112</v>
      </c>
      <c r="E192" s="150"/>
      <c r="F192" s="150"/>
      <c r="G192" s="150"/>
      <c r="H192" s="150"/>
      <c r="I192" s="95"/>
      <c r="J192" s="97"/>
      <c r="K192" s="95"/>
      <c r="L192" s="98"/>
      <c r="M192" s="120"/>
      <c r="O192" s="102"/>
      <c r="P192" s="102"/>
      <c r="Q192" s="102"/>
      <c r="R192" s="102"/>
      <c r="S192" s="102"/>
      <c r="T192" s="102"/>
      <c r="U192" s="102"/>
      <c r="V192" s="102"/>
      <c r="W192" s="102"/>
      <c r="X192" s="102"/>
      <c r="Y192" s="102"/>
    </row>
    <row r="193" spans="1:25" s="99" customFormat="1" ht="12" customHeight="1">
      <c r="A193" s="93"/>
      <c r="B193" s="94"/>
      <c r="C193" s="101" t="s">
        <v>94</v>
      </c>
      <c r="D193" s="150" t="s">
        <v>126</v>
      </c>
      <c r="E193" s="150"/>
      <c r="F193" s="150"/>
      <c r="G193" s="150"/>
      <c r="H193" s="150"/>
      <c r="I193" s="95"/>
      <c r="J193" s="97"/>
      <c r="K193" s="95"/>
      <c r="L193" s="98"/>
      <c r="M193" s="120"/>
      <c r="O193" s="102"/>
      <c r="P193" s="102"/>
      <c r="Q193" s="102"/>
      <c r="R193" s="102"/>
      <c r="S193" s="102"/>
      <c r="T193" s="102"/>
      <c r="U193" s="102"/>
      <c r="V193" s="102"/>
      <c r="W193" s="102"/>
      <c r="X193" s="102"/>
      <c r="Y193" s="102"/>
    </row>
    <row r="194" spans="1:11" ht="12" customHeight="1">
      <c r="A194" s="93"/>
      <c r="B194" s="94"/>
      <c r="C194" s="99"/>
      <c r="D194" s="99"/>
      <c r="E194" s="99"/>
      <c r="F194" s="99"/>
      <c r="G194" s="143"/>
      <c r="H194" s="99"/>
      <c r="I194" s="99"/>
      <c r="J194" s="99"/>
      <c r="K194" s="99"/>
    </row>
    <row r="195" spans="1:13" s="21" customFormat="1" ht="12" customHeight="1">
      <c r="A195" s="20"/>
      <c r="B195" s="89" t="s">
        <v>3</v>
      </c>
      <c r="C195" s="88" t="s">
        <v>49</v>
      </c>
      <c r="D195" s="88"/>
      <c r="E195" s="88"/>
      <c r="F195" s="88"/>
      <c r="G195" s="88"/>
      <c r="H195" s="88"/>
      <c r="I195" s="88"/>
      <c r="J195" s="139">
        <v>4000</v>
      </c>
      <c r="K195" s="88" t="s">
        <v>21</v>
      </c>
      <c r="L195" s="98"/>
      <c r="M195" s="120"/>
    </row>
    <row r="196" spans="1:13" s="21" customFormat="1" ht="12" customHeight="1">
      <c r="A196" s="20"/>
      <c r="B196" s="89"/>
      <c r="C196" s="152" t="s">
        <v>79</v>
      </c>
      <c r="D196" s="152"/>
      <c r="E196" s="152"/>
      <c r="F196" s="152"/>
      <c r="G196" s="152"/>
      <c r="H196" s="152"/>
      <c r="I196" s="152"/>
      <c r="J196" s="152"/>
      <c r="K196" s="152"/>
      <c r="L196" s="98"/>
      <c r="M196" s="119">
        <f>J195*100</f>
        <v>400000</v>
      </c>
    </row>
    <row r="197" spans="1:13" s="21" customFormat="1" ht="24" customHeight="1">
      <c r="A197" s="20"/>
      <c r="B197" s="89"/>
      <c r="C197" s="95" t="s">
        <v>11</v>
      </c>
      <c r="D197" s="96">
        <v>1</v>
      </c>
      <c r="E197" s="153" t="s">
        <v>80</v>
      </c>
      <c r="F197" s="153"/>
      <c r="G197" s="97">
        <v>6000</v>
      </c>
      <c r="H197" s="95" t="s">
        <v>21</v>
      </c>
      <c r="I197" s="95"/>
      <c r="J197" s="97">
        <f>SUM(D197*G197)</f>
        <v>6000</v>
      </c>
      <c r="K197" s="95" t="s">
        <v>21</v>
      </c>
      <c r="L197" s="98"/>
      <c r="M197" s="120">
        <f>J197*305.9</f>
        <v>1835399.9999999998</v>
      </c>
    </row>
    <row r="198" spans="1:13" s="21" customFormat="1" ht="12" customHeight="1">
      <c r="A198" s="20"/>
      <c r="B198" s="89"/>
      <c r="C198" s="152"/>
      <c r="D198" s="152"/>
      <c r="E198" s="152"/>
      <c r="F198" s="152"/>
      <c r="G198" s="152"/>
      <c r="H198" s="152"/>
      <c r="I198" s="152"/>
      <c r="J198" s="152"/>
      <c r="K198" s="152"/>
      <c r="L198" s="107"/>
      <c r="M198" s="120"/>
    </row>
    <row r="199" spans="1:13" s="21" customFormat="1" ht="12" customHeight="1">
      <c r="A199" s="20"/>
      <c r="B199" s="89" t="s">
        <v>9</v>
      </c>
      <c r="C199" s="88" t="s">
        <v>35</v>
      </c>
      <c r="D199" s="88"/>
      <c r="E199" s="88"/>
      <c r="F199" s="88"/>
      <c r="G199" s="88"/>
      <c r="H199" s="88"/>
      <c r="I199" s="88"/>
      <c r="J199" s="139">
        <v>4000</v>
      </c>
      <c r="K199" s="88" t="s">
        <v>21</v>
      </c>
      <c r="L199" s="98"/>
      <c r="M199" s="119"/>
    </row>
    <row r="200" spans="1:13" s="21" customFormat="1" ht="12" customHeight="1">
      <c r="A200" s="20"/>
      <c r="B200" s="89"/>
      <c r="C200" s="152" t="s">
        <v>79</v>
      </c>
      <c r="D200" s="152"/>
      <c r="E200" s="152"/>
      <c r="F200" s="152"/>
      <c r="G200" s="152"/>
      <c r="H200" s="152"/>
      <c r="I200" s="152"/>
      <c r="J200" s="152"/>
      <c r="K200" s="152"/>
      <c r="L200" s="98"/>
      <c r="M200" s="119">
        <f>J199*100</f>
        <v>400000</v>
      </c>
    </row>
    <row r="201" spans="1:13" s="21" customFormat="1" ht="24" customHeight="1">
      <c r="A201" s="20"/>
      <c r="B201" s="89"/>
      <c r="C201" s="95" t="s">
        <v>11</v>
      </c>
      <c r="D201" s="96">
        <v>1</v>
      </c>
      <c r="E201" s="153" t="s">
        <v>81</v>
      </c>
      <c r="F201" s="153"/>
      <c r="G201" s="97">
        <v>6000</v>
      </c>
      <c r="H201" s="95" t="s">
        <v>21</v>
      </c>
      <c r="I201" s="95"/>
      <c r="J201" s="97">
        <f>SUM(D201*G201)</f>
        <v>6000</v>
      </c>
      <c r="K201" s="95" t="s">
        <v>21</v>
      </c>
      <c r="L201" s="98"/>
      <c r="M201" s="120">
        <f>J201*305.9</f>
        <v>1835399.9999999998</v>
      </c>
    </row>
    <row r="202" ht="14.25" customHeight="1" thickBot="1"/>
    <row r="203" spans="1:13" s="12" customFormat="1" ht="12.75">
      <c r="A203" s="76" t="s">
        <v>24</v>
      </c>
      <c r="B203" s="77"/>
      <c r="C203" s="78"/>
      <c r="D203" s="78"/>
      <c r="E203" s="78"/>
      <c r="F203" s="78"/>
      <c r="G203" s="79"/>
      <c r="H203" s="78"/>
      <c r="I203" s="78"/>
      <c r="J203" s="78"/>
      <c r="K203" s="78"/>
      <c r="L203" s="116"/>
      <c r="M203" s="136">
        <f>SUM(M23:M200)</f>
        <v>61551276.48920187</v>
      </c>
    </row>
    <row r="204" spans="1:13" s="9" customFormat="1" ht="14.25" customHeight="1">
      <c r="A204" s="14"/>
      <c r="B204" s="14"/>
      <c r="G204" s="10"/>
      <c r="L204" s="107"/>
      <c r="M204" s="127"/>
    </row>
    <row r="205" spans="1:13" s="21" customFormat="1" ht="12.75">
      <c r="A205" s="33" t="s">
        <v>14</v>
      </c>
      <c r="B205" s="24" t="s">
        <v>28</v>
      </c>
      <c r="G205" s="26"/>
      <c r="L205" s="98"/>
      <c r="M205" s="120"/>
    </row>
    <row r="206" spans="1:13" s="21" customFormat="1" ht="12.75">
      <c r="A206" s="20"/>
      <c r="B206" s="25" t="s">
        <v>20</v>
      </c>
      <c r="G206" s="26"/>
      <c r="L206" s="98"/>
      <c r="M206" s="120"/>
    </row>
    <row r="207" ht="14.25" customHeight="1"/>
    <row r="208" spans="1:13" s="9" customFormat="1" ht="12.75">
      <c r="A208" s="14"/>
      <c r="B208" s="89" t="s">
        <v>1</v>
      </c>
      <c r="C208" s="95" t="s">
        <v>44</v>
      </c>
      <c r="D208" s="95"/>
      <c r="E208" s="95"/>
      <c r="F208" s="95"/>
      <c r="G208" s="97"/>
      <c r="H208" s="95"/>
      <c r="I208" s="95"/>
      <c r="J208" s="97">
        <v>15250</v>
      </c>
      <c r="K208" s="95" t="s">
        <v>21</v>
      </c>
      <c r="L208" s="90">
        <v>0.71</v>
      </c>
      <c r="M208" s="127">
        <f>((J208*(305.9/3))/L208)</f>
        <v>2190129.1079812204</v>
      </c>
    </row>
    <row r="209" spans="1:13" s="9" customFormat="1" ht="66" customHeight="1">
      <c r="A209" s="14"/>
      <c r="B209" s="89"/>
      <c r="C209" s="157" t="s">
        <v>63</v>
      </c>
      <c r="D209" s="157"/>
      <c r="E209" s="157"/>
      <c r="F209" s="157"/>
      <c r="G209" s="157"/>
      <c r="H209" s="157"/>
      <c r="I209" s="157"/>
      <c r="J209" s="157"/>
      <c r="K209" s="95"/>
      <c r="L209" s="90"/>
      <c r="M209" s="119"/>
    </row>
    <row r="210" spans="1:13" s="9" customFormat="1" ht="10.5" customHeight="1">
      <c r="A210" s="14"/>
      <c r="B210" s="99"/>
      <c r="C210" s="99"/>
      <c r="D210" s="99"/>
      <c r="E210" s="99"/>
      <c r="F210" s="99"/>
      <c r="G210" s="99"/>
      <c r="H210" s="99"/>
      <c r="I210" s="99"/>
      <c r="J210" s="139"/>
      <c r="K210" s="88"/>
      <c r="L210" s="107"/>
      <c r="M210" s="127"/>
    </row>
    <row r="211" spans="1:13" s="9" customFormat="1" ht="12.75">
      <c r="A211" s="14"/>
      <c r="B211" s="89" t="s">
        <v>3</v>
      </c>
      <c r="C211" s="95" t="s">
        <v>40</v>
      </c>
      <c r="D211" s="95"/>
      <c r="E211" s="95"/>
      <c r="F211" s="95"/>
      <c r="G211" s="97"/>
      <c r="H211" s="95"/>
      <c r="I211" s="95"/>
      <c r="J211" s="97"/>
      <c r="K211" s="95"/>
      <c r="L211" s="90"/>
      <c r="M211" s="127"/>
    </row>
    <row r="212" spans="2:16" ht="39.75" customHeight="1">
      <c r="B212" s="94"/>
      <c r="C212" s="95" t="s">
        <v>11</v>
      </c>
      <c r="D212" s="96">
        <v>1</v>
      </c>
      <c r="E212" s="153" t="s">
        <v>128</v>
      </c>
      <c r="F212" s="153"/>
      <c r="G212" s="97">
        <v>4043</v>
      </c>
      <c r="H212" s="95" t="s">
        <v>21</v>
      </c>
      <c r="I212" s="95"/>
      <c r="J212" s="97">
        <f>SUM(D212*G212)</f>
        <v>4043</v>
      </c>
      <c r="K212" s="95" t="s">
        <v>21</v>
      </c>
      <c r="L212" s="98"/>
      <c r="M212" s="120">
        <f>J212*305.9</f>
        <v>1236753.7</v>
      </c>
      <c r="P212" s="86"/>
    </row>
    <row r="213" spans="2:16" ht="9.75" customHeight="1">
      <c r="B213" s="94"/>
      <c r="C213" s="95"/>
      <c r="D213" s="96"/>
      <c r="E213" s="140"/>
      <c r="F213" s="140"/>
      <c r="G213" s="97"/>
      <c r="H213" s="95"/>
      <c r="I213" s="95"/>
      <c r="J213" s="97"/>
      <c r="K213" s="95"/>
      <c r="L213" s="98"/>
      <c r="M213" s="120"/>
      <c r="P213" s="86"/>
    </row>
    <row r="214" spans="2:13" ht="11.25" customHeight="1">
      <c r="B214" s="94" t="s">
        <v>9</v>
      </c>
      <c r="C214" s="99" t="s">
        <v>58</v>
      </c>
      <c r="D214" s="99"/>
      <c r="E214" s="99"/>
      <c r="F214" s="99"/>
      <c r="G214" s="99"/>
      <c r="H214" s="99"/>
      <c r="I214" s="99"/>
      <c r="J214" s="139"/>
      <c r="K214" s="88"/>
      <c r="M214" s="119">
        <v>500000</v>
      </c>
    </row>
    <row r="215" spans="1:13" ht="11.25" customHeight="1">
      <c r="A215" s="8"/>
      <c r="B215" s="94"/>
      <c r="C215" s="99"/>
      <c r="D215" s="96"/>
      <c r="E215" s="95"/>
      <c r="F215" s="95"/>
      <c r="G215" s="97"/>
      <c r="H215" s="95"/>
      <c r="I215" s="95"/>
      <c r="J215" s="97"/>
      <c r="K215" s="95"/>
      <c r="L215" s="98"/>
      <c r="M215" s="120"/>
    </row>
    <row r="216" spans="1:13" ht="12" customHeight="1">
      <c r="A216" s="8"/>
      <c r="B216" s="94" t="s">
        <v>13</v>
      </c>
      <c r="C216" s="99" t="s">
        <v>45</v>
      </c>
      <c r="D216" s="96"/>
      <c r="E216" s="95"/>
      <c r="F216" s="95"/>
      <c r="G216" s="97"/>
      <c r="H216" s="95"/>
      <c r="I216" s="95"/>
      <c r="J216" s="97"/>
      <c r="K216" s="95"/>
      <c r="L216" s="98"/>
      <c r="M216" s="120">
        <v>750000</v>
      </c>
    </row>
    <row r="217" spans="1:13" ht="12" customHeight="1">
      <c r="A217" s="8"/>
      <c r="B217" s="89"/>
      <c r="C217" s="95"/>
      <c r="D217" s="96"/>
      <c r="E217" s="95"/>
      <c r="F217" s="95"/>
      <c r="G217" s="97"/>
      <c r="H217" s="95"/>
      <c r="I217" s="95"/>
      <c r="J217" s="97"/>
      <c r="K217" s="95"/>
      <c r="L217" s="98"/>
      <c r="M217" s="120"/>
    </row>
    <row r="218" spans="1:13" ht="12" customHeight="1">
      <c r="A218" s="8"/>
      <c r="B218" s="94" t="s">
        <v>14</v>
      </c>
      <c r="C218" s="99" t="s">
        <v>46</v>
      </c>
      <c r="D218" s="96"/>
      <c r="E218" s="95"/>
      <c r="F218" s="95"/>
      <c r="G218" s="97"/>
      <c r="H218" s="95"/>
      <c r="I218" s="95"/>
      <c r="J218" s="97"/>
      <c r="K218" s="95"/>
      <c r="L218" s="98"/>
      <c r="M218" s="120">
        <v>357500</v>
      </c>
    </row>
    <row r="219" spans="1:13" ht="12" customHeight="1">
      <c r="A219" s="8"/>
      <c r="B219" s="89"/>
      <c r="C219" s="88"/>
      <c r="D219" s="96"/>
      <c r="E219" s="95"/>
      <c r="F219" s="95"/>
      <c r="G219" s="97"/>
      <c r="H219" s="95"/>
      <c r="I219" s="95"/>
      <c r="J219" s="97"/>
      <c r="K219" s="95"/>
      <c r="L219" s="98"/>
      <c r="M219" s="120"/>
    </row>
    <row r="220" spans="1:13" ht="12" customHeight="1">
      <c r="A220" s="8"/>
      <c r="B220" s="94" t="s">
        <v>47</v>
      </c>
      <c r="C220" s="95" t="s">
        <v>54</v>
      </c>
      <c r="D220" s="96"/>
      <c r="E220" s="95"/>
      <c r="F220" s="95"/>
      <c r="G220" s="97"/>
      <c r="H220" s="95"/>
      <c r="I220" s="95"/>
      <c r="J220" s="97"/>
      <c r="K220" s="95"/>
      <c r="L220" s="98"/>
      <c r="M220" s="120">
        <v>253500</v>
      </c>
    </row>
    <row r="221" spans="1:13" ht="12" customHeight="1">
      <c r="A221" s="8"/>
      <c r="B221" s="94"/>
      <c r="C221" s="141"/>
      <c r="D221" s="96"/>
      <c r="E221" s="95"/>
      <c r="F221" s="95"/>
      <c r="G221" s="97"/>
      <c r="H221" s="95"/>
      <c r="I221" s="95"/>
      <c r="J221" s="97"/>
      <c r="K221" s="95"/>
      <c r="L221" s="98"/>
      <c r="M221" s="120"/>
    </row>
    <row r="222" spans="2:13" ht="12" customHeight="1">
      <c r="B222" s="94" t="s">
        <v>146</v>
      </c>
      <c r="C222" s="154" t="s">
        <v>55</v>
      </c>
      <c r="D222" s="154"/>
      <c r="E222" s="154"/>
      <c r="F222" s="154"/>
      <c r="G222" s="97"/>
      <c r="H222" s="95"/>
      <c r="I222" s="95"/>
      <c r="J222" s="97"/>
      <c r="K222" s="95"/>
      <c r="L222" s="98"/>
      <c r="M222" s="120">
        <v>253500</v>
      </c>
    </row>
    <row r="223" spans="2:13" ht="12" customHeight="1">
      <c r="B223" s="14"/>
      <c r="C223" s="49"/>
      <c r="D223" s="29"/>
      <c r="E223" s="27"/>
      <c r="F223" s="27"/>
      <c r="G223" s="28"/>
      <c r="H223" s="27"/>
      <c r="I223" s="27"/>
      <c r="J223" s="28"/>
      <c r="K223" s="27"/>
      <c r="L223" s="98"/>
      <c r="M223" s="120"/>
    </row>
    <row r="224" spans="2:11" ht="15" customHeight="1">
      <c r="B224" s="14"/>
      <c r="C224" s="158"/>
      <c r="D224" s="158"/>
      <c r="E224" s="158"/>
      <c r="F224" s="158"/>
      <c r="G224" s="158"/>
      <c r="H224" s="158"/>
      <c r="I224" s="158"/>
      <c r="J224" s="158"/>
      <c r="K224" s="9"/>
    </row>
    <row r="225" spans="2:13" ht="12.75" customHeight="1">
      <c r="B225" s="14"/>
      <c r="D225" s="29"/>
      <c r="E225" s="27"/>
      <c r="F225" s="27"/>
      <c r="G225" s="28"/>
      <c r="H225" s="27"/>
      <c r="I225" s="27"/>
      <c r="J225" s="28"/>
      <c r="K225" s="27"/>
      <c r="L225" s="98"/>
      <c r="M225" s="120"/>
    </row>
    <row r="226" spans="2:13" ht="13.5" customHeight="1">
      <c r="B226" s="14"/>
      <c r="C226" s="49"/>
      <c r="D226" s="29"/>
      <c r="E226" s="27"/>
      <c r="F226" s="27"/>
      <c r="G226" s="28"/>
      <c r="H226" s="27"/>
      <c r="I226" s="27"/>
      <c r="J226" s="28"/>
      <c r="K226" s="27"/>
      <c r="L226" s="98"/>
      <c r="M226" s="120"/>
    </row>
    <row r="227" spans="2:13" ht="13.5" customHeight="1">
      <c r="B227" s="14"/>
      <c r="C227" s="27"/>
      <c r="D227" s="29"/>
      <c r="E227" s="27"/>
      <c r="F227" s="27"/>
      <c r="G227" s="28"/>
      <c r="H227" s="27"/>
      <c r="I227" s="27"/>
      <c r="J227" s="28"/>
      <c r="K227" s="27"/>
      <c r="L227" s="98"/>
      <c r="M227" s="120"/>
    </row>
    <row r="228" spans="2:13" ht="13.5" customHeight="1">
      <c r="B228" s="14"/>
      <c r="C228" s="49"/>
      <c r="D228" s="29"/>
      <c r="E228" s="27"/>
      <c r="F228" s="27"/>
      <c r="G228" s="28"/>
      <c r="H228" s="27"/>
      <c r="I228" s="27"/>
      <c r="J228" s="28"/>
      <c r="K228" s="27"/>
      <c r="L228" s="98"/>
      <c r="M228" s="120"/>
    </row>
    <row r="229" ht="12" customHeight="1"/>
    <row r="230" spans="1:13" s="35" customFormat="1" ht="12.75" customHeight="1">
      <c r="A230" s="36"/>
      <c r="B230" s="19"/>
      <c r="C230" s="159"/>
      <c r="D230" s="159"/>
      <c r="E230" s="159"/>
      <c r="F230" s="159"/>
      <c r="G230" s="159"/>
      <c r="H230" s="43"/>
      <c r="I230" s="43"/>
      <c r="J230" s="44"/>
      <c r="K230" s="43"/>
      <c r="L230" s="117"/>
      <c r="M230" s="137"/>
    </row>
    <row r="231" spans="1:13" s="35" customFormat="1" ht="27" customHeight="1">
      <c r="A231" s="36"/>
      <c r="B231" s="19"/>
      <c r="C231" s="156"/>
      <c r="D231" s="156"/>
      <c r="E231" s="156"/>
      <c r="F231" s="156"/>
      <c r="G231" s="156"/>
      <c r="H231" s="156"/>
      <c r="I231" s="156"/>
      <c r="J231" s="156"/>
      <c r="K231" s="43"/>
      <c r="L231" s="117"/>
      <c r="M231" s="137"/>
    </row>
    <row r="232" spans="1:13" s="35" customFormat="1" ht="11.25" customHeight="1">
      <c r="A232" s="36"/>
      <c r="B232" s="34"/>
      <c r="C232" s="27"/>
      <c r="D232" s="29"/>
      <c r="E232" s="27"/>
      <c r="F232" s="27"/>
      <c r="G232" s="28"/>
      <c r="H232" s="27"/>
      <c r="I232" s="27"/>
      <c r="J232" s="28"/>
      <c r="K232" s="27"/>
      <c r="L232" s="117"/>
      <c r="M232" s="119"/>
    </row>
    <row r="233" spans="1:13" s="35" customFormat="1" ht="12.75">
      <c r="A233" s="36"/>
      <c r="B233" s="34"/>
      <c r="C233" s="27"/>
      <c r="D233" s="27"/>
      <c r="E233" s="27"/>
      <c r="F233" s="27"/>
      <c r="G233" s="28"/>
      <c r="H233" s="27"/>
      <c r="I233" s="27"/>
      <c r="J233" s="28"/>
      <c r="K233" s="27"/>
      <c r="L233" s="90"/>
      <c r="M233" s="119"/>
    </row>
    <row r="234" spans="1:13" s="35" customFormat="1" ht="27" customHeight="1">
      <c r="A234" s="36"/>
      <c r="B234" s="34"/>
      <c r="C234" s="156"/>
      <c r="D234" s="156"/>
      <c r="E234" s="156"/>
      <c r="F234" s="156"/>
      <c r="G234" s="156"/>
      <c r="H234" s="156"/>
      <c r="I234" s="156"/>
      <c r="J234" s="156"/>
      <c r="K234" s="27"/>
      <c r="L234" s="90"/>
      <c r="M234" s="119"/>
    </row>
    <row r="235" spans="1:13" s="35" customFormat="1" ht="12" customHeight="1">
      <c r="A235" s="36"/>
      <c r="B235" s="34"/>
      <c r="C235" s="27"/>
      <c r="D235" s="29"/>
      <c r="E235" s="27"/>
      <c r="F235" s="27"/>
      <c r="G235" s="28"/>
      <c r="H235" s="27"/>
      <c r="I235" s="27"/>
      <c r="J235" s="28"/>
      <c r="K235" s="27"/>
      <c r="L235" s="117"/>
      <c r="M235" s="119"/>
    </row>
    <row r="236" spans="2:13" ht="13.5" customHeight="1">
      <c r="B236" s="45"/>
      <c r="C236" s="46"/>
      <c r="D236" s="46"/>
      <c r="E236" s="46"/>
      <c r="F236" s="46"/>
      <c r="G236" s="47"/>
      <c r="H236" s="46"/>
      <c r="I236" s="46"/>
      <c r="J236" s="46"/>
      <c r="K236" s="46"/>
      <c r="L236" s="117"/>
      <c r="M236" s="137"/>
    </row>
    <row r="237" spans="1:13" s="35" customFormat="1" ht="12.75">
      <c r="A237" s="36"/>
      <c r="B237" s="34"/>
      <c r="C237" s="27"/>
      <c r="D237" s="29"/>
      <c r="E237" s="27"/>
      <c r="F237" s="27"/>
      <c r="G237" s="28"/>
      <c r="H237" s="27"/>
      <c r="I237" s="27"/>
      <c r="J237" s="28"/>
      <c r="K237" s="27"/>
      <c r="L237" s="90"/>
      <c r="M237" s="119"/>
    </row>
    <row r="238" spans="1:13" s="21" customFormat="1" ht="27" customHeight="1">
      <c r="A238" s="20"/>
      <c r="B238" s="34"/>
      <c r="C238" s="156"/>
      <c r="D238" s="156"/>
      <c r="E238" s="156"/>
      <c r="F238" s="156"/>
      <c r="G238" s="156"/>
      <c r="H238" s="156"/>
      <c r="I238" s="156"/>
      <c r="J238" s="156"/>
      <c r="K238" s="42"/>
      <c r="L238" s="118"/>
      <c r="M238" s="119"/>
    </row>
    <row r="239" spans="2:13" ht="12.75" customHeight="1">
      <c r="B239" s="45"/>
      <c r="C239" s="46"/>
      <c r="D239" s="46"/>
      <c r="E239" s="46"/>
      <c r="F239" s="46"/>
      <c r="G239" s="47"/>
      <c r="H239" s="46"/>
      <c r="I239" s="46"/>
      <c r="J239" s="46"/>
      <c r="K239" s="46"/>
      <c r="L239" s="117"/>
      <c r="M239" s="137"/>
    </row>
    <row r="240" spans="2:13" ht="12.75" customHeight="1">
      <c r="B240" s="45"/>
      <c r="C240" s="46"/>
      <c r="D240" s="46"/>
      <c r="E240" s="46"/>
      <c r="F240" s="46"/>
      <c r="G240" s="47"/>
      <c r="H240" s="46"/>
      <c r="I240" s="46"/>
      <c r="J240" s="46"/>
      <c r="K240" s="46"/>
      <c r="L240" s="117"/>
      <c r="M240" s="137"/>
    </row>
    <row r="241" spans="2:13" ht="12.75" customHeight="1">
      <c r="B241" s="45"/>
      <c r="C241" s="46"/>
      <c r="D241" s="46"/>
      <c r="E241" s="46"/>
      <c r="F241" s="46"/>
      <c r="G241" s="47"/>
      <c r="H241" s="46"/>
      <c r="I241" s="46"/>
      <c r="J241" s="46"/>
      <c r="K241" s="46"/>
      <c r="L241" s="117"/>
      <c r="M241" s="137"/>
    </row>
    <row r="242" spans="2:13" ht="12.75" customHeight="1">
      <c r="B242" s="45"/>
      <c r="C242" s="46"/>
      <c r="D242" s="46"/>
      <c r="E242" s="46"/>
      <c r="F242" s="46"/>
      <c r="G242" s="47"/>
      <c r="H242" s="46"/>
      <c r="I242" s="46"/>
      <c r="J242" s="46"/>
      <c r="K242" s="46"/>
      <c r="L242" s="117"/>
      <c r="M242" s="137"/>
    </row>
    <row r="243" spans="2:13" ht="12.75" customHeight="1">
      <c r="B243" s="45"/>
      <c r="C243" s="46"/>
      <c r="D243" s="46"/>
      <c r="E243" s="46"/>
      <c r="F243" s="46"/>
      <c r="G243" s="47"/>
      <c r="H243" s="46"/>
      <c r="I243" s="46"/>
      <c r="J243" s="46"/>
      <c r="K243" s="46"/>
      <c r="L243" s="117"/>
      <c r="M243" s="137"/>
    </row>
    <row r="244" spans="2:13" ht="12.75" customHeight="1">
      <c r="B244" s="45"/>
      <c r="C244" s="46"/>
      <c r="D244" s="46"/>
      <c r="E244" s="46"/>
      <c r="F244" s="46"/>
      <c r="G244" s="47"/>
      <c r="H244" s="46"/>
      <c r="I244" s="46"/>
      <c r="J244" s="46"/>
      <c r="K244" s="46"/>
      <c r="L244" s="117"/>
      <c r="M244" s="137"/>
    </row>
    <row r="245" spans="2:13" ht="12.75" customHeight="1">
      <c r="B245" s="45"/>
      <c r="C245" s="46"/>
      <c r="D245" s="46"/>
      <c r="E245" s="46"/>
      <c r="F245" s="46"/>
      <c r="G245" s="47"/>
      <c r="H245" s="46"/>
      <c r="I245" s="46"/>
      <c r="J245" s="46"/>
      <c r="K245" s="46"/>
      <c r="L245" s="117"/>
      <c r="M245" s="137"/>
    </row>
    <row r="246" spans="2:13" ht="12.75" customHeight="1">
      <c r="B246" s="45"/>
      <c r="C246" s="46"/>
      <c r="D246" s="46"/>
      <c r="E246" s="46"/>
      <c r="F246" s="46"/>
      <c r="G246" s="47"/>
      <c r="H246" s="46"/>
      <c r="I246" s="46"/>
      <c r="J246" s="46"/>
      <c r="K246" s="46"/>
      <c r="L246" s="117"/>
      <c r="M246" s="137"/>
    </row>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sheetData>
  <sheetProtection/>
  <mergeCells count="114">
    <mergeCell ref="C234:J234"/>
    <mergeCell ref="D34:H34"/>
    <mergeCell ref="C209:J209"/>
    <mergeCell ref="E170:F170"/>
    <mergeCell ref="D41:H41"/>
    <mergeCell ref="C238:J238"/>
    <mergeCell ref="C231:J231"/>
    <mergeCell ref="C224:J224"/>
    <mergeCell ref="C230:G230"/>
    <mergeCell ref="E172:F172"/>
    <mergeCell ref="C222:F222"/>
    <mergeCell ref="E176:F176"/>
    <mergeCell ref="E173:F173"/>
    <mergeCell ref="E197:F197"/>
    <mergeCell ref="E201:F201"/>
    <mergeCell ref="C200:K200"/>
    <mergeCell ref="D191:H191"/>
    <mergeCell ref="D192:H192"/>
    <mergeCell ref="D193:H193"/>
    <mergeCell ref="D187:H187"/>
    <mergeCell ref="C198:K198"/>
    <mergeCell ref="C196:K196"/>
    <mergeCell ref="E212:F212"/>
    <mergeCell ref="D113:H113"/>
    <mergeCell ref="D114:H114"/>
    <mergeCell ref="D115:H115"/>
    <mergeCell ref="D116:H116"/>
    <mergeCell ref="D117:H117"/>
    <mergeCell ref="D118:H118"/>
    <mergeCell ref="D119:H119"/>
    <mergeCell ref="D50:H50"/>
    <mergeCell ref="D32:H32"/>
    <mergeCell ref="D33:H33"/>
    <mergeCell ref="D35:H35"/>
    <mergeCell ref="D36:H36"/>
    <mergeCell ref="D37:H37"/>
    <mergeCell ref="D38:H38"/>
    <mergeCell ref="D39:H39"/>
    <mergeCell ref="D40:H40"/>
    <mergeCell ref="D51:H51"/>
    <mergeCell ref="D52:H52"/>
    <mergeCell ref="D53:H53"/>
    <mergeCell ref="D54:H54"/>
    <mergeCell ref="D55:H55"/>
    <mergeCell ref="D42:H42"/>
    <mergeCell ref="D46:H46"/>
    <mergeCell ref="D47:H47"/>
    <mergeCell ref="D48:H48"/>
    <mergeCell ref="D49:H49"/>
    <mergeCell ref="D60:H60"/>
    <mergeCell ref="D61:H61"/>
    <mergeCell ref="D62:H62"/>
    <mergeCell ref="D63:H63"/>
    <mergeCell ref="D64:H64"/>
    <mergeCell ref="D65:H65"/>
    <mergeCell ref="D66:H66"/>
    <mergeCell ref="D67:H67"/>
    <mergeCell ref="D68:H68"/>
    <mergeCell ref="D69:H69"/>
    <mergeCell ref="D70:H70"/>
    <mergeCell ref="D112:H112"/>
    <mergeCell ref="D102:H102"/>
    <mergeCell ref="D103:H103"/>
    <mergeCell ref="D104:H104"/>
    <mergeCell ref="D109:H109"/>
    <mergeCell ref="D110:H110"/>
    <mergeCell ref="D111:H111"/>
    <mergeCell ref="D96:H96"/>
    <mergeCell ref="D97:H97"/>
    <mergeCell ref="D98:H98"/>
    <mergeCell ref="D99:H99"/>
    <mergeCell ref="D100:H100"/>
    <mergeCell ref="D101:H101"/>
    <mergeCell ref="D87:H87"/>
    <mergeCell ref="D88:H88"/>
    <mergeCell ref="D89:H89"/>
    <mergeCell ref="D90:H90"/>
    <mergeCell ref="D91:H91"/>
    <mergeCell ref="D95:H95"/>
    <mergeCell ref="D81:H81"/>
    <mergeCell ref="D82:H82"/>
    <mergeCell ref="D83:H83"/>
    <mergeCell ref="D84:H84"/>
    <mergeCell ref="D85:H85"/>
    <mergeCell ref="D86:H86"/>
    <mergeCell ref="D123:H123"/>
    <mergeCell ref="D124:H124"/>
    <mergeCell ref="D125:H125"/>
    <mergeCell ref="D126:H126"/>
    <mergeCell ref="D127:H127"/>
    <mergeCell ref="D143:H143"/>
    <mergeCell ref="D128:H128"/>
    <mergeCell ref="D129:H129"/>
    <mergeCell ref="D130:H130"/>
    <mergeCell ref="D131:H131"/>
    <mergeCell ref="D132:H132"/>
    <mergeCell ref="D137:H137"/>
    <mergeCell ref="D190:H190"/>
    <mergeCell ref="D183:H183"/>
    <mergeCell ref="D184:H184"/>
    <mergeCell ref="D185:H185"/>
    <mergeCell ref="D186:H186"/>
    <mergeCell ref="D138:H138"/>
    <mergeCell ref="D139:H139"/>
    <mergeCell ref="D140:H140"/>
    <mergeCell ref="D189:H189"/>
    <mergeCell ref="E171:F171"/>
    <mergeCell ref="D141:H141"/>
    <mergeCell ref="D142:H142"/>
    <mergeCell ref="D188:H188"/>
    <mergeCell ref="D144:H144"/>
    <mergeCell ref="D145:H145"/>
    <mergeCell ref="D146:H146"/>
    <mergeCell ref="D147:H147"/>
  </mergeCells>
  <printOptions/>
  <pageMargins left="0.54" right="0.25" top="0.53" bottom="0.96" header="0.5" footer="0.39"/>
  <pageSetup cellComments="asDisplayed" horizontalDpi="600" verticalDpi="600" orientation="portrait" scale="95" r:id="rId3"/>
  <headerFooter alignWithMargins="0">
    <oddFooter>&amp;CThe Kentucky Department of Education, Division of Facilities Management
A-10</oddFooter>
  </headerFooter>
  <rowBreaks count="2" manualBreakCount="2">
    <brk id="118" max="12" man="1"/>
    <brk id="16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tlucas</dc:creator>
  <cp:keywords/>
  <dc:description/>
  <cp:lastModifiedBy>Mark Thomas</cp:lastModifiedBy>
  <cp:lastPrinted>2023-01-05T18:32:27Z</cp:lastPrinted>
  <dcterms:created xsi:type="dcterms:W3CDTF">2004-02-27T16:07:08Z</dcterms:created>
  <dcterms:modified xsi:type="dcterms:W3CDTF">2023-04-27T17:40:03Z</dcterms:modified>
  <cp:category/>
  <cp:version/>
  <cp:contentType/>
  <cp:contentStatus/>
</cp:coreProperties>
</file>