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ark.thomas\Desktop\staffing and SBDM allocation docs\23-24 docs\"/>
    </mc:Choice>
  </mc:AlternateContent>
  <xr:revisionPtr revIDLastSave="0" documentId="13_ncr:1_{E47F7EA2-40E3-47BC-9F8C-5FF98EEFFC7E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J17" i="1"/>
  <c r="I17" i="1"/>
  <c r="K29" i="1"/>
  <c r="J29" i="1"/>
  <c r="I29" i="1"/>
  <c r="F10" i="1"/>
  <c r="F11" i="1"/>
  <c r="F12" i="1"/>
  <c r="F13" i="1"/>
  <c r="F14" i="1"/>
  <c r="F9" i="1"/>
  <c r="F22" i="1"/>
  <c r="F23" i="1"/>
  <c r="F24" i="1"/>
  <c r="F25" i="1"/>
  <c r="F26" i="1"/>
  <c r="F21" i="1"/>
  <c r="F34" i="1"/>
  <c r="F35" i="1"/>
  <c r="F33" i="1"/>
  <c r="K43" i="1"/>
  <c r="K44" i="1"/>
  <c r="K45" i="1"/>
  <c r="K42" i="1"/>
  <c r="K34" i="1"/>
  <c r="K35" i="1"/>
  <c r="K33" i="1"/>
  <c r="K22" i="1"/>
  <c r="K23" i="1"/>
  <c r="K24" i="1"/>
  <c r="K25" i="1"/>
  <c r="K26" i="1"/>
  <c r="K21" i="1"/>
  <c r="K10" i="1"/>
  <c r="K11" i="1"/>
  <c r="K12" i="1"/>
  <c r="K13" i="1"/>
  <c r="K14" i="1"/>
  <c r="G34" i="1"/>
  <c r="G35" i="1"/>
  <c r="G33" i="1"/>
  <c r="G22" i="1"/>
  <c r="G23" i="1"/>
  <c r="G24" i="1"/>
  <c r="G25" i="1"/>
  <c r="G26" i="1"/>
  <c r="G21" i="1"/>
  <c r="C27" i="1"/>
  <c r="D27" i="1"/>
  <c r="E27" i="1"/>
  <c r="C36" i="1"/>
  <c r="D36" i="1"/>
  <c r="E36" i="1"/>
  <c r="C47" i="1"/>
  <c r="D47" i="1"/>
  <c r="E47" i="1"/>
  <c r="C15" i="1"/>
  <c r="D15" i="1"/>
  <c r="E15" i="1"/>
  <c r="B15" i="1"/>
  <c r="B27" i="1"/>
  <c r="B36" i="1"/>
  <c r="B47" i="1"/>
  <c r="K9" i="1"/>
  <c r="G10" i="1"/>
  <c r="J10" i="1" s="1"/>
  <c r="G11" i="1"/>
  <c r="J11" i="1" s="1"/>
  <c r="G12" i="1"/>
  <c r="J12" i="1" s="1"/>
  <c r="G13" i="1"/>
  <c r="J13" i="1" s="1"/>
  <c r="G14" i="1"/>
  <c r="J14" i="1" s="1"/>
  <c r="G9" i="1"/>
  <c r="G43" i="1"/>
  <c r="G44" i="1"/>
  <c r="G45" i="1"/>
  <c r="G46" i="1"/>
  <c r="F43" i="1"/>
  <c r="F44" i="1"/>
  <c r="F45" i="1"/>
  <c r="F46" i="1"/>
  <c r="G42" i="1"/>
  <c r="F42" i="1"/>
  <c r="G58" i="1"/>
  <c r="G59" i="1"/>
  <c r="G60" i="1"/>
  <c r="G61" i="1"/>
  <c r="G57" i="1"/>
  <c r="C62" i="1"/>
  <c r="D62" i="1"/>
  <c r="E62" i="1"/>
  <c r="F62" i="1"/>
  <c r="B62" i="1"/>
  <c r="J45" i="1" l="1"/>
  <c r="J44" i="1"/>
  <c r="J43" i="1"/>
  <c r="J42" i="1"/>
  <c r="J35" i="1"/>
  <c r="J34" i="1"/>
  <c r="J33" i="1"/>
  <c r="J26" i="1"/>
  <c r="J25" i="1"/>
  <c r="J24" i="1"/>
  <c r="J23" i="1"/>
  <c r="J22" i="1"/>
  <c r="J9" i="1"/>
  <c r="I43" i="1"/>
  <c r="I44" i="1"/>
  <c r="I45" i="1"/>
  <c r="I42" i="1"/>
  <c r="I34" i="1"/>
  <c r="I35" i="1"/>
  <c r="I33" i="1"/>
  <c r="I22" i="1"/>
  <c r="I23" i="1"/>
  <c r="I24" i="1"/>
  <c r="I25" i="1"/>
  <c r="I26" i="1"/>
  <c r="I21" i="1"/>
  <c r="I10" i="1"/>
  <c r="I11" i="1"/>
  <c r="I12" i="1"/>
  <c r="I13" i="1"/>
  <c r="I14" i="1"/>
  <c r="I9" i="1"/>
  <c r="K36" i="1" l="1"/>
  <c r="K38" i="1" s="1"/>
  <c r="J36" i="1"/>
  <c r="J38" i="1" s="1"/>
  <c r="G36" i="1"/>
  <c r="F36" i="1"/>
  <c r="K47" i="1"/>
  <c r="K49" i="1" s="1"/>
  <c r="G27" i="1"/>
  <c r="K15" i="1"/>
  <c r="J47" i="1"/>
  <c r="J49" i="1" s="1"/>
  <c r="G47" i="1"/>
  <c r="F47" i="1"/>
  <c r="I47" i="1"/>
  <c r="I49" i="1" s="1"/>
  <c r="I36" i="1"/>
  <c r="I38" i="1" s="1"/>
  <c r="K27" i="1"/>
  <c r="J21" i="1"/>
  <c r="J27" i="1" s="1"/>
  <c r="F27" i="1"/>
  <c r="I27" i="1"/>
  <c r="J15" i="1"/>
  <c r="G15" i="1"/>
  <c r="F15" i="1"/>
  <c r="I15" i="1"/>
</calcChain>
</file>

<file path=xl/sharedStrings.xml><?xml version="1.0" encoding="utf-8"?>
<sst xmlns="http://schemas.openxmlformats.org/spreadsheetml/2006/main" count="147" uniqueCount="48">
  <si>
    <t xml:space="preserve">       Todd County Board of Education</t>
  </si>
  <si>
    <t>Staffing Allocations Based on Class Sizes</t>
  </si>
  <si>
    <t xml:space="preserve">     Rolled to Next Grade Level</t>
  </si>
  <si>
    <t>2019-2020</t>
  </si>
  <si>
    <t>North Todd Elementary School</t>
  </si>
  <si>
    <t>Past 3 year</t>
  </si>
  <si>
    <t>One Year</t>
  </si>
  <si>
    <t>Estimated</t>
  </si>
  <si>
    <t>Current</t>
  </si>
  <si>
    <t>Recommend</t>
  </si>
  <si>
    <t>Change in</t>
  </si>
  <si>
    <t>Trend</t>
  </si>
  <si>
    <t>Class Size</t>
  </si>
  <si>
    <t>Staff 3 Yr Trend</t>
  </si>
  <si>
    <t>Staff</t>
  </si>
  <si>
    <t>EL</t>
  </si>
  <si>
    <t>1st</t>
  </si>
  <si>
    <t>2nd</t>
  </si>
  <si>
    <t>3rd</t>
  </si>
  <si>
    <t>4th</t>
  </si>
  <si>
    <t>5th</t>
  </si>
  <si>
    <t>Totals</t>
  </si>
  <si>
    <t>Staffing</t>
  </si>
  <si>
    <t>South Todd Elementary School</t>
  </si>
  <si>
    <t>Class size</t>
  </si>
  <si>
    <t>TCMS</t>
  </si>
  <si>
    <t>6th</t>
  </si>
  <si>
    <t>7th</t>
  </si>
  <si>
    <t>8th</t>
  </si>
  <si>
    <t>Multiplier</t>
  </si>
  <si>
    <t>Staff Req</t>
  </si>
  <si>
    <t>TCCHS</t>
  </si>
  <si>
    <t>9th</t>
  </si>
  <si>
    <t>10th</t>
  </si>
  <si>
    <t>11th</t>
  </si>
  <si>
    <t>12th</t>
  </si>
  <si>
    <t>14th</t>
  </si>
  <si>
    <t>Horizon's Academy</t>
  </si>
  <si>
    <t>2020-2021</t>
  </si>
  <si>
    <t>2021-2022</t>
  </si>
  <si>
    <t>0 net</t>
  </si>
  <si>
    <t>2022-2023</t>
  </si>
  <si>
    <t>Three Year</t>
  </si>
  <si>
    <t>Past</t>
  </si>
  <si>
    <t>2023-2024</t>
  </si>
  <si>
    <t>Enrollment on 1-5-23</t>
  </si>
  <si>
    <t>2 net</t>
  </si>
  <si>
    <t>minus 1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</si>
</sst>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0" xfId="0" applyNumberFormat="1"/>
    <xf numFmtId="0" fontId="0" fillId="2" borderId="0" xfId="0" applyFill="1"/>
    <xf numFmtId="0" fontId="3" fillId="5" borderId="0" xfId="0" applyFont="1" applyFill="1"/>
    <xf numFmtId="0" fontId="0" fillId="8" borderId="0" xfId="0" applyFill="1"/>
    <xf numFmtId="0" fontId="0" fillId="6" borderId="0" xfId="0" applyFill="1"/>
    <xf numFmtId="1" fontId="0" fillId="0" borderId="1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1" fontId="0" fillId="0" borderId="4" xfId="0" applyNumberFormat="1" applyBorder="1"/>
    <xf numFmtId="0" fontId="0" fillId="0" borderId="6" xfId="0" applyBorder="1"/>
    <xf numFmtId="0" fontId="0" fillId="0" borderId="7" xfId="0" applyBorder="1"/>
    <xf numFmtId="0" fontId="0" fillId="3" borderId="6" xfId="0" applyFill="1" applyBorder="1"/>
    <xf numFmtId="0" fontId="0" fillId="3" borderId="7" xfId="0" applyFill="1" applyBorder="1"/>
    <xf numFmtId="164" fontId="0" fillId="3" borderId="4" xfId="0" applyNumberFormat="1" applyFill="1" applyBorder="1"/>
    <xf numFmtId="164" fontId="0" fillId="3" borderId="1" xfId="0" applyNumberFormat="1" applyFill="1" applyBorder="1"/>
    <xf numFmtId="0" fontId="0" fillId="7" borderId="6" xfId="0" applyFill="1" applyBorder="1"/>
    <xf numFmtId="0" fontId="0" fillId="7" borderId="7" xfId="0" applyFill="1" applyBorder="1"/>
    <xf numFmtId="164" fontId="0" fillId="7" borderId="4" xfId="0" applyNumberFormat="1" applyFill="1" applyBorder="1"/>
    <xf numFmtId="0" fontId="0" fillId="9" borderId="6" xfId="0" applyFill="1" applyBorder="1"/>
    <xf numFmtId="0" fontId="0" fillId="9" borderId="7" xfId="0" applyFill="1" applyBorder="1"/>
    <xf numFmtId="164" fontId="0" fillId="9" borderId="4" xfId="0" applyNumberFormat="1" applyFill="1" applyBorder="1"/>
    <xf numFmtId="164" fontId="0" fillId="9" borderId="1" xfId="0" applyNumberFormat="1" applyFill="1" applyBorder="1"/>
    <xf numFmtId="0" fontId="0" fillId="10" borderId="6" xfId="0" applyFill="1" applyBorder="1"/>
    <xf numFmtId="0" fontId="0" fillId="10" borderId="7" xfId="0" applyFill="1" applyBorder="1"/>
    <xf numFmtId="164" fontId="0" fillId="10" borderId="4" xfId="0" applyNumberFormat="1" applyFill="1" applyBorder="1"/>
    <xf numFmtId="164" fontId="0" fillId="10" borderId="1" xfId="0" applyNumberFormat="1" applyFill="1" applyBorder="1"/>
    <xf numFmtId="0" fontId="0" fillId="11" borderId="6" xfId="0" applyFill="1" applyBorder="1"/>
    <xf numFmtId="0" fontId="0" fillId="11" borderId="7" xfId="0" applyFill="1" applyBorder="1"/>
    <xf numFmtId="164" fontId="0" fillId="11" borderId="4" xfId="0" applyNumberFormat="1" applyFill="1" applyBorder="1"/>
    <xf numFmtId="164" fontId="0" fillId="12" borderId="1" xfId="0" applyNumberFormat="1" applyFill="1" applyBorder="1"/>
    <xf numFmtId="0" fontId="0" fillId="12" borderId="0" xfId="0" applyFill="1"/>
    <xf numFmtId="0" fontId="0" fillId="10" borderId="0" xfId="0" applyFill="1"/>
    <xf numFmtId="0" fontId="0" fillId="4" borderId="0" xfId="0" applyFill="1"/>
    <xf numFmtId="164" fontId="0" fillId="4" borderId="1" xfId="0" applyNumberFormat="1" applyFill="1" applyBorder="1"/>
    <xf numFmtId="0" fontId="0" fillId="0" borderId="2" xfId="0" applyBorder="1"/>
    <xf numFmtId="0" fontId="0" fillId="0" borderId="8" xfId="0" applyBorder="1"/>
    <xf numFmtId="0" fontId="0" fillId="13" borderId="6" xfId="0" applyFill="1" applyBorder="1"/>
    <xf numFmtId="0" fontId="0" fillId="13" borderId="7" xfId="0" applyFill="1" applyBorder="1"/>
    <xf numFmtId="164" fontId="0" fillId="13" borderId="4" xfId="0" applyNumberFormat="1" applyFill="1" applyBorder="1"/>
    <xf numFmtId="164" fontId="0" fillId="13" borderId="1" xfId="0" applyNumberFormat="1" applyFill="1" applyBorder="1"/>
    <xf numFmtId="0" fontId="0" fillId="14" borderId="6" xfId="0" applyFill="1" applyBorder="1"/>
    <xf numFmtId="0" fontId="0" fillId="14" borderId="7" xfId="0" applyFill="1" applyBorder="1"/>
    <xf numFmtId="164" fontId="0" fillId="14" borderId="4" xfId="0" applyNumberFormat="1" applyFill="1" applyBorder="1"/>
    <xf numFmtId="164" fontId="0" fillId="14" borderId="1" xfId="0" applyNumberFormat="1" applyFill="1" applyBorder="1"/>
    <xf numFmtId="0" fontId="0" fillId="3" borderId="1" xfId="0" applyFill="1" applyBorder="1"/>
    <xf numFmtId="164" fontId="0" fillId="4" borderId="4" xfId="0" applyNumberFormat="1" applyFill="1" applyBorder="1"/>
    <xf numFmtId="0" fontId="0" fillId="4" borderId="7" xfId="0" applyFill="1" applyBorder="1"/>
    <xf numFmtId="164" fontId="0" fillId="9" borderId="8" xfId="0" applyNumberFormat="1" applyFill="1" applyBorder="1"/>
    <xf numFmtId="0" fontId="0" fillId="0" borderId="9" xfId="0" applyBorder="1"/>
    <xf numFmtId="0" fontId="0" fillId="9" borderId="3" xfId="0" applyFill="1" applyBorder="1"/>
    <xf numFmtId="0" fontId="0" fillId="15" borderId="1" xfId="0" applyFill="1" applyBorder="1"/>
    <xf numFmtId="0" fontId="1" fillId="2" borderId="0" xfId="0" applyFont="1" applyFill="1"/>
    <xf numFmtId="0" fontId="4" fillId="5" borderId="0" xfId="0" applyFont="1" applyFill="1"/>
    <xf numFmtId="0" fontId="1" fillId="8" borderId="0" xfId="0" applyFont="1" applyFill="1"/>
    <xf numFmtId="0" fontId="1" fillId="6" borderId="0" xfId="0" applyFont="1" applyFill="1"/>
    <xf numFmtId="164" fontId="0" fillId="12" borderId="8" xfId="0" applyNumberFormat="1" applyFill="1" applyBorder="1"/>
    <xf numFmtId="164" fontId="0" fillId="12" borderId="4" xfId="0" applyNumberFormat="1" applyFill="1" applyBorder="1"/>
    <xf numFmtId="164" fontId="0" fillId="3" borderId="10" xfId="0" applyNumberFormat="1" applyFill="1" applyBorder="1"/>
    <xf numFmtId="164" fontId="0" fillId="12" borderId="10" xfId="0" applyNumberFormat="1" applyFill="1" applyBorder="1"/>
    <xf numFmtId="164" fontId="0" fillId="10" borderId="10" xfId="0" applyNumberFormat="1" applyFill="1" applyBorder="1"/>
    <xf numFmtId="164" fontId="0" fillId="13" borderId="10" xfId="0" applyNumberFormat="1" applyFill="1" applyBorder="1"/>
    <xf numFmtId="164" fontId="0" fillId="14" borderId="10" xfId="0" applyNumberFormat="1" applyFill="1" applyBorder="1"/>
    <xf numFmtId="0" fontId="0" fillId="13" borderId="10" xfId="0" applyFill="1" applyBorder="1"/>
    <xf numFmtId="0" fontId="0" fillId="10" borderId="10" xfId="0" applyFill="1" applyBorder="1"/>
    <xf numFmtId="0" fontId="0" fillId="11" borderId="10" xfId="0" applyFill="1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9" borderId="2" xfId="0" applyNumberFormat="1" applyFill="1" applyBorder="1"/>
    <xf numFmtId="2" fontId="0" fillId="9" borderId="1" xfId="0" applyNumberFormat="1" applyFill="1" applyBorder="1"/>
    <xf numFmtId="164" fontId="0" fillId="0" borderId="2" xfId="0" applyNumberFormat="1" applyBorder="1"/>
    <xf numFmtId="0" fontId="0" fillId="15" borderId="13" xfId="0" applyFill="1" applyBorder="1"/>
    <xf numFmtId="0" fontId="0" fillId="15" borderId="0" xfId="0" applyFill="1"/>
    <xf numFmtId="0" fontId="0" fillId="0" borderId="14" xfId="0" applyBorder="1"/>
    <xf numFmtId="2" fontId="0" fillId="16" borderId="0" xfId="0" applyNumberFormat="1" applyFill="1"/>
    <xf numFmtId="0" fontId="5" fillId="0" borderId="0" xfId="0" applyFont="1"/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/>
    <xf numFmtId="14" fontId="0" fillId="0" borderId="0" xfId="0" applyNumberFormat="1"/>
    <xf numFmtId="0" fontId="0" fillId="0" borderId="15" xfId="0" applyBorder="1"/>
    <xf numFmtId="0" fontId="0" fillId="9" borderId="15" xfId="0" applyFill="1" applyBorder="1"/>
    <xf numFmtId="0" fontId="0" fillId="16" borderId="13" xfId="0" applyFill="1" applyBorder="1"/>
    <xf numFmtId="1" fontId="0" fillId="0" borderId="0" xfId="0" applyNumberFormat="1"/>
    <xf numFmtId="0" fontId="0" fillId="16" borderId="0" xfId="0" applyFill="1"/>
    <xf numFmtId="165" fontId="0" fillId="9" borderId="2" xfId="0" applyNumberFormat="1" applyFill="1" applyBorder="1"/>
    <xf numFmtId="0" fontId="0" fillId="0" borderId="1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7"/>
  <sheetViews>
    <sheetView tabSelected="1" topLeftCell="A24" workbookViewId="0">
      <selection activeCell="C44" sqref="C44"/>
    </sheetView>
  </sheetViews>
  <sheetFormatPr defaultRowHeight="14.25" x14ac:dyDescent="0.45"/>
  <cols>
    <col min="2" max="3" width="11.46484375" customWidth="1"/>
    <col min="4" max="4" width="10.33203125" customWidth="1"/>
    <col min="6" max="6" width="11.33203125" customWidth="1"/>
    <col min="8" max="8" width="10.53125" customWidth="1"/>
    <col min="9" max="9" width="14.46484375" customWidth="1"/>
    <col min="10" max="10" width="9.6640625" customWidth="1"/>
    <col min="11" max="11" width="10.33203125" customWidth="1"/>
    <col min="13" max="13" width="11.33203125" bestFit="1" customWidth="1"/>
  </cols>
  <sheetData>
    <row r="2" spans="1:14" ht="21" x14ac:dyDescent="0.65">
      <c r="D2" s="1" t="s">
        <v>0</v>
      </c>
    </row>
    <row r="3" spans="1:14" ht="21" x14ac:dyDescent="0.65">
      <c r="D3" s="1" t="s">
        <v>1</v>
      </c>
    </row>
    <row r="4" spans="1:14" ht="21" x14ac:dyDescent="0.65">
      <c r="D4" s="1" t="s">
        <v>2</v>
      </c>
    </row>
    <row r="5" spans="1:14" ht="21" x14ac:dyDescent="0.65">
      <c r="E5" s="1" t="s">
        <v>44</v>
      </c>
      <c r="G5" s="79" t="s">
        <v>45</v>
      </c>
      <c r="H5" s="83"/>
      <c r="L5" s="69"/>
      <c r="M5" s="69"/>
    </row>
    <row r="6" spans="1:14" ht="14.65" thickBot="1" x14ac:dyDescent="0.5">
      <c r="L6" s="69"/>
      <c r="M6" s="69"/>
    </row>
    <row r="7" spans="1:14" ht="14.65" thickBot="1" x14ac:dyDescent="0.5">
      <c r="A7" s="55" t="s">
        <v>4</v>
      </c>
      <c r="B7" s="4"/>
      <c r="C7" s="4"/>
      <c r="F7" s="13" t="s">
        <v>5</v>
      </c>
      <c r="G7" s="13" t="s">
        <v>6</v>
      </c>
      <c r="I7" s="15" t="s">
        <v>7</v>
      </c>
      <c r="J7" s="19" t="s">
        <v>6</v>
      </c>
      <c r="K7" s="30" t="s">
        <v>44</v>
      </c>
      <c r="L7" s="69" t="s">
        <v>8</v>
      </c>
      <c r="M7" s="80" t="s">
        <v>9</v>
      </c>
      <c r="N7" t="s">
        <v>10</v>
      </c>
    </row>
    <row r="8" spans="1:14" ht="14.65" thickBot="1" x14ac:dyDescent="0.5">
      <c r="A8" s="2"/>
      <c r="B8" s="2" t="s">
        <v>44</v>
      </c>
      <c r="C8" s="84" t="s">
        <v>41</v>
      </c>
      <c r="D8" s="10" t="s">
        <v>39</v>
      </c>
      <c r="E8" s="10" t="s">
        <v>38</v>
      </c>
      <c r="F8" s="14" t="s">
        <v>11</v>
      </c>
      <c r="G8" s="14" t="s">
        <v>11</v>
      </c>
      <c r="H8" s="11" t="s">
        <v>12</v>
      </c>
      <c r="I8" s="16" t="s">
        <v>13</v>
      </c>
      <c r="J8" s="20" t="s">
        <v>11</v>
      </c>
      <c r="K8" s="31" t="s">
        <v>7</v>
      </c>
      <c r="L8" s="70" t="s">
        <v>14</v>
      </c>
      <c r="M8" s="81" t="s">
        <v>14</v>
      </c>
      <c r="N8" s="71" t="s">
        <v>14</v>
      </c>
    </row>
    <row r="9" spans="1:14" x14ac:dyDescent="0.45">
      <c r="A9" s="54" t="s">
        <v>15</v>
      </c>
      <c r="B9" s="2">
        <v>72</v>
      </c>
      <c r="C9" s="39">
        <v>72</v>
      </c>
      <c r="D9" s="9">
        <v>72</v>
      </c>
      <c r="E9" s="9">
        <v>72</v>
      </c>
      <c r="F9" s="12">
        <f>SUM(B9:D9)/3</f>
        <v>72</v>
      </c>
      <c r="G9" s="9">
        <f>B9</f>
        <v>72</v>
      </c>
      <c r="H9" s="9">
        <v>24</v>
      </c>
      <c r="I9" s="17">
        <f t="shared" ref="I9:I14" si="0">F9/H9</f>
        <v>3</v>
      </c>
      <c r="J9" s="21">
        <f t="shared" ref="J9:J14" si="1">G9/H9</f>
        <v>3</v>
      </c>
      <c r="K9" s="32">
        <f>B9/H9</f>
        <v>3</v>
      </c>
      <c r="M9" s="82"/>
    </row>
    <row r="10" spans="1:14" x14ac:dyDescent="0.45">
      <c r="A10" s="54" t="s">
        <v>16</v>
      </c>
      <c r="B10" s="2">
        <v>63</v>
      </c>
      <c r="C10" s="38">
        <v>58</v>
      </c>
      <c r="D10" s="2">
        <v>54</v>
      </c>
      <c r="E10" s="2">
        <v>57</v>
      </c>
      <c r="F10" s="12">
        <f t="shared" ref="F10:F14" si="2">SUM(B10:D10)/3</f>
        <v>58.333333333333336</v>
      </c>
      <c r="G10" s="9">
        <f t="shared" ref="G10:G14" si="3">B10</f>
        <v>63</v>
      </c>
      <c r="H10" s="2">
        <v>24</v>
      </c>
      <c r="I10" s="18">
        <f t="shared" si="0"/>
        <v>2.4305555555555558</v>
      </c>
      <c r="J10" s="21">
        <f t="shared" si="1"/>
        <v>2.625</v>
      </c>
      <c r="K10" s="32">
        <f t="shared" ref="K10:K14" si="4">B10/H10</f>
        <v>2.625</v>
      </c>
      <c r="M10" s="82"/>
    </row>
    <row r="11" spans="1:14" x14ac:dyDescent="0.45">
      <c r="A11" s="54" t="s">
        <v>17</v>
      </c>
      <c r="B11" s="2">
        <v>60</v>
      </c>
      <c r="C11" s="38">
        <v>53</v>
      </c>
      <c r="D11" s="2">
        <v>55</v>
      </c>
      <c r="E11" s="2">
        <v>63</v>
      </c>
      <c r="F11" s="12">
        <f t="shared" si="2"/>
        <v>56</v>
      </c>
      <c r="G11" s="9">
        <f t="shared" si="3"/>
        <v>60</v>
      </c>
      <c r="H11" s="2">
        <v>24</v>
      </c>
      <c r="I11" s="18">
        <f t="shared" si="0"/>
        <v>2.3333333333333335</v>
      </c>
      <c r="J11" s="21">
        <f t="shared" si="1"/>
        <v>2.5</v>
      </c>
      <c r="K11" s="32">
        <f t="shared" si="4"/>
        <v>2.5</v>
      </c>
      <c r="M11" s="82"/>
    </row>
    <row r="12" spans="1:14" x14ac:dyDescent="0.45">
      <c r="A12" s="54" t="s">
        <v>18</v>
      </c>
      <c r="B12" s="2">
        <v>56</v>
      </c>
      <c r="C12" s="38">
        <v>61</v>
      </c>
      <c r="D12" s="2">
        <v>57</v>
      </c>
      <c r="E12" s="2">
        <v>56</v>
      </c>
      <c r="F12" s="12">
        <f t="shared" si="2"/>
        <v>58</v>
      </c>
      <c r="G12" s="9">
        <f t="shared" si="3"/>
        <v>56</v>
      </c>
      <c r="H12" s="2">
        <v>24</v>
      </c>
      <c r="I12" s="18">
        <f t="shared" si="0"/>
        <v>2.4166666666666665</v>
      </c>
      <c r="J12" s="21">
        <f t="shared" si="1"/>
        <v>2.3333333333333335</v>
      </c>
      <c r="K12" s="32">
        <f t="shared" si="4"/>
        <v>2.3333333333333335</v>
      </c>
      <c r="M12" s="82"/>
    </row>
    <row r="13" spans="1:14" x14ac:dyDescent="0.45">
      <c r="A13" s="54" t="s">
        <v>19</v>
      </c>
      <c r="B13" s="2">
        <v>59</v>
      </c>
      <c r="C13" s="38">
        <v>57</v>
      </c>
      <c r="D13" s="2">
        <v>52</v>
      </c>
      <c r="E13" s="2">
        <v>66</v>
      </c>
      <c r="F13" s="12">
        <f t="shared" si="2"/>
        <v>56</v>
      </c>
      <c r="G13" s="9">
        <f t="shared" si="3"/>
        <v>59</v>
      </c>
      <c r="H13" s="2">
        <v>28</v>
      </c>
      <c r="I13" s="18">
        <f t="shared" si="0"/>
        <v>2</v>
      </c>
      <c r="J13" s="21">
        <f t="shared" si="1"/>
        <v>2.1071428571428572</v>
      </c>
      <c r="K13" s="32">
        <f t="shared" si="4"/>
        <v>2.1071428571428572</v>
      </c>
      <c r="M13" s="82"/>
    </row>
    <row r="14" spans="1:14" ht="14.65" thickBot="1" x14ac:dyDescent="0.5">
      <c r="A14" s="54" t="s">
        <v>20</v>
      </c>
      <c r="B14" s="2">
        <v>57</v>
      </c>
      <c r="C14" s="38">
        <v>56</v>
      </c>
      <c r="D14" s="2">
        <v>63</v>
      </c>
      <c r="E14" s="2">
        <v>52</v>
      </c>
      <c r="F14" s="12">
        <f t="shared" si="2"/>
        <v>58.666666666666664</v>
      </c>
      <c r="G14" s="9">
        <f t="shared" si="3"/>
        <v>57</v>
      </c>
      <c r="H14" s="52">
        <v>29</v>
      </c>
      <c r="I14" s="61">
        <f t="shared" si="0"/>
        <v>2.0229885057471262</v>
      </c>
      <c r="J14" s="21">
        <f t="shared" si="1"/>
        <v>1.9655172413793103</v>
      </c>
      <c r="K14" s="32">
        <f t="shared" si="4"/>
        <v>1.9655172413793103</v>
      </c>
      <c r="M14" s="82"/>
    </row>
    <row r="15" spans="1:14" ht="14.65" thickBot="1" x14ac:dyDescent="0.5">
      <c r="A15" s="54" t="s">
        <v>21</v>
      </c>
      <c r="B15" s="77">
        <f>SUM(B9:B14)</f>
        <v>367</v>
      </c>
      <c r="C15" s="77">
        <f t="shared" ref="C15:E15" si="5">SUM(C9:C14)</f>
        <v>357</v>
      </c>
      <c r="D15" s="77">
        <f t="shared" si="5"/>
        <v>353</v>
      </c>
      <c r="E15" s="2">
        <f t="shared" si="5"/>
        <v>366</v>
      </c>
      <c r="F15" s="8">
        <f t="shared" ref="F15:G15" si="6">SUM(F9:F14)</f>
        <v>359.00000000000006</v>
      </c>
      <c r="G15" s="2">
        <f t="shared" si="6"/>
        <v>367</v>
      </c>
      <c r="H15" s="85" t="s">
        <v>22</v>
      </c>
      <c r="I15" s="59">
        <f>SUM(I9:I14)</f>
        <v>14.203544061302681</v>
      </c>
      <c r="J15" s="60">
        <f>SUM(J9:J14)</f>
        <v>14.530993431855501</v>
      </c>
      <c r="K15" s="60">
        <f>SUM(K9:K14)</f>
        <v>14.530993431855501</v>
      </c>
      <c r="M15" s="82"/>
    </row>
    <row r="16" spans="1:14" ht="15" thickTop="1" thickBot="1" x14ac:dyDescent="0.5">
      <c r="A16" s="88"/>
      <c r="F16" s="87"/>
      <c r="H16" s="53" t="s">
        <v>29</v>
      </c>
      <c r="I16" s="89">
        <v>1.125</v>
      </c>
      <c r="J16" s="89">
        <v>1.125</v>
      </c>
      <c r="K16" s="89">
        <v>1.125</v>
      </c>
      <c r="L16" s="82"/>
      <c r="M16" s="90"/>
    </row>
    <row r="17" spans="1:14" ht="14.65" thickBot="1" x14ac:dyDescent="0.5">
      <c r="A17" s="88"/>
      <c r="F17" s="87"/>
      <c r="H17" s="53" t="s">
        <v>30</v>
      </c>
      <c r="I17" s="74">
        <f>I15*I16</f>
        <v>15.978987068965516</v>
      </c>
      <c r="J17" s="74">
        <f t="shared" ref="J17:K17" si="7">J15*J16</f>
        <v>16.347367610837438</v>
      </c>
      <c r="K17" s="74">
        <f t="shared" si="7"/>
        <v>16.347367610837438</v>
      </c>
      <c r="L17" s="82">
        <v>15</v>
      </c>
      <c r="M17" s="90">
        <v>17</v>
      </c>
      <c r="N17" t="s">
        <v>46</v>
      </c>
    </row>
    <row r="18" spans="1:14" ht="14.65" thickBot="1" x14ac:dyDescent="0.5"/>
    <row r="19" spans="1:14" ht="14.65" thickBot="1" x14ac:dyDescent="0.5">
      <c r="A19" s="56" t="s">
        <v>23</v>
      </c>
      <c r="B19" s="5"/>
      <c r="C19" s="5"/>
      <c r="F19" s="13" t="s">
        <v>5</v>
      </c>
      <c r="G19" s="13" t="s">
        <v>6</v>
      </c>
      <c r="H19" s="13"/>
      <c r="I19" s="34" t="s">
        <v>7</v>
      </c>
      <c r="J19" s="35" t="s">
        <v>6</v>
      </c>
      <c r="K19" s="30" t="s">
        <v>44</v>
      </c>
      <c r="L19" s="69" t="s">
        <v>8</v>
      </c>
      <c r="M19" s="80" t="s">
        <v>9</v>
      </c>
      <c r="N19" t="s">
        <v>10</v>
      </c>
    </row>
    <row r="20" spans="1:14" ht="14.65" thickBot="1" x14ac:dyDescent="0.5">
      <c r="A20" s="2"/>
      <c r="B20" s="2" t="s">
        <v>44</v>
      </c>
      <c r="C20" s="84" t="s">
        <v>41</v>
      </c>
      <c r="D20" s="10" t="s">
        <v>39</v>
      </c>
      <c r="E20" s="10" t="s">
        <v>38</v>
      </c>
      <c r="F20" s="14" t="s">
        <v>11</v>
      </c>
      <c r="G20" s="14" t="s">
        <v>11</v>
      </c>
      <c r="H20" s="14" t="s">
        <v>24</v>
      </c>
      <c r="I20" s="34" t="s">
        <v>13</v>
      </c>
      <c r="J20" s="35" t="s">
        <v>11</v>
      </c>
      <c r="K20" s="36" t="s">
        <v>7</v>
      </c>
      <c r="L20" s="70" t="s">
        <v>14</v>
      </c>
      <c r="M20" s="81" t="s">
        <v>14</v>
      </c>
      <c r="N20" s="71" t="s">
        <v>14</v>
      </c>
    </row>
    <row r="21" spans="1:14" x14ac:dyDescent="0.45">
      <c r="A21" s="54" t="s">
        <v>15</v>
      </c>
      <c r="B21" s="2">
        <v>72</v>
      </c>
      <c r="C21" s="39">
        <v>72</v>
      </c>
      <c r="D21" s="39">
        <v>72</v>
      </c>
      <c r="E21" s="39">
        <v>72</v>
      </c>
      <c r="F21" s="8">
        <f>SUM(B21:D21)/3</f>
        <v>72</v>
      </c>
      <c r="G21" s="39">
        <f>B21</f>
        <v>72</v>
      </c>
      <c r="H21" s="9">
        <v>24</v>
      </c>
      <c r="I21" s="33">
        <f t="shared" ref="I21:I26" si="8">F21/H21</f>
        <v>3</v>
      </c>
      <c r="J21" s="29">
        <f t="shared" ref="J21:J26" si="9">G21/H21</f>
        <v>3</v>
      </c>
      <c r="K21" s="37">
        <f>B21/H21</f>
        <v>3</v>
      </c>
      <c r="M21" s="82"/>
    </row>
    <row r="22" spans="1:14" x14ac:dyDescent="0.45">
      <c r="A22" s="54" t="s">
        <v>16</v>
      </c>
      <c r="B22" s="2">
        <v>60</v>
      </c>
      <c r="C22" s="38">
        <v>86</v>
      </c>
      <c r="D22" s="38">
        <v>72</v>
      </c>
      <c r="E22" s="38">
        <v>72</v>
      </c>
      <c r="F22" s="8">
        <f t="shared" ref="F22:F26" si="10">SUM(B22:D22)/3</f>
        <v>72.666666666666671</v>
      </c>
      <c r="G22" s="39">
        <f t="shared" ref="G22:G26" si="11">B22</f>
        <v>60</v>
      </c>
      <c r="H22" s="2">
        <v>24</v>
      </c>
      <c r="I22" s="33">
        <f t="shared" si="8"/>
        <v>3.0277777777777781</v>
      </c>
      <c r="J22" s="29">
        <f t="shared" si="9"/>
        <v>2.5</v>
      </c>
      <c r="K22" s="37">
        <f t="shared" ref="K22:K26" si="12">B22/H22</f>
        <v>2.5</v>
      </c>
      <c r="M22" s="82"/>
    </row>
    <row r="23" spans="1:14" x14ac:dyDescent="0.45">
      <c r="A23" s="54" t="s">
        <v>17</v>
      </c>
      <c r="B23" s="2">
        <v>83</v>
      </c>
      <c r="C23" s="38">
        <v>77</v>
      </c>
      <c r="D23" s="38">
        <v>65</v>
      </c>
      <c r="E23" s="38">
        <v>78</v>
      </c>
      <c r="F23" s="8">
        <f t="shared" si="10"/>
        <v>75</v>
      </c>
      <c r="G23" s="39">
        <f t="shared" si="11"/>
        <v>83</v>
      </c>
      <c r="H23" s="2">
        <v>24</v>
      </c>
      <c r="I23" s="33">
        <f t="shared" si="8"/>
        <v>3.125</v>
      </c>
      <c r="J23" s="29">
        <f t="shared" si="9"/>
        <v>3.4583333333333335</v>
      </c>
      <c r="K23" s="37">
        <f t="shared" si="12"/>
        <v>3.4583333333333335</v>
      </c>
      <c r="M23" s="82"/>
    </row>
    <row r="24" spans="1:14" x14ac:dyDescent="0.45">
      <c r="A24" s="54" t="s">
        <v>18</v>
      </c>
      <c r="B24" s="2">
        <v>82</v>
      </c>
      <c r="C24" s="38">
        <v>54</v>
      </c>
      <c r="D24" s="38">
        <v>79</v>
      </c>
      <c r="E24" s="38">
        <v>73</v>
      </c>
      <c r="F24" s="8">
        <f t="shared" si="10"/>
        <v>71.666666666666671</v>
      </c>
      <c r="G24" s="39">
        <f t="shared" si="11"/>
        <v>82</v>
      </c>
      <c r="H24" s="2">
        <v>24</v>
      </c>
      <c r="I24" s="33">
        <f t="shared" si="8"/>
        <v>2.9861111111111112</v>
      </c>
      <c r="J24" s="29">
        <f t="shared" si="9"/>
        <v>3.4166666666666665</v>
      </c>
      <c r="K24" s="37">
        <f t="shared" si="12"/>
        <v>3.4166666666666665</v>
      </c>
      <c r="M24" s="82"/>
    </row>
    <row r="25" spans="1:14" x14ac:dyDescent="0.45">
      <c r="A25" s="54" t="s">
        <v>19</v>
      </c>
      <c r="B25" s="2">
        <v>57</v>
      </c>
      <c r="C25" s="38">
        <v>75</v>
      </c>
      <c r="D25" s="38">
        <v>71</v>
      </c>
      <c r="E25" s="38">
        <v>63</v>
      </c>
      <c r="F25" s="8">
        <f t="shared" si="10"/>
        <v>67.666666666666671</v>
      </c>
      <c r="G25" s="39">
        <f t="shared" si="11"/>
        <v>57</v>
      </c>
      <c r="H25" s="2">
        <v>28</v>
      </c>
      <c r="I25" s="33">
        <f t="shared" si="8"/>
        <v>2.416666666666667</v>
      </c>
      <c r="J25" s="29">
        <f t="shared" si="9"/>
        <v>2.0357142857142856</v>
      </c>
      <c r="K25" s="37">
        <f t="shared" si="12"/>
        <v>2.0357142857142856</v>
      </c>
      <c r="M25" s="82"/>
    </row>
    <row r="26" spans="1:14" ht="14.65" thickBot="1" x14ac:dyDescent="0.5">
      <c r="A26" s="54" t="s">
        <v>20</v>
      </c>
      <c r="B26" s="2">
        <v>80</v>
      </c>
      <c r="C26" s="38">
        <v>74</v>
      </c>
      <c r="D26" s="38">
        <v>62</v>
      </c>
      <c r="E26" s="38">
        <v>80</v>
      </c>
      <c r="F26" s="8">
        <f t="shared" si="10"/>
        <v>72</v>
      </c>
      <c r="G26" s="39">
        <f t="shared" si="11"/>
        <v>80</v>
      </c>
      <c r="H26" s="52">
        <v>29</v>
      </c>
      <c r="I26" s="62">
        <f t="shared" si="8"/>
        <v>2.4827586206896552</v>
      </c>
      <c r="J26" s="63">
        <f t="shared" si="9"/>
        <v>2.7586206896551726</v>
      </c>
      <c r="K26" s="37">
        <f t="shared" si="12"/>
        <v>2.7586206896551726</v>
      </c>
      <c r="M26" s="82"/>
    </row>
    <row r="27" spans="1:14" ht="14.65" thickBot="1" x14ac:dyDescent="0.5">
      <c r="A27" s="54" t="s">
        <v>21</v>
      </c>
      <c r="B27" s="77">
        <f>SUM(B21:B26)</f>
        <v>434</v>
      </c>
      <c r="C27" s="77">
        <f t="shared" ref="C27:E27" si="13">SUM(C21:C26)</f>
        <v>438</v>
      </c>
      <c r="D27" s="77">
        <f t="shared" si="13"/>
        <v>421</v>
      </c>
      <c r="E27" s="77">
        <f t="shared" si="13"/>
        <v>438</v>
      </c>
      <c r="F27" s="8">
        <f t="shared" ref="F27:G27" si="14">SUM(F21:F26)</f>
        <v>431.00000000000006</v>
      </c>
      <c r="G27" s="2">
        <f t="shared" si="14"/>
        <v>434</v>
      </c>
      <c r="H27" s="85" t="s">
        <v>22</v>
      </c>
      <c r="I27" s="51">
        <f>SUM(I21:I26)</f>
        <v>17.038314176245212</v>
      </c>
      <c r="J27" s="24">
        <f>SUM(J21:J26)</f>
        <v>17.169334975369459</v>
      </c>
      <c r="K27" s="24">
        <f>SUM(K21:K26)</f>
        <v>17.169334975369459</v>
      </c>
      <c r="M27" s="82"/>
    </row>
    <row r="28" spans="1:14" ht="15" thickTop="1" thickBot="1" x14ac:dyDescent="0.5">
      <c r="A28" s="88"/>
      <c r="F28" s="87"/>
      <c r="H28" s="53" t="s">
        <v>29</v>
      </c>
      <c r="I28" s="89">
        <v>1.125</v>
      </c>
      <c r="J28" s="89">
        <v>1.125</v>
      </c>
      <c r="K28" s="89">
        <v>1.125</v>
      </c>
      <c r="M28" s="82"/>
    </row>
    <row r="29" spans="1:14" ht="14.65" thickBot="1" x14ac:dyDescent="0.5">
      <c r="A29" s="88"/>
      <c r="F29" s="87"/>
      <c r="H29" s="53" t="s">
        <v>30</v>
      </c>
      <c r="I29" s="74">
        <f>I27*I28</f>
        <v>19.168103448275865</v>
      </c>
      <c r="J29" s="74">
        <f t="shared" ref="J29:K29" si="15">J27*J28</f>
        <v>19.315501847290641</v>
      </c>
      <c r="K29" s="74">
        <f t="shared" si="15"/>
        <v>19.315501847290641</v>
      </c>
      <c r="L29">
        <v>18</v>
      </c>
      <c r="M29" s="82">
        <v>20</v>
      </c>
      <c r="N29" t="s">
        <v>46</v>
      </c>
    </row>
    <row r="30" spans="1:14" ht="14.65" thickBot="1" x14ac:dyDescent="0.5"/>
    <row r="31" spans="1:14" ht="14.65" thickBot="1" x14ac:dyDescent="0.5">
      <c r="A31" s="57" t="s">
        <v>25</v>
      </c>
      <c r="B31" s="6"/>
      <c r="C31" s="6"/>
      <c r="F31" s="13" t="s">
        <v>5</v>
      </c>
      <c r="G31" s="13" t="s">
        <v>6</v>
      </c>
      <c r="H31" s="13"/>
      <c r="I31" s="40" t="s">
        <v>7</v>
      </c>
      <c r="J31" s="44" t="s">
        <v>6</v>
      </c>
      <c r="K31" s="30" t="s">
        <v>44</v>
      </c>
      <c r="L31" s="69" t="s">
        <v>8</v>
      </c>
      <c r="M31" s="80" t="s">
        <v>9</v>
      </c>
      <c r="N31" t="s">
        <v>10</v>
      </c>
    </row>
    <row r="32" spans="1:14" ht="14.65" thickBot="1" x14ac:dyDescent="0.5">
      <c r="A32" s="2"/>
      <c r="B32" s="2" t="s">
        <v>44</v>
      </c>
      <c r="C32" s="84" t="s">
        <v>41</v>
      </c>
      <c r="D32" s="10" t="s">
        <v>39</v>
      </c>
      <c r="E32" s="10" t="s">
        <v>38</v>
      </c>
      <c r="F32" s="14" t="s">
        <v>11</v>
      </c>
      <c r="G32" s="14" t="s">
        <v>11</v>
      </c>
      <c r="H32" s="14" t="s">
        <v>24</v>
      </c>
      <c r="I32" s="41" t="s">
        <v>13</v>
      </c>
      <c r="J32" s="45" t="s">
        <v>11</v>
      </c>
      <c r="K32" s="31" t="s">
        <v>7</v>
      </c>
      <c r="L32" s="70" t="s">
        <v>14</v>
      </c>
      <c r="M32" s="81" t="s">
        <v>14</v>
      </c>
      <c r="N32" s="71" t="s">
        <v>14</v>
      </c>
    </row>
    <row r="33" spans="1:14" x14ac:dyDescent="0.45">
      <c r="A33" s="54" t="s">
        <v>26</v>
      </c>
      <c r="B33" s="2">
        <v>129</v>
      </c>
      <c r="C33" s="39">
        <v>122</v>
      </c>
      <c r="D33" s="9">
        <v>131</v>
      </c>
      <c r="E33" s="9">
        <v>150</v>
      </c>
      <c r="F33" s="12">
        <f>SUM(B33:D33)/3</f>
        <v>127.33333333333333</v>
      </c>
      <c r="G33" s="9">
        <f>B33</f>
        <v>129</v>
      </c>
      <c r="H33" s="9">
        <v>29</v>
      </c>
      <c r="I33" s="42">
        <f>F33/H33</f>
        <v>4.3908045977011492</v>
      </c>
      <c r="J33" s="46">
        <f>G33/H33</f>
        <v>4.4482758620689653</v>
      </c>
      <c r="K33" s="32">
        <f>B33/H33</f>
        <v>4.4482758620689653</v>
      </c>
      <c r="M33" s="82"/>
    </row>
    <row r="34" spans="1:14" x14ac:dyDescent="0.45">
      <c r="A34" s="54" t="s">
        <v>27</v>
      </c>
      <c r="B34" s="2">
        <v>130</v>
      </c>
      <c r="C34" s="38">
        <v>134</v>
      </c>
      <c r="D34" s="2">
        <v>146</v>
      </c>
      <c r="E34" s="2">
        <v>132</v>
      </c>
      <c r="F34" s="12">
        <f t="shared" ref="F34:F35" si="16">SUM(B34:D34)/3</f>
        <v>136.66666666666666</v>
      </c>
      <c r="G34" s="9">
        <f t="shared" ref="G34:G35" si="17">B34</f>
        <v>130</v>
      </c>
      <c r="H34" s="2">
        <v>31</v>
      </c>
      <c r="I34" s="43">
        <f>F34/H34</f>
        <v>4.408602150537634</v>
      </c>
      <c r="J34" s="47">
        <f>G34/H34</f>
        <v>4.193548387096774</v>
      </c>
      <c r="K34" s="32">
        <f t="shared" ref="K34:K35" si="18">B34/H34</f>
        <v>4.193548387096774</v>
      </c>
      <c r="M34" s="82"/>
    </row>
    <row r="35" spans="1:14" ht="14.65" thickBot="1" x14ac:dyDescent="0.5">
      <c r="A35" s="54" t="s">
        <v>28</v>
      </c>
      <c r="B35" s="2">
        <v>125</v>
      </c>
      <c r="C35" s="38">
        <v>136</v>
      </c>
      <c r="D35" s="2">
        <v>128</v>
      </c>
      <c r="E35" s="2">
        <v>160</v>
      </c>
      <c r="F35" s="12">
        <f t="shared" si="16"/>
        <v>129.66666666666666</v>
      </c>
      <c r="G35" s="9">
        <f t="shared" si="17"/>
        <v>125</v>
      </c>
      <c r="H35" s="52">
        <v>31</v>
      </c>
      <c r="I35" s="64">
        <f>F35/H35</f>
        <v>4.182795698924731</v>
      </c>
      <c r="J35" s="65">
        <f>G35/H35</f>
        <v>4.032258064516129</v>
      </c>
      <c r="K35" s="32">
        <f t="shared" si="18"/>
        <v>4.032258064516129</v>
      </c>
      <c r="M35" s="82"/>
    </row>
    <row r="36" spans="1:14" ht="14.65" thickBot="1" x14ac:dyDescent="0.5">
      <c r="A36" s="76" t="s">
        <v>21</v>
      </c>
      <c r="B36" s="2">
        <f>SUM(B33:B35)</f>
        <v>384</v>
      </c>
      <c r="C36" s="2">
        <f t="shared" ref="C36:E36" si="19">SUM(C33:C35)</f>
        <v>392</v>
      </c>
      <c r="D36" s="2">
        <f t="shared" si="19"/>
        <v>405</v>
      </c>
      <c r="E36" s="2">
        <f t="shared" si="19"/>
        <v>442</v>
      </c>
      <c r="F36" s="8">
        <f t="shared" ref="F36:G36" si="20">SUM(F33:F35)</f>
        <v>393.66666666666663</v>
      </c>
      <c r="G36" s="2">
        <f t="shared" si="20"/>
        <v>384</v>
      </c>
      <c r="H36" s="85" t="s">
        <v>22</v>
      </c>
      <c r="I36" s="51">
        <f>SUM(I33:I35)</f>
        <v>12.982202447163516</v>
      </c>
      <c r="J36" s="24">
        <f>SUM(K33:K35)</f>
        <v>12.674082313681868</v>
      </c>
      <c r="K36" s="24">
        <f>SUM(K33:K35)</f>
        <v>12.674082313681868</v>
      </c>
      <c r="M36" s="82"/>
    </row>
    <row r="37" spans="1:14" ht="14.65" thickBot="1" x14ac:dyDescent="0.5">
      <c r="H37" s="53" t="s">
        <v>29</v>
      </c>
      <c r="I37" s="72">
        <v>1.35</v>
      </c>
      <c r="J37" s="73">
        <v>1.35</v>
      </c>
      <c r="K37" s="73">
        <v>1.35</v>
      </c>
      <c r="M37" s="82"/>
      <c r="N37" s="78"/>
    </row>
    <row r="38" spans="1:14" ht="14.65" thickBot="1" x14ac:dyDescent="0.5">
      <c r="H38" s="53" t="s">
        <v>30</v>
      </c>
      <c r="I38" s="74">
        <f>I36*I37</f>
        <v>17.525973303670749</v>
      </c>
      <c r="J38" s="74">
        <f t="shared" ref="J38:K38" si="21">J36*J37</f>
        <v>17.110011123470525</v>
      </c>
      <c r="K38" s="74">
        <f t="shared" si="21"/>
        <v>17.110011123470525</v>
      </c>
      <c r="L38">
        <v>20</v>
      </c>
      <c r="M38" s="82">
        <v>19</v>
      </c>
      <c r="N38" t="s">
        <v>47</v>
      </c>
    </row>
    <row r="39" spans="1:14" ht="14.65" thickBot="1" x14ac:dyDescent="0.5">
      <c r="I39" s="3"/>
      <c r="J39" s="3"/>
      <c r="K39" s="3"/>
    </row>
    <row r="40" spans="1:14" ht="14.65" thickBot="1" x14ac:dyDescent="0.5">
      <c r="A40" s="58" t="s">
        <v>31</v>
      </c>
      <c r="B40" s="7"/>
      <c r="C40" s="7"/>
      <c r="F40" s="13" t="s">
        <v>5</v>
      </c>
      <c r="G40" s="13" t="s">
        <v>6</v>
      </c>
      <c r="H40" s="13"/>
      <c r="I40" s="22" t="s">
        <v>7</v>
      </c>
      <c r="J40" s="26" t="s">
        <v>6</v>
      </c>
      <c r="K40" s="30" t="s">
        <v>44</v>
      </c>
      <c r="L40" s="69" t="s">
        <v>8</v>
      </c>
      <c r="M40" s="80" t="s">
        <v>9</v>
      </c>
      <c r="N40" t="s">
        <v>10</v>
      </c>
    </row>
    <row r="41" spans="1:14" ht="14.65" thickBot="1" x14ac:dyDescent="0.5">
      <c r="A41" s="2"/>
      <c r="B41" s="2" t="s">
        <v>44</v>
      </c>
      <c r="C41" s="84" t="s">
        <v>41</v>
      </c>
      <c r="D41" s="10" t="s">
        <v>39</v>
      </c>
      <c r="E41" s="10" t="s">
        <v>38</v>
      </c>
      <c r="F41" s="14" t="s">
        <v>11</v>
      </c>
      <c r="G41" s="14" t="s">
        <v>11</v>
      </c>
      <c r="H41" s="14" t="s">
        <v>12</v>
      </c>
      <c r="I41" s="23" t="s">
        <v>13</v>
      </c>
      <c r="J41" s="27" t="s">
        <v>11</v>
      </c>
      <c r="K41" s="50" t="s">
        <v>7</v>
      </c>
      <c r="L41" s="70" t="s">
        <v>14</v>
      </c>
      <c r="M41" s="81" t="s">
        <v>14</v>
      </c>
      <c r="N41" s="71" t="s">
        <v>14</v>
      </c>
    </row>
    <row r="42" spans="1:14" x14ac:dyDescent="0.45">
      <c r="A42" s="54" t="s">
        <v>32</v>
      </c>
      <c r="B42" s="2">
        <v>134</v>
      </c>
      <c r="C42" s="39">
        <v>126</v>
      </c>
      <c r="D42" s="9">
        <v>162</v>
      </c>
      <c r="E42" s="9">
        <v>159</v>
      </c>
      <c r="F42" s="12">
        <f>SUM(B42:D42)/3</f>
        <v>140.66666666666666</v>
      </c>
      <c r="G42" s="9">
        <f>B42</f>
        <v>134</v>
      </c>
      <c r="H42" s="9">
        <v>31</v>
      </c>
      <c r="I42" s="24">
        <f>F42/H42</f>
        <v>4.5376344086021501</v>
      </c>
      <c r="J42" s="28">
        <f>G42/H42</f>
        <v>4.32258064516129</v>
      </c>
      <c r="K42" s="49">
        <f>B42/H42</f>
        <v>4.32258064516129</v>
      </c>
      <c r="M42" s="82"/>
    </row>
    <row r="43" spans="1:14" x14ac:dyDescent="0.45">
      <c r="A43" s="54" t="s">
        <v>33</v>
      </c>
      <c r="B43" s="2">
        <v>139</v>
      </c>
      <c r="C43" s="38">
        <v>144</v>
      </c>
      <c r="D43" s="2">
        <v>167</v>
      </c>
      <c r="E43" s="2">
        <v>168</v>
      </c>
      <c r="F43" s="12">
        <f t="shared" ref="F43:F46" si="22">SUM(B43:D43)/3</f>
        <v>150</v>
      </c>
      <c r="G43" s="9">
        <f t="shared" ref="G43:G46" si="23">B43</f>
        <v>139</v>
      </c>
      <c r="H43" s="2">
        <v>31</v>
      </c>
      <c r="I43" s="25">
        <f>F43/H43</f>
        <v>4.838709677419355</v>
      </c>
      <c r="J43" s="29">
        <f>G43/H43</f>
        <v>4.4838709677419351</v>
      </c>
      <c r="K43" s="49">
        <f t="shared" ref="K43:K45" si="24">B43/H43</f>
        <v>4.4838709677419351</v>
      </c>
      <c r="M43" s="82"/>
    </row>
    <row r="44" spans="1:14" x14ac:dyDescent="0.45">
      <c r="A44" s="54" t="s">
        <v>34</v>
      </c>
      <c r="B44" s="2">
        <v>141</v>
      </c>
      <c r="C44" s="38">
        <v>137</v>
      </c>
      <c r="D44" s="2">
        <v>160</v>
      </c>
      <c r="E44" s="2">
        <v>147</v>
      </c>
      <c r="F44" s="12">
        <f t="shared" si="22"/>
        <v>146</v>
      </c>
      <c r="G44" s="9">
        <f t="shared" si="23"/>
        <v>141</v>
      </c>
      <c r="H44" s="2">
        <v>31</v>
      </c>
      <c r="I44" s="25">
        <f>F44/H44</f>
        <v>4.709677419354839</v>
      </c>
      <c r="J44" s="29">
        <f>G44/H44</f>
        <v>4.5483870967741939</v>
      </c>
      <c r="K44" s="49">
        <f t="shared" si="24"/>
        <v>4.5483870967741939</v>
      </c>
      <c r="M44" s="82"/>
    </row>
    <row r="45" spans="1:14" x14ac:dyDescent="0.45">
      <c r="A45" s="54" t="s">
        <v>35</v>
      </c>
      <c r="B45" s="2">
        <v>134</v>
      </c>
      <c r="C45" s="38">
        <v>138</v>
      </c>
      <c r="D45" s="2">
        <v>143</v>
      </c>
      <c r="E45" s="2">
        <v>133</v>
      </c>
      <c r="F45" s="12">
        <f t="shared" si="22"/>
        <v>138.33333333333334</v>
      </c>
      <c r="G45" s="9">
        <f t="shared" si="23"/>
        <v>134</v>
      </c>
      <c r="H45" s="2">
        <v>31</v>
      </c>
      <c r="I45" s="25">
        <f>F45/H45</f>
        <v>4.4623655913978499</v>
      </c>
      <c r="J45" s="29">
        <f>G45/H45</f>
        <v>4.32258064516129</v>
      </c>
      <c r="K45" s="49">
        <f t="shared" si="24"/>
        <v>4.32258064516129</v>
      </c>
      <c r="M45" s="82"/>
    </row>
    <row r="46" spans="1:14" ht="14.65" thickBot="1" x14ac:dyDescent="0.5">
      <c r="A46" s="48" t="s">
        <v>36</v>
      </c>
      <c r="B46" s="2">
        <v>5</v>
      </c>
      <c r="C46" s="38">
        <v>3</v>
      </c>
      <c r="D46" s="2">
        <v>4</v>
      </c>
      <c r="E46" s="2">
        <v>4</v>
      </c>
      <c r="F46" s="12">
        <f t="shared" si="22"/>
        <v>4</v>
      </c>
      <c r="G46" s="9">
        <f t="shared" si="23"/>
        <v>5</v>
      </c>
      <c r="H46" s="52"/>
      <c r="I46" s="66"/>
      <c r="J46" s="67"/>
      <c r="K46" s="68"/>
      <c r="M46" s="82"/>
    </row>
    <row r="47" spans="1:14" ht="14.65" thickBot="1" x14ac:dyDescent="0.5">
      <c r="A47" s="75" t="s">
        <v>21</v>
      </c>
      <c r="B47" s="77">
        <f>SUM(B42:B46)</f>
        <v>553</v>
      </c>
      <c r="C47" s="77">
        <f t="shared" ref="C47:E47" si="25">SUM(C42:C46)</f>
        <v>548</v>
      </c>
      <c r="D47" s="77">
        <f t="shared" si="25"/>
        <v>636</v>
      </c>
      <c r="E47" s="77">
        <f t="shared" si="25"/>
        <v>611</v>
      </c>
      <c r="F47" s="8">
        <f t="shared" ref="F47:G47" si="26">SUM(F42:F46)</f>
        <v>579</v>
      </c>
      <c r="G47" s="2">
        <f t="shared" si="26"/>
        <v>553</v>
      </c>
      <c r="H47" s="85" t="s">
        <v>22</v>
      </c>
      <c r="I47" s="51">
        <f>SUM(I42:I45)</f>
        <v>18.548387096774192</v>
      </c>
      <c r="J47" s="24">
        <f>SUM(J42:J45)</f>
        <v>17.677419354838708</v>
      </c>
      <c r="K47" s="24">
        <f>SUM(K42:K45)</f>
        <v>17.677419354838708</v>
      </c>
      <c r="M47" s="82"/>
    </row>
    <row r="48" spans="1:14" ht="15" thickTop="1" thickBot="1" x14ac:dyDescent="0.5">
      <c r="H48" s="53" t="s">
        <v>29</v>
      </c>
      <c r="I48" s="72">
        <v>1.25</v>
      </c>
      <c r="J48" s="73">
        <v>1.25</v>
      </c>
      <c r="K48" s="73">
        <v>1.25</v>
      </c>
      <c r="M48" s="82"/>
    </row>
    <row r="49" spans="1:14" ht="14.65" thickBot="1" x14ac:dyDescent="0.5">
      <c r="H49" s="53" t="s">
        <v>30</v>
      </c>
      <c r="I49" s="25">
        <f t="shared" ref="I49:J49" si="27">I47*1.35</f>
        <v>25.04032258064516</v>
      </c>
      <c r="J49" s="25">
        <f t="shared" si="27"/>
        <v>23.864516129032257</v>
      </c>
      <c r="K49" s="25">
        <f>K47*1.35</f>
        <v>23.864516129032257</v>
      </c>
      <c r="L49">
        <v>26</v>
      </c>
      <c r="M49" s="86">
        <v>26</v>
      </c>
      <c r="N49" t="s">
        <v>40</v>
      </c>
    </row>
    <row r="50" spans="1:14" x14ac:dyDescent="0.45">
      <c r="I50" s="3"/>
    </row>
    <row r="51" spans="1:14" x14ac:dyDescent="0.45">
      <c r="I51" s="3"/>
    </row>
    <row r="52" spans="1:14" x14ac:dyDescent="0.45">
      <c r="I52" s="3"/>
    </row>
    <row r="53" spans="1:14" x14ac:dyDescent="0.45">
      <c r="I53" s="3"/>
    </row>
    <row r="54" spans="1:14" x14ac:dyDescent="0.45">
      <c r="G54" t="s">
        <v>43</v>
      </c>
      <c r="I54" s="3"/>
    </row>
    <row r="55" spans="1:14" x14ac:dyDescent="0.45">
      <c r="A55" t="s">
        <v>37</v>
      </c>
      <c r="G55" t="s">
        <v>42</v>
      </c>
      <c r="I55" s="3"/>
    </row>
    <row r="56" spans="1:14" x14ac:dyDescent="0.45">
      <c r="B56" s="2" t="s">
        <v>44</v>
      </c>
      <c r="C56" s="2" t="s">
        <v>41</v>
      </c>
      <c r="D56" s="2" t="s">
        <v>39</v>
      </c>
      <c r="E56" s="2" t="s">
        <v>38</v>
      </c>
      <c r="F56" s="2" t="s">
        <v>3</v>
      </c>
      <c r="G56" s="2" t="s">
        <v>11</v>
      </c>
      <c r="H56" s="2"/>
      <c r="I56" s="3"/>
    </row>
    <row r="57" spans="1:14" x14ac:dyDescent="0.45">
      <c r="A57" t="s">
        <v>28</v>
      </c>
      <c r="B57" s="2">
        <v>1</v>
      </c>
      <c r="C57" s="2">
        <v>1</v>
      </c>
      <c r="D57" s="2">
        <v>0</v>
      </c>
      <c r="E57" s="2">
        <v>1</v>
      </c>
      <c r="F57" s="2">
        <v>3</v>
      </c>
      <c r="G57" s="8">
        <f>SUM(B57:D57)/3</f>
        <v>0.66666666666666663</v>
      </c>
      <c r="H57" s="2"/>
    </row>
    <row r="58" spans="1:14" x14ac:dyDescent="0.45">
      <c r="A58" t="s">
        <v>32</v>
      </c>
      <c r="B58" s="2">
        <v>0</v>
      </c>
      <c r="C58" s="2">
        <v>2</v>
      </c>
      <c r="D58" s="2">
        <v>1</v>
      </c>
      <c r="E58" s="2">
        <v>1</v>
      </c>
      <c r="F58" s="2">
        <v>3</v>
      </c>
      <c r="G58" s="8">
        <f t="shared" ref="G58:G61" si="28">SUM(B58:D58)/3</f>
        <v>1</v>
      </c>
      <c r="H58" s="2"/>
    </row>
    <row r="59" spans="1:14" x14ac:dyDescent="0.45">
      <c r="A59" t="s">
        <v>33</v>
      </c>
      <c r="B59" s="2">
        <v>5</v>
      </c>
      <c r="C59" s="2">
        <v>7</v>
      </c>
      <c r="D59" s="2">
        <v>0</v>
      </c>
      <c r="E59" s="2">
        <v>6</v>
      </c>
      <c r="F59" s="2">
        <v>3</v>
      </c>
      <c r="G59" s="8">
        <f t="shared" si="28"/>
        <v>4</v>
      </c>
      <c r="H59" s="2"/>
    </row>
    <row r="60" spans="1:14" x14ac:dyDescent="0.45">
      <c r="A60" t="s">
        <v>34</v>
      </c>
      <c r="B60" s="2">
        <v>6</v>
      </c>
      <c r="C60" s="2">
        <v>12</v>
      </c>
      <c r="D60" s="2">
        <v>4</v>
      </c>
      <c r="E60" s="2">
        <v>3</v>
      </c>
      <c r="F60" s="2">
        <v>3</v>
      </c>
      <c r="G60" s="8">
        <f t="shared" si="28"/>
        <v>7.333333333333333</v>
      </c>
      <c r="H60" s="2"/>
    </row>
    <row r="61" spans="1:14" x14ac:dyDescent="0.45">
      <c r="A61" t="s">
        <v>35</v>
      </c>
      <c r="B61" s="2">
        <v>4</v>
      </c>
      <c r="C61" s="2">
        <v>3</v>
      </c>
      <c r="D61" s="2">
        <v>10</v>
      </c>
      <c r="E61" s="2">
        <v>2</v>
      </c>
      <c r="F61" s="2">
        <v>9</v>
      </c>
      <c r="G61" s="8">
        <f t="shared" si="28"/>
        <v>5.666666666666667</v>
      </c>
      <c r="H61" s="2"/>
    </row>
    <row r="62" spans="1:14" x14ac:dyDescent="0.45">
      <c r="B62" s="2">
        <f>SUM(B57:B61)</f>
        <v>16</v>
      </c>
      <c r="C62" s="2">
        <f t="shared" ref="C62:F62" si="29">SUM(C57:C61)</f>
        <v>25</v>
      </c>
      <c r="D62" s="2">
        <f t="shared" si="29"/>
        <v>15</v>
      </c>
      <c r="E62" s="2">
        <f t="shared" si="29"/>
        <v>13</v>
      </c>
      <c r="F62" s="2">
        <f t="shared" si="29"/>
        <v>21</v>
      </c>
      <c r="G62" s="2">
        <v>23</v>
      </c>
      <c r="H62" s="2"/>
    </row>
    <row r="67" spans="7:7" x14ac:dyDescent="0.45">
      <c r="G67" s="2"/>
    </row>
  </sheetData>
  <pageMargins left="0.7" right="0.7" top="0.75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405591EECEF49BECECEF317222CB9" ma:contentTypeVersion="7" ma:contentTypeDescription="Create a new document." ma:contentTypeScope="" ma:versionID="625d493f7ea1f8ecb32a281d0c6455da">
  <xsd:schema xmlns:xsd="http://www.w3.org/2001/XMLSchema" xmlns:xs="http://www.w3.org/2001/XMLSchema" xmlns:p="http://schemas.microsoft.com/office/2006/metadata/properties" xmlns:ns3="0079834a-c71a-4a87-a835-b7e9533f9d78" xmlns:ns4="49ee1c97-8f61-4c09-a1c1-47a104f0d62c" targetNamespace="http://schemas.microsoft.com/office/2006/metadata/properties" ma:root="true" ma:fieldsID="5d4171ea138ed5126f55721f0dc09ae1" ns3:_="" ns4:_="">
    <xsd:import namespace="0079834a-c71a-4a87-a835-b7e9533f9d78"/>
    <xsd:import namespace="49ee1c97-8f61-4c09-a1c1-47a104f0d62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9834a-c71a-4a87-a835-b7e9533f9d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e1c97-8f61-4c09-a1c1-47a104f0d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5D8610-CF16-4272-BC5F-3E1092F39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79834a-c71a-4a87-a835-b7e9533f9d78"/>
    <ds:schemaRef ds:uri="49ee1c97-8f61-4c09-a1c1-47a104f0d6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B2E454-E19A-4AC5-A597-D1BC2256F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519396-F394-4ADB-B57D-7B5B7B75C362}">
  <ds:schemaRefs>
    <ds:schemaRef ds:uri="http://schemas.microsoft.com/office/2006/documentManagement/types"/>
    <ds:schemaRef ds:uri="49ee1c97-8f61-4c09-a1c1-47a104f0d62c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0079834a-c71a-4a87-a835-b7e9533f9d7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Dillingham, Camille</dc:creator>
  <cp:keywords/>
  <dc:description/>
  <cp:lastModifiedBy>Mark Thomas</cp:lastModifiedBy>
  <cp:revision/>
  <cp:lastPrinted>2020-01-24T20:00:58Z</cp:lastPrinted>
  <dcterms:created xsi:type="dcterms:W3CDTF">2017-01-02T21:12:10Z</dcterms:created>
  <dcterms:modified xsi:type="dcterms:W3CDTF">2023-02-08T14:35:28Z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0x010100D7C405591EECEF49BECECEF317222CB9</vt:lpwstr>
  </property>
</Properties>
</file>