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C:\Users\KStull\Desktop\Board Meetings\February 2023\"/>
    </mc:Choice>
  </mc:AlternateContent>
  <xr:revisionPtr revIDLastSave="0" documentId="8_{AAF4E4B3-28BE-46BE-AE75-08C13EF8BF74}" xr6:coauthVersionLast="47" xr6:coauthVersionMax="47" xr10:uidLastSave="{00000000-0000-0000-0000-000000000000}"/>
  <bookViews>
    <workbookView xWindow="20370" yWindow="-120" windowWidth="21840" windowHeight="13140" tabRatio="899" activeTab="3" xr2:uid="{00000000-000D-0000-FFFF-FFFF00000000}"/>
  </bookViews>
  <sheets>
    <sheet name="Statutory Reference" sheetId="1" r:id="rId1"/>
    <sheet name="KRS 157.360" sheetId="6" r:id="rId2"/>
    <sheet name="Directions" sheetId="3" r:id="rId3"/>
    <sheet name="CDR" sheetId="2" r:id="rId4"/>
    <sheet name="LES" sheetId="10" r:id="rId5"/>
    <sheet name="PLE" sheetId="9" r:id="rId6"/>
    <sheet name="GMS" sheetId="11" r:id="rId7"/>
    <sheet name="GCHS" sheetId="12" r:id="rId8"/>
    <sheet name="Recap" sheetId="13" r:id="rId9"/>
    <sheet name="Middle Grades" sheetId="4" state="hidden" r:id="rId10"/>
    <sheet name="High Grades" sheetId="5" state="hidden" r:id="rId11"/>
    <sheet name="K-8 schools" sheetId="7" state="hidden" r:id="rId12"/>
    <sheet name="7-12 schools" sheetId="8"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2" l="1"/>
  <c r="D19" i="12"/>
  <c r="D20" i="12"/>
  <c r="D17" i="12"/>
  <c r="D18" i="11"/>
  <c r="D19" i="11"/>
  <c r="D18" i="9"/>
  <c r="D19" i="9"/>
  <c r="D20" i="9"/>
  <c r="D21" i="9"/>
  <c r="D22" i="9"/>
  <c r="D17" i="9"/>
  <c r="D18" i="10"/>
  <c r="D19" i="10"/>
  <c r="D20" i="10"/>
  <c r="D21" i="10"/>
  <c r="D22" i="10"/>
  <c r="D17" i="10"/>
  <c r="D18" i="2"/>
  <c r="D19" i="2"/>
  <c r="D20" i="2"/>
  <c r="D21" i="2"/>
  <c r="D22" i="2"/>
  <c r="D17" i="2"/>
  <c r="E21" i="12" l="1"/>
  <c r="E20" i="11"/>
  <c r="E23" i="9"/>
  <c r="G17" i="12" l="1"/>
  <c r="B17" i="11"/>
  <c r="D17" i="11" s="1"/>
  <c r="G17" i="11"/>
  <c r="G17" i="9"/>
  <c r="B37" i="9"/>
  <c r="O22" i="9"/>
  <c r="O24" i="9" s="1"/>
  <c r="N22" i="9"/>
  <c r="N24" i="9" s="1"/>
  <c r="G17" i="10"/>
  <c r="O22" i="10"/>
  <c r="O24" i="10" s="1"/>
  <c r="N22" i="10"/>
  <c r="N24" i="10" s="1"/>
  <c r="G17" i="2"/>
  <c r="N24" i="2"/>
  <c r="O22" i="2"/>
  <c r="O24" i="2" s="1"/>
  <c r="N22" i="2"/>
  <c r="B37" i="2"/>
  <c r="C87" i="13" l="1"/>
  <c r="B87" i="13"/>
  <c r="D86" i="13"/>
  <c r="D85" i="13"/>
  <c r="D84" i="13"/>
  <c r="D83" i="13"/>
  <c r="D82" i="13"/>
  <c r="D81" i="13"/>
  <c r="D80" i="13"/>
  <c r="D79" i="13"/>
  <c r="D78" i="13"/>
  <c r="D77" i="13"/>
  <c r="D76" i="13"/>
  <c r="D75" i="13"/>
  <c r="C69" i="13"/>
  <c r="B69" i="13"/>
  <c r="D68" i="13"/>
  <c r="D67" i="13"/>
  <c r="D66" i="13"/>
  <c r="D65" i="13"/>
  <c r="D64" i="13"/>
  <c r="D63" i="13"/>
  <c r="D62" i="13"/>
  <c r="D61" i="13"/>
  <c r="D60" i="13"/>
  <c r="D59" i="13"/>
  <c r="D58" i="13"/>
  <c r="D57" i="13"/>
  <c r="C51" i="13"/>
  <c r="B51" i="13"/>
  <c r="D50" i="13"/>
  <c r="D49" i="13"/>
  <c r="D48" i="13"/>
  <c r="D47" i="13"/>
  <c r="D46" i="13"/>
  <c r="D45" i="13"/>
  <c r="D44" i="13"/>
  <c r="D43" i="13"/>
  <c r="D42" i="13"/>
  <c r="D41" i="13"/>
  <c r="D40" i="13"/>
  <c r="D39" i="13"/>
  <c r="C33" i="13"/>
  <c r="B33" i="13"/>
  <c r="D32" i="13"/>
  <c r="D31" i="13"/>
  <c r="D30" i="13"/>
  <c r="D29" i="13"/>
  <c r="D28" i="13"/>
  <c r="D27" i="13"/>
  <c r="D26" i="13"/>
  <c r="D25" i="13"/>
  <c r="D24" i="13"/>
  <c r="D23" i="13"/>
  <c r="D22" i="13"/>
  <c r="D21" i="13"/>
  <c r="D4" i="13"/>
  <c r="D5" i="13"/>
  <c r="D6" i="13"/>
  <c r="D7" i="13"/>
  <c r="D8" i="13"/>
  <c r="D9" i="13"/>
  <c r="D10" i="13"/>
  <c r="D11" i="13"/>
  <c r="D12" i="13"/>
  <c r="D13" i="13"/>
  <c r="D14" i="13"/>
  <c r="D3" i="13"/>
  <c r="C15" i="13"/>
  <c r="B15" i="13"/>
  <c r="D15" i="13" l="1"/>
  <c r="D87" i="13"/>
  <c r="D69" i="13"/>
  <c r="D51" i="13"/>
  <c r="D33" i="13"/>
  <c r="E43" i="12" l="1"/>
  <c r="H11" i="12" s="1"/>
  <c r="E38" i="11"/>
  <c r="H11" i="11" s="1"/>
  <c r="E47" i="9"/>
  <c r="H11" i="9" s="1"/>
  <c r="E47" i="10"/>
  <c r="H11" i="10" s="1"/>
  <c r="E47" i="2"/>
  <c r="H11" i="2" s="1"/>
  <c r="B21" i="12" l="1"/>
  <c r="D21" i="12" s="1"/>
  <c r="B20" i="11"/>
  <c r="D20" i="11" s="1"/>
  <c r="B23" i="9"/>
  <c r="D23" i="9" s="1"/>
  <c r="B23" i="10"/>
  <c r="D23" i="10" s="1"/>
  <c r="B23" i="2"/>
  <c r="D23" i="2" s="1"/>
  <c r="E35" i="12"/>
  <c r="E29" i="12"/>
  <c r="I17" i="12"/>
  <c r="B12" i="12"/>
  <c r="E29" i="11"/>
  <c r="I17" i="11"/>
  <c r="B12" i="11"/>
  <c r="H10" i="11" s="1"/>
  <c r="E37" i="10"/>
  <c r="E32" i="10"/>
  <c r="I17" i="10"/>
  <c r="B12" i="10"/>
  <c r="E37" i="9"/>
  <c r="E32" i="9"/>
  <c r="I17" i="9"/>
  <c r="B12" i="9"/>
  <c r="H10" i="9" s="1"/>
  <c r="H10" i="12" l="1"/>
  <c r="H10" i="10"/>
  <c r="H12" i="10" s="1"/>
  <c r="E23" i="10"/>
  <c r="H12" i="12"/>
  <c r="H12" i="11" l="1"/>
  <c r="H12" i="9"/>
  <c r="I17" i="2"/>
  <c r="D33" i="8" l="1"/>
  <c r="E7" i="8" s="1"/>
  <c r="D14" i="8"/>
  <c r="D13" i="8"/>
  <c r="D17" i="7"/>
  <c r="D16" i="7"/>
  <c r="D18" i="8"/>
  <c r="D17" i="8"/>
  <c r="D16" i="8"/>
  <c r="D15" i="8"/>
  <c r="B8" i="8"/>
  <c r="D18" i="7"/>
  <c r="D32" i="7"/>
  <c r="D34" i="7" s="1"/>
  <c r="E7" i="7" s="1"/>
  <c r="D26" i="7"/>
  <c r="D27" i="7" s="1"/>
  <c r="D15" i="7"/>
  <c r="D14" i="7"/>
  <c r="D13" i="7"/>
  <c r="B8" i="7"/>
  <c r="D24" i="4"/>
  <c r="D25" i="5"/>
  <c r="B8" i="5"/>
  <c r="B8" i="4"/>
  <c r="D15" i="5"/>
  <c r="D31" i="5"/>
  <c r="E7" i="5" s="1"/>
  <c r="D16" i="5"/>
  <c r="D14" i="5"/>
  <c r="D13" i="5"/>
  <c r="D30" i="4"/>
  <c r="E7" i="4" s="1"/>
  <c r="D15" i="4"/>
  <c r="D14" i="4"/>
  <c r="D13" i="4"/>
  <c r="E37" i="2"/>
  <c r="E32" i="2"/>
  <c r="B12" i="2"/>
  <c r="D27" i="8"/>
  <c r="H10" i="2" l="1"/>
  <c r="H12" i="2" s="1"/>
  <c r="D16" i="4"/>
  <c r="E6" i="4" s="1"/>
  <c r="E8" i="4" s="1"/>
  <c r="D17" i="5"/>
  <c r="E6" i="5" s="1"/>
  <c r="E23" i="2"/>
  <c r="D19" i="8"/>
  <c r="E6" i="8" s="1"/>
  <c r="E8" i="8" s="1"/>
  <c r="D19" i="7"/>
  <c r="E6" i="7" s="1"/>
  <c r="E8" i="7" s="1"/>
  <c r="E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tc={04C9CA7F-3A5D-438F-858A-2783FC29B0DB}</author>
  </authors>
  <commentList>
    <comment ref="B17" authorId="0" shapeId="0" xr:uid="{04C9CA7F-3A5D-438F-858A-2783FC29B0DB}">
      <text>
        <t xml:space="preserve">[Threaded comment]
Your version of Excel allows you to read this threaded comment; however, any edits to it will get removed if the file is opened in a newer version of Excel. Learn more: https://go.microsoft.com/fwlink/?linkid=870924
Comment:
    Used 3 year average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tc={0D83D822-9DBA-4BC1-B2B0-D13E16A92F7F}</author>
  </authors>
  <commentList>
    <comment ref="B17" authorId="0" shapeId="0" xr:uid="{0D83D822-9DBA-4BC1-B2B0-D13E16A92F7F}">
      <text>
        <t>[Threaded comment]
Your version of Excel allows you to read this threaded comment; however, any edits to it will get removed if the file is opened in a newer version of Excel. Learn more: https://go.microsoft.com/fwlink/?linkid=870924
Comment:
    Used 3 year average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tc={5B86D56B-9F22-43C1-AB12-DD0F8E4F781A}</author>
  </authors>
  <commentList>
    <comment ref="B17" authorId="0" shapeId="0" xr:uid="{5B86D56B-9F22-43C1-AB12-DD0F8E4F781A}">
      <text>
        <t>[Threaded comment]
Your version of Excel allows you to read this threaded comment; however, any edits to it will get removed if the file is opened in a newer version of Excel. Learn more: https://go.microsoft.com/fwlink/?linkid=870924
Comment:
    Used 5th grade totals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tc={17FBF74C-F492-40F6-9E06-F94A277D232F}</author>
  </authors>
  <commentList>
    <comment ref="B17" authorId="0" shapeId="0" xr:uid="{17FBF74C-F492-40F6-9E06-F94A277D232F}">
      <text>
        <t xml:space="preserve">[Threaded comment]
Your version of Excel allows you to read this threaded comment; however, any edits to it will get removed if the file is opened in a newer version of Excel. Learn more: https://go.microsoft.com/fwlink/?linkid=870924
Comment:
    Used 8th grade totals
</t>
      </text>
    </comment>
  </commentList>
</comments>
</file>

<file path=xl/sharedStrings.xml><?xml version="1.0" encoding="utf-8"?>
<sst xmlns="http://schemas.openxmlformats.org/spreadsheetml/2006/main" count="489" uniqueCount="139">
  <si>
    <t>2. Twenty-eight (28) in grade four (4);</t>
  </si>
  <si>
    <t>1. Twenty-four (24) in primary grades (kindergarten through third grade);</t>
  </si>
  <si>
    <t>3. Twenty-nine (29) in grades five (5) and six (6);</t>
  </si>
  <si>
    <t>4. Thirty-one (31) in grades seven (7) to twelve (12).</t>
  </si>
  <si>
    <t>KRS 157.360(4)</t>
  </si>
  <si>
    <t>(b) Except for those schools which have implemented school-based decision making, class size load for middle and secondary school classroom teachers shall not exceed the equivalent of one hundred fifty (150) pupil hours per day</t>
  </si>
  <si>
    <t>Staffing Allocation Worksheets</t>
  </si>
  <si>
    <t>KRS 157.360(13)</t>
  </si>
  <si>
    <t>Except for those schools which have implemented school-based decision making and the school council has voted to waive this subsection, kindergarten aides shall be provided for each twenty-four (24) full-time equivalent kindergarten students enrolled.</t>
  </si>
  <si>
    <t>702 KAR 3:246 Section 2(1)</t>
  </si>
  <si>
    <t>702 KAR 3:246 Section 4(2)</t>
  </si>
  <si>
    <t>Any revisions of staffing policy or guidelines for the next school year shall be adopted by the local board and submitted to the Kentucky Department of Education by May 1 of each year.</t>
  </si>
  <si>
    <t>KRS 158.102(2)(a)</t>
  </si>
  <si>
    <t>Schools shall employ a school medial librarian to organize, equip, and manage the operations of the school media library. The school media librarian shall hold the appropriate certificate of legal qualifications in accordance with KRS 161.020 and 161.030. A certified school media librarian may be employed to serve two (2) or more schools in a school district with the consent of the school councils.</t>
  </si>
  <si>
    <t>Principal</t>
  </si>
  <si>
    <t>Media Librarian</t>
  </si>
  <si>
    <t>Directions</t>
  </si>
  <si>
    <t>Section 2: Certified Teachers</t>
  </si>
  <si>
    <t>Primary (P1-P5)</t>
  </si>
  <si>
    <t># of students</t>
  </si>
  <si>
    <t>ratio</t>
  </si>
  <si>
    <t>certified teachers allocated</t>
  </si>
  <si>
    <t>Fourth Grade</t>
  </si>
  <si>
    <t>Fifth Grade</t>
  </si>
  <si>
    <t>number of students/24</t>
  </si>
  <si>
    <t>number of students/28</t>
  </si>
  <si>
    <t>number of students/29</t>
  </si>
  <si>
    <t xml:space="preserve">Total Certified Allocated </t>
  </si>
  <si>
    <t>Kindergarten</t>
  </si>
  <si>
    <t>number of FTE Kindergarten students/ 24</t>
  </si>
  <si>
    <t>Other (not required)</t>
  </si>
  <si>
    <t>Total Classified Allocated</t>
  </si>
  <si>
    <t>Section 4: Classified Assistants</t>
  </si>
  <si>
    <t>Section 3: Additional Certified Staff (not required)</t>
  </si>
  <si>
    <t>Assistant Principal</t>
  </si>
  <si>
    <t>Guidance Counselor</t>
  </si>
  <si>
    <t>Discretionary Certified (Art, PE, Music)</t>
  </si>
  <si>
    <t>Additional Classroom Teachers</t>
  </si>
  <si>
    <t>Total Additional Certified</t>
  </si>
  <si>
    <t>Total Certified Allocated</t>
  </si>
  <si>
    <t>Staffing Allocation Worksheet for Middle School Grades</t>
  </si>
  <si>
    <t>Staffing Allocation Worksheet for High School Grades</t>
  </si>
  <si>
    <t>Sixth Grade</t>
  </si>
  <si>
    <t>Seventh Grade</t>
  </si>
  <si>
    <t>Eighth Grade</t>
  </si>
  <si>
    <t>Ninth Grade</t>
  </si>
  <si>
    <t>Eleventh Grade</t>
  </si>
  <si>
    <t>Twelveth Grade</t>
  </si>
  <si>
    <t>number of students/25</t>
  </si>
  <si>
    <t>Total Staff Allocated</t>
  </si>
  <si>
    <t xml:space="preserve">These worksheets are a tool to help simplify your staffing allocation process. Theses worksheets includes the class size maximums required by statute and regulations. Enter the data based on your district's staffing allocation formula for the school and the enrollment levels at the school. The worksheet will calculate the teacher to student allocation per grade span. Note: these worksheets' formulas are based on the maximums. </t>
  </si>
  <si>
    <t xml:space="preserve">Tenth Grade </t>
  </si>
  <si>
    <t>Understanding KRS 157.360</t>
  </si>
  <si>
    <t>When updating the staffing allocation formula, boards of education must adhere to guidelines in KRS 157.360. Base funding levels include:</t>
  </si>
  <si>
    <t>24:1 for primary grades</t>
  </si>
  <si>
    <t>28:1 for grade 4</t>
  </si>
  <si>
    <t>29:1 for grades 5 and 6</t>
  </si>
  <si>
    <t>31:1 for grades 7 to 12 [KRS 157.360(4)(a)]</t>
  </si>
  <si>
    <t>An addition to these base level is a requirement for secondary schools that includes a maximum of 150 per-pupil hours [KRS 157.360(4)(b)].</t>
  </si>
  <si>
    <t>Two parts of the staffing base funding levels can cause confusion for school council members and others in the school community: base levels for primary grades and the 150 per-pupil hours for secondary schools. Note that school councils are not bound by these maximum class size limits once the allocations are received by the school. School councils determine, within the number of staff allocated, the job classifications for each of the positions.</t>
  </si>
  <si>
    <t xml:space="preserve">Primary school is defined in KRS 158.031 as being multi-aged groupings. To this effect, the allocation of staff for primary school is based on the total number of students included in an enrollment from the time they enter school (i.e., kindergarten) to the time they exit (i.e., grade 3). Therefore, as a school district determines the staff for the primary grades at an elementary school, the school district will add the total number of students in the primary grades as a whole and then divide by a maximum of 24 (number can be lower based on district choice in the allocation formula) to get the number of teacher positions. For elementary schools that have determined that they will have a graded primary program, this may mean that one grade may have more than 24 students per classroom teacher and another grade may have less than 24 students per classroom teacher. </t>
  </si>
  <si>
    <t xml:space="preserve">In the second case, when this statute was enacted, most secondary schools operated on a six-period day. Scheduling concepts such as alternative models and block schedules were not factored into legislation. Once the base level funding language is added into the staffing allocation formula, class size loads for middle and secondary school classroom teachers cannot exceed the equivalent of 150 pupil hours per day. This means that each classroom teacher who is allocated to grades 7-12 cannot have more than 150 per-pupil hours. One-hundred-fifty per-pupil hours of instruction during a six-hour school day would yield a ratio of 25:1. </t>
  </si>
  <si>
    <t>Name of School:</t>
  </si>
  <si>
    <t>Section 5: Total Allocated Staff</t>
  </si>
  <si>
    <t>Fill in the School's Name.</t>
  </si>
  <si>
    <t>Section 1:</t>
  </si>
  <si>
    <t>Section 2:</t>
  </si>
  <si>
    <t>As required by KRS 158.102(2)(a), each school must have a media librarian. Insert the FTE for this position. The position of the principal and the media librarian cannot be changed by the school council.</t>
  </si>
  <si>
    <t>Section 3:</t>
  </si>
  <si>
    <t>Based on the district's staffing allocation formula, insert any additional staff allocated. Note that the job classification of these staff members will be determined by the school council and may be adjusted during these discussions.</t>
  </si>
  <si>
    <t>Section 4:</t>
  </si>
  <si>
    <t>Section 5:</t>
  </si>
  <si>
    <t xml:space="preserve">Insert any allocated classified staff member. For kindergarten assistants, allocate based on an FTE of 24:1. These are additional classified staff members above and beyond those required through an IEP determination. </t>
  </si>
  <si>
    <t xml:space="preserve">Insert the number of students per grade span. For primary grades, add the students from entry level (P1) to grade 3 (P4/P5). Ratios are default to the maximums listed in KRS 157.360(4)(a). Seventh through twelfth grade has a default ratio of 25:1 to cover the 150 per pupil hours as required by KRS 157.360(4)(b). Ratios will calculated automatically. </t>
  </si>
  <si>
    <t xml:space="preserve">Name of School: </t>
  </si>
  <si>
    <t>Staffing Allocation Worksheet for Schools with Grades K-8</t>
  </si>
  <si>
    <t>Staffing Allocation Worksheet for High Schools with Grades 7-12</t>
  </si>
  <si>
    <t>The local school district shall provide notice to school councils of a tentative allocation by March 1 and notice of an updated allocation by May of each year for the funds and positions identified in Sections 4, 5, 6, and 8 of this administrative regulation for the next budget year in accordance with this administrative regulation.</t>
  </si>
  <si>
    <t>Staff members will automatically calculate in these sections. This total will be the amount of staff allocated to the school council as part of the May 1 allocation.</t>
  </si>
  <si>
    <t>(a) Except for those schools which have implemented school-based decision making, the commissioner of education shall enforce maximum class sizes for every academic course requirement in all grades except in vocal and instrumental music, and physical education classes. Except as provided in subsection (5) of this section, the maximum number of pupils enrolled in a class shall be as follows:</t>
  </si>
  <si>
    <t>Note: all calculations are done to the nearest tenth of a position. Those cells that are shaded have formulas that will calculate.</t>
  </si>
  <si>
    <t>Section 1: Required Certified Positions</t>
  </si>
  <si>
    <t xml:space="preserve">Total </t>
  </si>
  <si>
    <t>Section 6:</t>
  </si>
  <si>
    <t>ADA</t>
  </si>
  <si>
    <t>Per Student</t>
  </si>
  <si>
    <t>Allocation</t>
  </si>
  <si>
    <t>Staffing Allocation Worksheet</t>
  </si>
  <si>
    <t>Camp Dick Robinson Elementary School</t>
  </si>
  <si>
    <t>Paint Lick Elementary School</t>
  </si>
  <si>
    <t>Lancaster Elementary School</t>
  </si>
  <si>
    <t>Garrard County Middle School</t>
  </si>
  <si>
    <t>Garrard County High School</t>
  </si>
  <si>
    <t>Grade</t>
  </si>
  <si>
    <t>K</t>
  </si>
  <si>
    <t xml:space="preserve">Total   </t>
  </si>
  <si>
    <t xml:space="preserve">Total  </t>
  </si>
  <si>
    <t>Additional Teacher</t>
  </si>
  <si>
    <t>Secretary</t>
  </si>
  <si>
    <t>Bookkeeper</t>
  </si>
  <si>
    <t>Custodian</t>
  </si>
  <si>
    <t>Additional Positions</t>
  </si>
  <si>
    <t>Total Additional Classified</t>
  </si>
  <si>
    <t>Additional Classified Staff (Based on Current Year Actual)</t>
  </si>
  <si>
    <t xml:space="preserve">Section 4: Classified </t>
  </si>
  <si>
    <t>Additional Teacher(s)</t>
  </si>
  <si>
    <t>Discretionary Certified (Art, PE, Music (2), STEM, .5 Alternative School)</t>
  </si>
  <si>
    <t>Discretionary Certified (0.5 Art, PE, 0.5 Music)</t>
  </si>
  <si>
    <t>Discretionary Certified (Art, PE (2), Music (2),PLTW, 0.5 Health Science, 0.5 Credit Recovery, Spanish, ROTC, Alternative School 0.5)</t>
  </si>
  <si>
    <t>Certified Teachers</t>
  </si>
  <si>
    <t>Discretionary Certified</t>
  </si>
  <si>
    <t>Certified Additional Teachers</t>
  </si>
  <si>
    <t>Classified Assistants</t>
  </si>
  <si>
    <t>FY 2023</t>
  </si>
  <si>
    <t>Variance</t>
  </si>
  <si>
    <t>CDR</t>
  </si>
  <si>
    <t>Librarian</t>
  </si>
  <si>
    <t>Bookkkeeper</t>
  </si>
  <si>
    <t>Additional Classified</t>
  </si>
  <si>
    <t>PLE</t>
  </si>
  <si>
    <t>LES</t>
  </si>
  <si>
    <t>GMS</t>
  </si>
  <si>
    <t>GCHS</t>
  </si>
  <si>
    <t>FY 2023-2024 (Based on 5th Month ADM/ADA)</t>
  </si>
  <si>
    <t>FY 2024</t>
  </si>
  <si>
    <t>3 Year Average:</t>
  </si>
  <si>
    <t>ADM</t>
  </si>
  <si>
    <t>NOTE:  CDR is down by 1 certified and 1 classified</t>
  </si>
  <si>
    <t>Looks like this could be Kindergarten teacher/aide</t>
  </si>
  <si>
    <t>to the high school</t>
  </si>
  <si>
    <t>Additional Positions (Alternative School - 0.5)</t>
  </si>
  <si>
    <t xml:space="preserve"> </t>
  </si>
  <si>
    <t>NOTE:  Additional classified is .5 for alternative school</t>
  </si>
  <si>
    <t>para - this was not included on the allocation sheet last year</t>
  </si>
  <si>
    <t>Additional Positions (ISS &amp; Alternative School - 0.5)</t>
  </si>
  <si>
    <t>LES is up by 1 teacher</t>
  </si>
  <si>
    <t>GCHS is up by .5 teacher</t>
  </si>
  <si>
    <t>Extra Teacher</t>
  </si>
  <si>
    <t>Down 1.5teachers due to large 8th grade class moving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</si>
</sst>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quot;$&quot;#,##0.0"/>
    <numFmt numFmtId="166" formatCode="#,##0.0"/>
  </numFmts>
  <fonts count="14" x14ac:knownFonts="1">
    <font>
      <sz val="12"/>
      <color theme="1"/>
      <name val="Times New Roman"/>
      <family val="2"/>
    </font>
    <font>
      <u/>
      <sz val="12"/>
      <color theme="10"/>
      <name val="Times New Roman"/>
      <family val="2"/>
    </font>
    <font>
      <b/>
      <sz val="16"/>
      <color theme="1"/>
      <name val="Times New Roman"/>
      <family val="1"/>
    </font>
    <font>
      <b/>
      <sz val="12"/>
      <color theme="1"/>
      <name val="Times New Roman"/>
      <family val="1"/>
    </font>
    <font>
      <b/>
      <sz val="10"/>
      <color theme="1"/>
      <name val="Times New Roman"/>
      <family val="1"/>
    </font>
    <font>
      <sz val="12"/>
      <color theme="1"/>
      <name val="Times New Roman"/>
      <family val="1"/>
    </font>
    <font>
      <sz val="10"/>
      <color theme="1"/>
      <name val="Times New Roman"/>
      <family val="2"/>
    </font>
    <font>
      <b/>
      <sz val="14"/>
      <color theme="1"/>
      <name val="Times New Roman"/>
      <family val="1"/>
    </font>
    <font>
      <b/>
      <sz val="18"/>
      <color theme="1"/>
      <name val="Times New Roman"/>
      <family val="1"/>
    </font>
    <font>
      <sz val="10"/>
      <color theme="1"/>
      <name val="Times New Roman"/>
      <family val="1"/>
    </font>
    <font>
      <sz val="12"/>
      <color theme="1"/>
      <name val="Times New Roman"/>
      <family val="2"/>
    </font>
    <font>
      <i/>
      <sz val="11"/>
      <color theme="1"/>
      <name val="Times New Roman"/>
      <family val="1"/>
    </font>
    <font>
      <sz val="12"/>
      <color rgb="FFFF0000"/>
      <name val="Marlett"/>
      <charset val="2"/>
    </font>
    <font>
      <i/>
      <sz val="12"/>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109">
    <xf numFmtId="0" fontId="0" fillId="0" borderId="0" xfId="0"/>
    <xf numFmtId="0" fontId="2" fillId="0" borderId="0" xfId="0" applyFont="1"/>
    <xf numFmtId="0" fontId="3" fillId="0" borderId="0" xfId="0" applyFont="1"/>
    <xf numFmtId="0" fontId="4" fillId="0" borderId="0" xfId="0" applyFont="1" applyAlignment="1">
      <alignment vertical="center" wrapText="1"/>
    </xf>
    <xf numFmtId="0" fontId="4" fillId="0" borderId="0" xfId="0" applyFont="1" applyAlignment="1">
      <alignment horizontal="center" vertical="center" wrapText="1"/>
    </xf>
    <xf numFmtId="0" fontId="0" fillId="0" borderId="1" xfId="0" applyBorder="1"/>
    <xf numFmtId="0" fontId="5" fillId="0" borderId="0" xfId="0" applyFont="1"/>
    <xf numFmtId="0" fontId="0" fillId="0" borderId="1" xfId="0" applyBorder="1" applyAlignment="1">
      <alignment horizontal="center"/>
    </xf>
    <xf numFmtId="0" fontId="3" fillId="0" borderId="2" xfId="0" applyFont="1" applyBorder="1"/>
    <xf numFmtId="0" fontId="3" fillId="0" borderId="0" xfId="0" applyFont="1" applyAlignment="1">
      <alignment horizontal="right"/>
    </xf>
    <xf numFmtId="0" fontId="3" fillId="0" borderId="0" xfId="0" applyFont="1" applyAlignment="1">
      <alignment horizontal="center"/>
    </xf>
    <xf numFmtId="0" fontId="6" fillId="0" borderId="0" xfId="0" applyFont="1" applyAlignment="1">
      <alignment wrapText="1"/>
    </xf>
    <xf numFmtId="0" fontId="3" fillId="0" borderId="3" xfId="0" applyFont="1" applyBorder="1" applyAlignment="1">
      <alignment horizontal="right"/>
    </xf>
    <xf numFmtId="0" fontId="3" fillId="0" borderId="4" xfId="0" applyFont="1" applyBorder="1"/>
    <xf numFmtId="0" fontId="6" fillId="0" borderId="4" xfId="0" applyFont="1" applyBorder="1" applyAlignment="1">
      <alignment horizontal="left"/>
    </xf>
    <xf numFmtId="164" fontId="0" fillId="0" borderId="1" xfId="0" applyNumberFormat="1" applyBorder="1" applyAlignment="1">
      <alignment horizontal="center"/>
    </xf>
    <xf numFmtId="0" fontId="5" fillId="0" borderId="0" xfId="0" applyFont="1" applyAlignment="1">
      <alignment vertical="center"/>
    </xf>
    <xf numFmtId="0" fontId="7" fillId="0" borderId="0" xfId="0" applyFont="1"/>
    <xf numFmtId="0" fontId="8" fillId="0" borderId="0" xfId="0" applyFont="1"/>
    <xf numFmtId="0" fontId="1" fillId="0" borderId="0" xfId="1"/>
    <xf numFmtId="0" fontId="0" fillId="0" borderId="0" xfId="0" applyAlignment="1">
      <alignment horizontal="left"/>
    </xf>
    <xf numFmtId="0" fontId="5" fillId="0" borderId="5" xfId="0" applyFont="1" applyBorder="1" applyAlignment="1">
      <alignment horizontal="left"/>
    </xf>
    <xf numFmtId="0" fontId="5" fillId="0" borderId="5" xfId="0" applyFont="1" applyBorder="1"/>
    <xf numFmtId="164" fontId="0" fillId="2" borderId="1" xfId="0" applyNumberFormat="1" applyFill="1" applyBorder="1" applyAlignment="1">
      <alignment horizontal="center"/>
    </xf>
    <xf numFmtId="164" fontId="3" fillId="2" borderId="1" xfId="0" applyNumberFormat="1" applyFont="1" applyFill="1" applyBorder="1" applyAlignment="1">
      <alignment horizontal="center"/>
    </xf>
    <xf numFmtId="165" fontId="0" fillId="0" borderId="1" xfId="0" applyNumberFormat="1" applyBorder="1" applyAlignment="1">
      <alignment horizontal="center"/>
    </xf>
    <xf numFmtId="166" fontId="3" fillId="2" borderId="1" xfId="0" applyNumberFormat="1" applyFont="1" applyFill="1" applyBorder="1" applyAlignment="1">
      <alignment horizontal="center"/>
    </xf>
    <xf numFmtId="0" fontId="9" fillId="0" borderId="0" xfId="0" applyFont="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0" xfId="0" applyFont="1" applyAlignment="1">
      <alignment horizontal="center"/>
    </xf>
    <xf numFmtId="164" fontId="0" fillId="0" borderId="0" xfId="0" applyNumberFormat="1" applyAlignment="1">
      <alignment horizontal="center"/>
    </xf>
    <xf numFmtId="164" fontId="0" fillId="0" borderId="4" xfId="0" applyNumberFormat="1" applyBorder="1" applyAlignment="1">
      <alignment horizontal="center"/>
    </xf>
    <xf numFmtId="164" fontId="3" fillId="0" borderId="4" xfId="0" applyNumberFormat="1" applyFont="1" applyBorder="1" applyAlignment="1">
      <alignment horizontal="center"/>
    </xf>
    <xf numFmtId="164" fontId="3" fillId="0" borderId="0" xfId="0" applyNumberFormat="1" applyFont="1" applyAlignment="1">
      <alignment horizontal="center"/>
    </xf>
    <xf numFmtId="0" fontId="0" fillId="0" borderId="0" xfId="0" applyAlignment="1">
      <alignment horizontal="center"/>
    </xf>
    <xf numFmtId="0" fontId="6" fillId="0" borderId="0" xfId="0" applyFont="1" applyAlignment="1">
      <alignment horizontal="left"/>
    </xf>
    <xf numFmtId="0" fontId="3" fillId="0" borderId="1" xfId="0" applyFont="1" applyBorder="1" applyAlignment="1">
      <alignment horizontal="center" vertical="center" wrapText="1"/>
    </xf>
    <xf numFmtId="0" fontId="3" fillId="0" borderId="1" xfId="0" applyFont="1" applyBorder="1" applyAlignment="1">
      <alignment vertical="center" wrapText="1"/>
    </xf>
    <xf numFmtId="44" fontId="3" fillId="2" borderId="1" xfId="2" applyFont="1" applyFill="1" applyBorder="1" applyAlignment="1">
      <alignment horizontal="center"/>
    </xf>
    <xf numFmtId="0" fontId="3" fillId="0" borderId="1" xfId="0" applyFont="1" applyBorder="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vertical="center" wrapText="1"/>
    </xf>
    <xf numFmtId="164" fontId="3" fillId="0" borderId="1" xfId="0" applyNumberFormat="1" applyFont="1" applyBorder="1" applyAlignment="1">
      <alignment horizontal="center"/>
    </xf>
    <xf numFmtId="0" fontId="11" fillId="0" borderId="0" xfId="0" applyFont="1" applyAlignment="1">
      <alignment horizontal="left"/>
    </xf>
    <xf numFmtId="0" fontId="11" fillId="0" borderId="0" xfId="0" applyFont="1"/>
    <xf numFmtId="0" fontId="5" fillId="0" borderId="1" xfId="0" applyFont="1" applyBorder="1"/>
    <xf numFmtId="0" fontId="3" fillId="0" borderId="1" xfId="0" applyFont="1" applyBorder="1"/>
    <xf numFmtId="164" fontId="5" fillId="0" borderId="1" xfId="0" applyNumberFormat="1" applyFont="1" applyBorder="1" applyAlignment="1">
      <alignment horizontal="center"/>
    </xf>
    <xf numFmtId="0" fontId="0" fillId="0" borderId="5" xfId="0" applyBorder="1"/>
    <xf numFmtId="0" fontId="0" fillId="0" borderId="6" xfId="0" applyBorder="1"/>
    <xf numFmtId="0" fontId="3" fillId="0" borderId="7" xfId="0" applyFont="1" applyBorder="1" applyAlignment="1">
      <alignment horizontal="right"/>
    </xf>
    <xf numFmtId="0" fontId="3" fillId="0" borderId="5" xfId="0" applyFont="1" applyBorder="1"/>
    <xf numFmtId="0" fontId="3" fillId="0" borderId="6" xfId="0" applyFont="1" applyBorder="1"/>
    <xf numFmtId="0" fontId="3" fillId="0" borderId="7" xfId="0" applyFont="1" applyBorder="1"/>
    <xf numFmtId="164" fontId="12" fillId="0" borderId="4" xfId="0" applyNumberFormat="1" applyFont="1" applyBorder="1" applyAlignment="1">
      <alignment horizontal="left"/>
    </xf>
    <xf numFmtId="164" fontId="13" fillId="0" borderId="4" xfId="0" applyNumberFormat="1" applyFont="1" applyBorder="1" applyAlignment="1">
      <alignment horizontal="left"/>
    </xf>
    <xf numFmtId="43" fontId="0" fillId="0" borderId="0" xfId="3" applyFont="1"/>
    <xf numFmtId="43" fontId="0" fillId="0" borderId="9" xfId="3" applyFont="1" applyBorder="1"/>
    <xf numFmtId="0" fontId="0" fillId="0" borderId="4" xfId="0" applyBorder="1"/>
    <xf numFmtId="43" fontId="0" fillId="0" borderId="0" xfId="3" applyFont="1" applyBorder="1"/>
    <xf numFmtId="0" fontId="0" fillId="0" borderId="10" xfId="0" applyBorder="1"/>
    <xf numFmtId="0" fontId="0" fillId="0" borderId="11" xfId="0" applyBorder="1"/>
    <xf numFmtId="43" fontId="0" fillId="0" borderId="8" xfId="3" applyFont="1" applyBorder="1"/>
    <xf numFmtId="0" fontId="0" fillId="0" borderId="12" xfId="0" applyBorder="1"/>
    <xf numFmtId="0" fontId="3" fillId="2" borderId="5" xfId="0" applyFont="1" applyFill="1" applyBorder="1" applyAlignment="1">
      <alignment horizontal="center"/>
    </xf>
    <xf numFmtId="43" fontId="3" fillId="2" borderId="6" xfId="3" applyFont="1" applyFill="1" applyBorder="1" applyAlignment="1">
      <alignment horizontal="center"/>
    </xf>
    <xf numFmtId="0" fontId="0" fillId="2" borderId="7" xfId="0" applyFill="1" applyBorder="1"/>
    <xf numFmtId="0" fontId="0" fillId="3" borderId="4" xfId="0" applyFill="1" applyBorder="1"/>
    <xf numFmtId="43" fontId="0" fillId="3" borderId="0" xfId="3" applyFont="1" applyFill="1" applyBorder="1"/>
    <xf numFmtId="0" fontId="0" fillId="3" borderId="10" xfId="0" applyFill="1" applyBorder="1"/>
    <xf numFmtId="43" fontId="3" fillId="0" borderId="0" xfId="3" applyFont="1"/>
    <xf numFmtId="43" fontId="3" fillId="0" borderId="0" xfId="3" applyFont="1" applyAlignment="1">
      <alignment horizontal="left"/>
    </xf>
    <xf numFmtId="164" fontId="0" fillId="4" borderId="1" xfId="0" applyNumberFormat="1" applyFill="1" applyBorder="1" applyAlignment="1">
      <alignment horizontal="center"/>
    </xf>
    <xf numFmtId="1" fontId="0" fillId="0" borderId="1" xfId="0" applyNumberFormat="1" applyBorder="1" applyAlignment="1">
      <alignment horizontal="center"/>
    </xf>
    <xf numFmtId="1" fontId="0" fillId="2" borderId="1" xfId="0" applyNumberFormat="1" applyFill="1" applyBorder="1" applyAlignment="1">
      <alignment horizontal="center"/>
    </xf>
    <xf numFmtId="43" fontId="0" fillId="0" borderId="0" xfId="3" applyFont="1" applyFill="1" applyBorder="1"/>
    <xf numFmtId="0" fontId="13" fillId="0" borderId="0" xfId="0" applyFont="1"/>
    <xf numFmtId="0" fontId="0" fillId="4" borderId="1" xfId="0" applyFill="1" applyBorder="1"/>
    <xf numFmtId="1" fontId="0" fillId="4" borderId="1" xfId="0" applyNumberFormat="1" applyFill="1" applyBorder="1" applyAlignment="1">
      <alignment horizontal="center"/>
    </xf>
    <xf numFmtId="1" fontId="5" fillId="0" borderId="1" xfId="0" applyNumberFormat="1" applyFont="1" applyBorder="1" applyAlignment="1">
      <alignment horizontal="center"/>
    </xf>
    <xf numFmtId="1" fontId="3" fillId="0" borderId="1" xfId="0" applyNumberFormat="1" applyFont="1" applyBorder="1" applyAlignment="1">
      <alignment horizontal="center"/>
    </xf>
    <xf numFmtId="1" fontId="3" fillId="2" borderId="1" xfId="0" applyNumberFormat="1" applyFont="1" applyFill="1" applyBorder="1" applyAlignment="1">
      <alignment horizontal="center"/>
    </xf>
    <xf numFmtId="0" fontId="0" fillId="0" borderId="5" xfId="0" applyBorder="1" applyAlignment="1">
      <alignment wrapText="1"/>
    </xf>
    <xf numFmtId="0" fontId="5" fillId="0" borderId="1" xfId="0" applyFont="1" applyBorder="1" applyAlignment="1">
      <alignment wrapText="1"/>
    </xf>
    <xf numFmtId="0" fontId="5" fillId="4" borderId="1" xfId="0" applyFont="1" applyFill="1" applyBorder="1" applyAlignment="1">
      <alignment wrapText="1"/>
    </xf>
    <xf numFmtId="0" fontId="0" fillId="0" borderId="1" xfId="0" applyBorder="1" applyAlignment="1">
      <alignment horizontal="left"/>
    </xf>
    <xf numFmtId="0" fontId="0" fillId="4" borderId="1" xfId="0" applyFill="1" applyBorder="1" applyAlignment="1">
      <alignment horizontal="left"/>
    </xf>
    <xf numFmtId="0" fontId="0" fillId="0" borderId="1" xfId="0" applyBorder="1" applyAlignment="1">
      <alignment horizontal="left" wrapText="1"/>
    </xf>
    <xf numFmtId="0" fontId="0" fillId="0" borderId="7" xfId="0" applyBorder="1" applyAlignment="1">
      <alignment horizontal="left" wrapText="1"/>
    </xf>
    <xf numFmtId="2" fontId="0" fillId="0" borderId="1" xfId="0" applyNumberFormat="1" applyBorder="1" applyAlignment="1">
      <alignment horizontal="center"/>
    </xf>
    <xf numFmtId="164" fontId="12" fillId="0" borderId="0" xfId="0" applyNumberFormat="1" applyFont="1" applyAlignment="1">
      <alignment horizontal="left"/>
    </xf>
    <xf numFmtId="0" fontId="0" fillId="0" borderId="0" xfId="0" applyAlignment="1">
      <alignment wrapText="1"/>
    </xf>
    <xf numFmtId="0" fontId="0" fillId="0" borderId="0" xfId="0"/>
    <xf numFmtId="0" fontId="5" fillId="0" borderId="0" xfId="0" applyFont="1" applyAlignment="1">
      <alignment wrapText="1"/>
    </xf>
    <xf numFmtId="0" fontId="5" fillId="0" borderId="0" xfId="0" applyFont="1" applyAlignment="1">
      <alignment vertical="center" wrapText="1"/>
    </xf>
    <xf numFmtId="0" fontId="3" fillId="0" borderId="0" xfId="0" applyFont="1" applyAlignment="1">
      <alignment horizontal="center"/>
    </xf>
    <xf numFmtId="0" fontId="2" fillId="0" borderId="0" xfId="0" applyFont="1" applyAlignment="1">
      <alignment horizontal="center"/>
    </xf>
    <xf numFmtId="0" fontId="3" fillId="0" borderId="1" xfId="0" applyFont="1" applyBorder="1" applyAlignment="1">
      <alignment horizontal="right"/>
    </xf>
    <xf numFmtId="0" fontId="0" fillId="0" borderId="1" xfId="0" applyBorder="1"/>
    <xf numFmtId="0" fontId="0" fillId="0" borderId="1" xfId="0" applyBorder="1" applyAlignment="1">
      <alignment horizontal="left"/>
    </xf>
    <xf numFmtId="0" fontId="0" fillId="4" borderId="1" xfId="0" applyFill="1" applyBorder="1" applyAlignment="1">
      <alignment horizontal="left"/>
    </xf>
    <xf numFmtId="0" fontId="0" fillId="0" borderId="1"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3" fillId="0" borderId="3" xfId="0" applyFont="1" applyBorder="1" applyAlignment="1">
      <alignment horizontal="right"/>
    </xf>
    <xf numFmtId="0" fontId="0" fillId="0" borderId="2" xfId="0" applyBorder="1"/>
    <xf numFmtId="0" fontId="3" fillId="0" borderId="0" xfId="0" applyFont="1" applyAlignment="1">
      <alignment horizontal="right"/>
    </xf>
  </cellXfs>
  <cellStyles count="4">
    <cellStyle name="Comma" xfId="3" builtinId="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Coffey, Stacy" id="{888754BD-79DF-4EBD-B31C-9F9B41104B5F}" userId="S::stacy.coffey@garrard.kyschools.us::a3678ba7-1c97-413a-8780-694d467ff4e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7" dT="2023-01-31T18:27:46.11" personId="{888754BD-79DF-4EBD-B31C-9F9B41104B5F}" id="{04C9CA7F-3A5D-438F-858A-2783FC29B0DB}">
    <text xml:space="preserve">Used 3 year average
</text>
  </threadedComment>
</ThreadedComments>
</file>

<file path=xl/threadedComments/threadedComment2.xml><?xml version="1.0" encoding="utf-8"?>
<ThreadedComments xmlns="http://schemas.microsoft.com/office/spreadsheetml/2018/threadedcomments" xmlns:x="http://schemas.openxmlformats.org/spreadsheetml/2006/main">
  <threadedComment ref="B17" dT="2023-01-31T18:44:12.96" personId="{888754BD-79DF-4EBD-B31C-9F9B41104B5F}" id="{0D83D822-9DBA-4BC1-B2B0-D13E16A92F7F}">
    <text>Used 3 year average</text>
  </threadedComment>
</ThreadedComments>
</file>

<file path=xl/threadedComments/threadedComment3.xml><?xml version="1.0" encoding="utf-8"?>
<ThreadedComments xmlns="http://schemas.microsoft.com/office/spreadsheetml/2018/threadedcomments" xmlns:x="http://schemas.openxmlformats.org/spreadsheetml/2006/main">
  <threadedComment ref="B17" dT="2023-01-31T19:19:35.96" personId="{888754BD-79DF-4EBD-B31C-9F9B41104B5F}" id="{5B86D56B-9F22-43C1-AB12-DD0F8E4F781A}">
    <text>Used 5th grade totals</text>
  </threadedComment>
</ThreadedComments>
</file>

<file path=xl/threadedComments/threadedComment4.xml><?xml version="1.0" encoding="utf-8"?>
<ThreadedComments xmlns="http://schemas.microsoft.com/office/spreadsheetml/2018/threadedcomments" xmlns:x="http://schemas.openxmlformats.org/spreadsheetml/2006/main">
  <threadedComment ref="B17" dT="2023-01-31T19:19:56.15" personId="{888754BD-79DF-4EBD-B31C-9F9B41104B5F}" id="{17FBF74C-F492-40F6-9E06-F94A277D232F}">
    <text xml:space="preserve">Used 8th grade totals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workbookViewId="0">
      <selection activeCell="A5" sqref="A5:J5"/>
    </sheetView>
  </sheetViews>
  <sheetFormatPr defaultRowHeight="15.75" x14ac:dyDescent="0.25"/>
  <cols>
    <col min="1" max="1" width="4.25" customWidth="1"/>
  </cols>
  <sheetData>
    <row r="1" spans="1:10" ht="20.25" x14ac:dyDescent="0.3">
      <c r="A1" s="1" t="s">
        <v>6</v>
      </c>
    </row>
    <row r="2" spans="1:10" ht="88.5" customHeight="1" x14ac:dyDescent="0.25">
      <c r="A2" s="92" t="s">
        <v>50</v>
      </c>
      <c r="B2" s="92"/>
      <c r="C2" s="92"/>
      <c r="D2" s="92"/>
      <c r="E2" s="92"/>
      <c r="F2" s="92"/>
      <c r="G2" s="92"/>
      <c r="H2" s="92"/>
      <c r="I2" s="92"/>
      <c r="J2" s="93"/>
    </row>
    <row r="4" spans="1:10" ht="18.75" x14ac:dyDescent="0.3">
      <c r="A4" s="17" t="s">
        <v>4</v>
      </c>
    </row>
    <row r="5" spans="1:10" ht="78.599999999999994" customHeight="1" x14ac:dyDescent="0.25">
      <c r="A5" s="92" t="s">
        <v>79</v>
      </c>
      <c r="B5" s="92"/>
      <c r="C5" s="92"/>
      <c r="D5" s="92"/>
      <c r="E5" s="92"/>
      <c r="F5" s="92"/>
      <c r="G5" s="92"/>
      <c r="H5" s="92"/>
      <c r="I5" s="92"/>
      <c r="J5" s="93"/>
    </row>
    <row r="6" spans="1:10" x14ac:dyDescent="0.25">
      <c r="B6" t="s">
        <v>1</v>
      </c>
    </row>
    <row r="7" spans="1:10" x14ac:dyDescent="0.25">
      <c r="B7" t="s">
        <v>0</v>
      </c>
    </row>
    <row r="8" spans="1:10" x14ac:dyDescent="0.25">
      <c r="B8" t="s">
        <v>2</v>
      </c>
    </row>
    <row r="9" spans="1:10" x14ac:dyDescent="0.25">
      <c r="B9" t="s">
        <v>3</v>
      </c>
    </row>
    <row r="10" spans="1:10" ht="53.1" customHeight="1" x14ac:dyDescent="0.25">
      <c r="A10" s="92" t="s">
        <v>5</v>
      </c>
      <c r="B10" s="92"/>
      <c r="C10" s="92"/>
      <c r="D10" s="92"/>
      <c r="E10" s="92"/>
      <c r="F10" s="92"/>
      <c r="G10" s="92"/>
      <c r="H10" s="92"/>
      <c r="I10" s="92"/>
      <c r="J10" s="92"/>
    </row>
    <row r="12" spans="1:10" x14ac:dyDescent="0.25">
      <c r="A12" s="2" t="s">
        <v>7</v>
      </c>
    </row>
    <row r="13" spans="1:10" ht="50.1" customHeight="1" x14ac:dyDescent="0.25">
      <c r="A13" s="92" t="s">
        <v>8</v>
      </c>
      <c r="B13" s="92"/>
      <c r="C13" s="92"/>
      <c r="D13" s="92"/>
      <c r="E13" s="92"/>
      <c r="F13" s="92"/>
      <c r="G13" s="92"/>
      <c r="H13" s="92"/>
      <c r="I13" s="92"/>
      <c r="J13" s="92"/>
    </row>
    <row r="15" spans="1:10" x14ac:dyDescent="0.25">
      <c r="A15" s="2" t="s">
        <v>9</v>
      </c>
    </row>
    <row r="16" spans="1:10" ht="64.150000000000006" customHeight="1" x14ac:dyDescent="0.25">
      <c r="A16" s="92" t="s">
        <v>77</v>
      </c>
      <c r="B16" s="92"/>
      <c r="C16" s="92"/>
      <c r="D16" s="92"/>
      <c r="E16" s="92"/>
      <c r="F16" s="92"/>
      <c r="G16" s="92"/>
      <c r="H16" s="92"/>
      <c r="I16" s="92"/>
      <c r="J16" s="92"/>
    </row>
    <row r="18" spans="1:10" x14ac:dyDescent="0.25">
      <c r="A18" s="2" t="s">
        <v>10</v>
      </c>
    </row>
    <row r="19" spans="1:10" ht="35.1" customHeight="1" x14ac:dyDescent="0.25">
      <c r="A19" s="92" t="s">
        <v>11</v>
      </c>
      <c r="B19" s="92"/>
      <c r="C19" s="92"/>
      <c r="D19" s="92"/>
      <c r="E19" s="92"/>
      <c r="F19" s="92"/>
      <c r="G19" s="92"/>
      <c r="H19" s="92"/>
      <c r="I19" s="92"/>
      <c r="J19" s="92"/>
    </row>
    <row r="21" spans="1:10" x14ac:dyDescent="0.25">
      <c r="A21" s="2" t="s">
        <v>12</v>
      </c>
    </row>
    <row r="22" spans="1:10" ht="76.150000000000006" customHeight="1" x14ac:dyDescent="0.25">
      <c r="A22" s="92" t="s">
        <v>13</v>
      </c>
      <c r="B22" s="92"/>
      <c r="C22" s="92"/>
      <c r="D22" s="92"/>
      <c r="E22" s="92"/>
      <c r="F22" s="92"/>
      <c r="G22" s="92"/>
      <c r="H22" s="92"/>
      <c r="I22" s="92"/>
      <c r="J22" s="92"/>
    </row>
  </sheetData>
  <mergeCells count="7">
    <mergeCell ref="A16:J16"/>
    <mergeCell ref="A19:J19"/>
    <mergeCell ref="A22:J22"/>
    <mergeCell ref="A2:J2"/>
    <mergeCell ref="A5:J5"/>
    <mergeCell ref="A10:J10"/>
    <mergeCell ref="A13:J1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1"/>
  <sheetViews>
    <sheetView workbookViewId="0">
      <selection activeCell="A13" sqref="A13:IV13"/>
    </sheetView>
  </sheetViews>
  <sheetFormatPr defaultRowHeight="15.75" x14ac:dyDescent="0.25"/>
  <cols>
    <col min="1" max="1" width="23.75" customWidth="1"/>
    <col min="4" max="4" width="22.125" customWidth="1"/>
    <col min="5" max="5" width="16.25" customWidth="1"/>
  </cols>
  <sheetData>
    <row r="1" spans="1:5" ht="20.25" x14ac:dyDescent="0.3">
      <c r="A1" s="97" t="s">
        <v>40</v>
      </c>
      <c r="B1" s="97"/>
      <c r="C1" s="97"/>
      <c r="D1" s="97"/>
      <c r="E1" s="97"/>
    </row>
    <row r="3" spans="1:5" x14ac:dyDescent="0.25">
      <c r="A3" s="20" t="s">
        <v>62</v>
      </c>
    </row>
    <row r="5" spans="1:5" s="2" customFormat="1" x14ac:dyDescent="0.25">
      <c r="A5" s="2" t="s">
        <v>81</v>
      </c>
      <c r="D5" s="2" t="s">
        <v>63</v>
      </c>
    </row>
    <row r="6" spans="1:5" ht="25.15" customHeight="1" x14ac:dyDescent="0.25">
      <c r="A6" s="5" t="s">
        <v>14</v>
      </c>
      <c r="B6" s="15">
        <v>1</v>
      </c>
      <c r="D6" s="21" t="s">
        <v>39</v>
      </c>
      <c r="E6" s="24">
        <f>SUM(D16+D24)</f>
        <v>0</v>
      </c>
    </row>
    <row r="7" spans="1:5" ht="25.15" customHeight="1" x14ac:dyDescent="0.25">
      <c r="A7" s="5" t="s">
        <v>15</v>
      </c>
      <c r="B7" s="15"/>
      <c r="D7" s="22" t="s">
        <v>31</v>
      </c>
      <c r="E7" s="24">
        <f>SUM(D30)</f>
        <v>0</v>
      </c>
    </row>
    <row r="8" spans="1:5" s="2" customFormat="1" ht="25.15" customHeight="1" x14ac:dyDescent="0.25">
      <c r="A8" s="8" t="s">
        <v>82</v>
      </c>
      <c r="B8" s="24">
        <f>SUM(B6:B7)</f>
        <v>1</v>
      </c>
      <c r="D8" s="12" t="s">
        <v>49</v>
      </c>
      <c r="E8" s="24">
        <f>SUM(E6:E7)</f>
        <v>0</v>
      </c>
    </row>
    <row r="9" spans="1:5" s="2" customFormat="1" ht="15.6" customHeight="1" x14ac:dyDescent="0.25"/>
    <row r="11" spans="1:5" x14ac:dyDescent="0.25">
      <c r="A11" s="2" t="s">
        <v>17</v>
      </c>
      <c r="B11" s="2"/>
      <c r="C11" s="2"/>
      <c r="D11" s="2"/>
      <c r="E11" s="2"/>
    </row>
    <row r="12" spans="1:5" ht="25.15" customHeight="1" x14ac:dyDescent="0.25">
      <c r="A12" s="3"/>
      <c r="B12" s="4" t="s">
        <v>19</v>
      </c>
      <c r="C12" s="4" t="s">
        <v>20</v>
      </c>
      <c r="D12" s="4" t="s">
        <v>21</v>
      </c>
      <c r="E12" s="4"/>
    </row>
    <row r="13" spans="1:5" ht="25.15" customHeight="1" x14ac:dyDescent="0.25">
      <c r="A13" s="5" t="s">
        <v>42</v>
      </c>
      <c r="B13" s="7">
        <v>0</v>
      </c>
      <c r="C13" s="7">
        <v>29</v>
      </c>
      <c r="D13" s="23">
        <f>SUM(B13/C13)</f>
        <v>0</v>
      </c>
      <c r="E13" s="14" t="s">
        <v>26</v>
      </c>
    </row>
    <row r="14" spans="1:5" ht="25.15" customHeight="1" x14ac:dyDescent="0.25">
      <c r="A14" s="5" t="s">
        <v>43</v>
      </c>
      <c r="B14" s="7">
        <v>0</v>
      </c>
      <c r="C14" s="7">
        <v>25</v>
      </c>
      <c r="D14" s="23">
        <f>SUM(B14/C14)</f>
        <v>0</v>
      </c>
      <c r="E14" s="14" t="s">
        <v>48</v>
      </c>
    </row>
    <row r="15" spans="1:5" ht="25.15" customHeight="1" x14ac:dyDescent="0.25">
      <c r="A15" s="5" t="s">
        <v>44</v>
      </c>
      <c r="B15" s="7">
        <v>0</v>
      </c>
      <c r="C15" s="7">
        <v>25</v>
      </c>
      <c r="D15" s="23">
        <f>SUM(B15/C15)</f>
        <v>0</v>
      </c>
      <c r="E15" s="14" t="s">
        <v>48</v>
      </c>
    </row>
    <row r="16" spans="1:5" ht="25.15" customHeight="1" x14ac:dyDescent="0.25">
      <c r="A16" s="106" t="s">
        <v>27</v>
      </c>
      <c r="B16" s="106"/>
      <c r="C16" s="107"/>
      <c r="D16" s="24">
        <f>SUM(D13:D15)</f>
        <v>0</v>
      </c>
      <c r="E16" s="13"/>
    </row>
    <row r="17" spans="1:5" x14ac:dyDescent="0.25">
      <c r="A17" s="9"/>
      <c r="B17" s="9"/>
      <c r="D17" s="10"/>
      <c r="E17" s="2"/>
    </row>
    <row r="19" spans="1:5" x14ac:dyDescent="0.25">
      <c r="A19" s="2" t="s">
        <v>33</v>
      </c>
      <c r="B19" s="2"/>
      <c r="C19" s="2"/>
      <c r="D19" s="2"/>
      <c r="E19" s="2"/>
    </row>
    <row r="20" spans="1:5" ht="25.15" customHeight="1" x14ac:dyDescent="0.25">
      <c r="A20" s="100" t="s">
        <v>34</v>
      </c>
      <c r="B20" s="100"/>
      <c r="C20" s="100"/>
      <c r="D20" s="15">
        <v>0</v>
      </c>
    </row>
    <row r="21" spans="1:5" ht="25.15" customHeight="1" x14ac:dyDescent="0.25">
      <c r="A21" s="100" t="s">
        <v>35</v>
      </c>
      <c r="B21" s="100"/>
      <c r="C21" s="100"/>
      <c r="D21" s="15">
        <v>0</v>
      </c>
    </row>
    <row r="22" spans="1:5" ht="25.15" customHeight="1" x14ac:dyDescent="0.25">
      <c r="A22" s="100" t="s">
        <v>36</v>
      </c>
      <c r="B22" s="100"/>
      <c r="C22" s="100"/>
      <c r="D22" s="15">
        <v>0</v>
      </c>
    </row>
    <row r="23" spans="1:5" ht="25.15" customHeight="1" x14ac:dyDescent="0.25">
      <c r="A23" s="100" t="s">
        <v>37</v>
      </c>
      <c r="B23" s="100"/>
      <c r="C23" s="100"/>
      <c r="D23" s="15">
        <v>0</v>
      </c>
    </row>
    <row r="24" spans="1:5" ht="25.15" customHeight="1" x14ac:dyDescent="0.25">
      <c r="A24" s="108" t="s">
        <v>38</v>
      </c>
      <c r="B24" s="108"/>
      <c r="C24" s="108"/>
      <c r="D24" s="24">
        <f>SUM(D20:D23)</f>
        <v>0</v>
      </c>
    </row>
    <row r="27" spans="1:5" x14ac:dyDescent="0.25">
      <c r="A27" s="2" t="s">
        <v>32</v>
      </c>
      <c r="B27" s="2"/>
      <c r="C27" s="2"/>
      <c r="D27" s="2"/>
      <c r="E27" s="2"/>
    </row>
    <row r="28" spans="1:5" ht="25.15" customHeight="1" x14ac:dyDescent="0.25">
      <c r="A28" s="3"/>
      <c r="B28" s="4" t="s">
        <v>19</v>
      </c>
      <c r="C28" s="4" t="s">
        <v>20</v>
      </c>
      <c r="D28" s="4" t="s">
        <v>21</v>
      </c>
      <c r="E28" s="4"/>
    </row>
    <row r="29" spans="1:5" ht="25.15" customHeight="1" x14ac:dyDescent="0.25">
      <c r="A29" s="5" t="s">
        <v>30</v>
      </c>
      <c r="B29" s="7">
        <v>0</v>
      </c>
      <c r="C29" s="7">
        <v>0</v>
      </c>
      <c r="D29" s="25"/>
    </row>
    <row r="30" spans="1:5" ht="25.15" customHeight="1" x14ac:dyDescent="0.25">
      <c r="A30" s="106" t="s">
        <v>31</v>
      </c>
      <c r="B30" s="106"/>
      <c r="C30" s="106"/>
      <c r="D30" s="26">
        <f>SUM(D29:D29)</f>
        <v>0</v>
      </c>
      <c r="E30" s="2"/>
    </row>
    <row r="31" spans="1:5" x14ac:dyDescent="0.25">
      <c r="A31" s="9"/>
      <c r="B31" s="9"/>
      <c r="C31" s="9"/>
      <c r="D31" s="10"/>
      <c r="E31" s="2"/>
    </row>
  </sheetData>
  <mergeCells count="8">
    <mergeCell ref="A30:C30"/>
    <mergeCell ref="A1:E1"/>
    <mergeCell ref="A16:C16"/>
    <mergeCell ref="A20:C20"/>
    <mergeCell ref="A21:C21"/>
    <mergeCell ref="A22:C22"/>
    <mergeCell ref="A23:C23"/>
    <mergeCell ref="A24:C24"/>
  </mergeCells>
  <printOptions horizontalCentered="1"/>
  <pageMargins left="0.7" right="0.7" top="0.5" bottom="0.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2"/>
  <sheetViews>
    <sheetView workbookViewId="0">
      <selection activeCell="H9" sqref="H9"/>
    </sheetView>
  </sheetViews>
  <sheetFormatPr defaultRowHeight="15.75" x14ac:dyDescent="0.25"/>
  <cols>
    <col min="1" max="1" width="23.75" customWidth="1"/>
    <col min="4" max="4" width="22.125" customWidth="1"/>
    <col min="5" max="5" width="16.125" customWidth="1"/>
  </cols>
  <sheetData>
    <row r="1" spans="1:5" ht="20.25" x14ac:dyDescent="0.3">
      <c r="A1" s="97" t="s">
        <v>41</v>
      </c>
      <c r="B1" s="97"/>
      <c r="C1" s="97"/>
      <c r="D1" s="97"/>
      <c r="E1" s="97"/>
    </row>
    <row r="3" spans="1:5" x14ac:dyDescent="0.25">
      <c r="A3" s="20" t="s">
        <v>62</v>
      </c>
    </row>
    <row r="5" spans="1:5" s="2" customFormat="1" x14ac:dyDescent="0.25">
      <c r="A5" s="2" t="s">
        <v>81</v>
      </c>
      <c r="D5" s="2" t="s">
        <v>63</v>
      </c>
    </row>
    <row r="6" spans="1:5" ht="25.15" customHeight="1" x14ac:dyDescent="0.25">
      <c r="A6" s="5" t="s">
        <v>14</v>
      </c>
      <c r="B6" s="15">
        <v>1</v>
      </c>
      <c r="D6" s="21" t="s">
        <v>39</v>
      </c>
      <c r="E6" s="24">
        <f>SUM(D17+D25)</f>
        <v>0</v>
      </c>
    </row>
    <row r="7" spans="1:5" ht="25.15" customHeight="1" x14ac:dyDescent="0.25">
      <c r="A7" s="5" t="s">
        <v>15</v>
      </c>
      <c r="B7" s="15"/>
      <c r="D7" s="22" t="s">
        <v>31</v>
      </c>
      <c r="E7" s="24">
        <f>SUM(D31)</f>
        <v>0</v>
      </c>
    </row>
    <row r="8" spans="1:5" s="2" customFormat="1" ht="25.15" customHeight="1" x14ac:dyDescent="0.25">
      <c r="A8" s="8" t="s">
        <v>82</v>
      </c>
      <c r="B8" s="24">
        <f>SUM(B6:B7)</f>
        <v>1</v>
      </c>
      <c r="D8" s="12" t="s">
        <v>49</v>
      </c>
      <c r="E8" s="24">
        <f>SUM(E6:E7)</f>
        <v>0</v>
      </c>
    </row>
    <row r="9" spans="1:5" s="2" customFormat="1" ht="15.6" customHeight="1" x14ac:dyDescent="0.25"/>
    <row r="11" spans="1:5" x14ac:dyDescent="0.25">
      <c r="A11" s="2" t="s">
        <v>17</v>
      </c>
      <c r="B11" s="2"/>
      <c r="C11" s="2"/>
      <c r="D11" s="2"/>
      <c r="E11" s="2"/>
    </row>
    <row r="12" spans="1:5" ht="25.15" customHeight="1" x14ac:dyDescent="0.25">
      <c r="A12" s="3"/>
      <c r="B12" s="4" t="s">
        <v>19</v>
      </c>
      <c r="C12" s="4" t="s">
        <v>20</v>
      </c>
      <c r="D12" s="4" t="s">
        <v>21</v>
      </c>
      <c r="E12" s="4"/>
    </row>
    <row r="13" spans="1:5" ht="25.15" customHeight="1" x14ac:dyDescent="0.25">
      <c r="A13" s="5" t="s">
        <v>45</v>
      </c>
      <c r="B13" s="7">
        <v>0</v>
      </c>
      <c r="C13" s="7">
        <v>25</v>
      </c>
      <c r="D13" s="23">
        <f>SUM(B13/C13)</f>
        <v>0</v>
      </c>
      <c r="E13" s="14" t="s">
        <v>48</v>
      </c>
    </row>
    <row r="14" spans="1:5" ht="25.15" customHeight="1" x14ac:dyDescent="0.25">
      <c r="A14" s="5" t="s">
        <v>51</v>
      </c>
      <c r="B14" s="7">
        <v>0</v>
      </c>
      <c r="C14" s="7">
        <v>25</v>
      </c>
      <c r="D14" s="23">
        <f>SUM(B14/C14)</f>
        <v>0</v>
      </c>
      <c r="E14" s="14" t="s">
        <v>48</v>
      </c>
    </row>
    <row r="15" spans="1:5" ht="25.15" customHeight="1" x14ac:dyDescent="0.25">
      <c r="A15" s="5" t="s">
        <v>46</v>
      </c>
      <c r="B15" s="7">
        <v>0</v>
      </c>
      <c r="C15" s="7">
        <v>25</v>
      </c>
      <c r="D15" s="23">
        <f>SUM(B15/C15)</f>
        <v>0</v>
      </c>
      <c r="E15" s="14" t="s">
        <v>48</v>
      </c>
    </row>
    <row r="16" spans="1:5" ht="25.15" customHeight="1" x14ac:dyDescent="0.25">
      <c r="A16" s="5" t="s">
        <v>47</v>
      </c>
      <c r="B16" s="7">
        <v>0</v>
      </c>
      <c r="C16" s="7">
        <v>25</v>
      </c>
      <c r="D16" s="23">
        <f>SUM(B16/C16)</f>
        <v>0</v>
      </c>
      <c r="E16" s="14" t="s">
        <v>48</v>
      </c>
    </row>
    <row r="17" spans="1:5" ht="25.15" customHeight="1" x14ac:dyDescent="0.25">
      <c r="A17" s="106" t="s">
        <v>27</v>
      </c>
      <c r="B17" s="106"/>
      <c r="C17" s="107"/>
      <c r="D17" s="24">
        <f>SUM(D13:D16)</f>
        <v>0</v>
      </c>
      <c r="E17" s="13"/>
    </row>
    <row r="18" spans="1:5" x14ac:dyDescent="0.25">
      <c r="A18" s="9"/>
      <c r="B18" s="9"/>
      <c r="D18" s="10"/>
      <c r="E18" s="2"/>
    </row>
    <row r="20" spans="1:5" x14ac:dyDescent="0.25">
      <c r="A20" s="2" t="s">
        <v>33</v>
      </c>
      <c r="B20" s="2"/>
      <c r="C20" s="2"/>
      <c r="D20" s="2"/>
      <c r="E20" s="2"/>
    </row>
    <row r="21" spans="1:5" ht="25.15" customHeight="1" x14ac:dyDescent="0.25">
      <c r="A21" s="100" t="s">
        <v>34</v>
      </c>
      <c r="B21" s="100"/>
      <c r="C21" s="100"/>
      <c r="D21" s="15">
        <v>0</v>
      </c>
    </row>
    <row r="22" spans="1:5" ht="25.15" customHeight="1" x14ac:dyDescent="0.25">
      <c r="A22" s="100" t="s">
        <v>35</v>
      </c>
      <c r="B22" s="100"/>
      <c r="C22" s="100"/>
      <c r="D22" s="15">
        <v>0</v>
      </c>
    </row>
    <row r="23" spans="1:5" ht="25.15" customHeight="1" x14ac:dyDescent="0.25">
      <c r="A23" s="100" t="s">
        <v>36</v>
      </c>
      <c r="B23" s="100"/>
      <c r="C23" s="100"/>
      <c r="D23" s="15">
        <v>0</v>
      </c>
    </row>
    <row r="24" spans="1:5" ht="25.15" customHeight="1" x14ac:dyDescent="0.25">
      <c r="A24" s="100" t="s">
        <v>37</v>
      </c>
      <c r="B24" s="100"/>
      <c r="C24" s="100"/>
      <c r="D24" s="15">
        <v>0</v>
      </c>
    </row>
    <row r="25" spans="1:5" ht="25.15" customHeight="1" x14ac:dyDescent="0.25">
      <c r="A25" s="108" t="s">
        <v>38</v>
      </c>
      <c r="B25" s="108"/>
      <c r="C25" s="108"/>
      <c r="D25" s="23">
        <f>SUM(D21:D24)</f>
        <v>0</v>
      </c>
    </row>
    <row r="28" spans="1:5" x14ac:dyDescent="0.25">
      <c r="A28" s="2" t="s">
        <v>32</v>
      </c>
      <c r="B28" s="2"/>
      <c r="C28" s="2"/>
      <c r="D28" s="2"/>
      <c r="E28" s="2"/>
    </row>
    <row r="29" spans="1:5" ht="25.15" customHeight="1" x14ac:dyDescent="0.25">
      <c r="A29" s="3"/>
      <c r="B29" s="4" t="s">
        <v>19</v>
      </c>
      <c r="C29" s="4" t="s">
        <v>20</v>
      </c>
      <c r="D29" s="4" t="s">
        <v>21</v>
      </c>
      <c r="E29" s="4"/>
    </row>
    <row r="30" spans="1:5" ht="25.15" customHeight="1" x14ac:dyDescent="0.25">
      <c r="A30" s="5" t="s">
        <v>30</v>
      </c>
      <c r="B30" s="7">
        <v>0</v>
      </c>
      <c r="C30" s="7">
        <v>0</v>
      </c>
      <c r="D30" s="7"/>
    </row>
    <row r="31" spans="1:5" ht="25.15" customHeight="1" x14ac:dyDescent="0.25">
      <c r="A31" s="106" t="s">
        <v>31</v>
      </c>
      <c r="B31" s="106"/>
      <c r="C31" s="106"/>
      <c r="D31" s="24">
        <f>SUM(D30:D30)</f>
        <v>0</v>
      </c>
      <c r="E31" s="2"/>
    </row>
    <row r="32" spans="1:5" x14ac:dyDescent="0.25">
      <c r="A32" s="9"/>
      <c r="B32" s="9"/>
      <c r="C32" s="9"/>
      <c r="D32" s="10"/>
      <c r="E32" s="2"/>
    </row>
  </sheetData>
  <mergeCells count="8">
    <mergeCell ref="A31:C31"/>
    <mergeCell ref="A1:E1"/>
    <mergeCell ref="A17:C17"/>
    <mergeCell ref="A21:C21"/>
    <mergeCell ref="A22:C22"/>
    <mergeCell ref="A23:C23"/>
    <mergeCell ref="A24:C24"/>
    <mergeCell ref="A25:C25"/>
  </mergeCells>
  <printOptions horizontalCentered="1"/>
  <pageMargins left="0.7" right="0.7" top="0.5" bottom="0.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9"/>
  <sheetViews>
    <sheetView topLeftCell="A28" workbookViewId="0">
      <selection activeCell="D33" sqref="D33"/>
    </sheetView>
  </sheetViews>
  <sheetFormatPr defaultRowHeight="15.75" x14ac:dyDescent="0.25"/>
  <cols>
    <col min="1" max="1" width="23.75" customWidth="1"/>
    <col min="4" max="4" width="23.25" customWidth="1"/>
    <col min="5" max="5" width="17.75" customWidth="1"/>
  </cols>
  <sheetData>
    <row r="1" spans="1:5" ht="20.25" x14ac:dyDescent="0.3">
      <c r="A1" s="97" t="s">
        <v>75</v>
      </c>
      <c r="B1" s="97"/>
      <c r="C1" s="97"/>
      <c r="D1" s="97"/>
      <c r="E1" s="97"/>
    </row>
    <row r="3" spans="1:5" x14ac:dyDescent="0.25">
      <c r="A3" s="20" t="s">
        <v>74</v>
      </c>
    </row>
    <row r="5" spans="1:5" x14ac:dyDescent="0.25">
      <c r="A5" s="2" t="s">
        <v>81</v>
      </c>
      <c r="B5" s="2"/>
      <c r="C5" s="2"/>
      <c r="D5" s="2" t="s">
        <v>63</v>
      </c>
      <c r="E5" s="2"/>
    </row>
    <row r="6" spans="1:5" ht="25.15" customHeight="1" x14ac:dyDescent="0.25">
      <c r="A6" s="5" t="s">
        <v>14</v>
      </c>
      <c r="B6" s="15">
        <v>1</v>
      </c>
      <c r="D6" s="21" t="s">
        <v>39</v>
      </c>
      <c r="E6" s="24">
        <f>SUM(D19+D27)</f>
        <v>0</v>
      </c>
    </row>
    <row r="7" spans="1:5" ht="25.15" customHeight="1" x14ac:dyDescent="0.25">
      <c r="A7" s="5" t="s">
        <v>15</v>
      </c>
      <c r="B7" s="15">
        <v>0</v>
      </c>
      <c r="D7" s="22" t="s">
        <v>31</v>
      </c>
      <c r="E7" s="24">
        <f>SUM(D34)</f>
        <v>0</v>
      </c>
    </row>
    <row r="8" spans="1:5" ht="25.15" customHeight="1" x14ac:dyDescent="0.25">
      <c r="A8" s="8" t="s">
        <v>82</v>
      </c>
      <c r="B8" s="24">
        <f>SUM(B6:B7)</f>
        <v>1</v>
      </c>
      <c r="C8" s="2"/>
      <c r="D8" s="12" t="s">
        <v>49</v>
      </c>
      <c r="E8" s="24">
        <f>SUM(E6:E7)</f>
        <v>0</v>
      </c>
    </row>
    <row r="9" spans="1:5" x14ac:dyDescent="0.25">
      <c r="A9" s="2"/>
      <c r="B9" s="2"/>
      <c r="C9" s="2"/>
      <c r="D9" s="2"/>
      <c r="E9" s="2"/>
    </row>
    <row r="11" spans="1:5" x14ac:dyDescent="0.25">
      <c r="A11" s="2" t="s">
        <v>17</v>
      </c>
      <c r="B11" s="2"/>
      <c r="C11" s="2"/>
      <c r="D11" s="2"/>
      <c r="E11" s="2"/>
    </row>
    <row r="12" spans="1:5" ht="25.5" x14ac:dyDescent="0.25">
      <c r="A12" s="3"/>
      <c r="B12" s="4" t="s">
        <v>19</v>
      </c>
      <c r="C12" s="4" t="s">
        <v>20</v>
      </c>
      <c r="D12" s="4" t="s">
        <v>21</v>
      </c>
      <c r="E12" s="4"/>
    </row>
    <row r="13" spans="1:5" ht="25.15" customHeight="1" x14ac:dyDescent="0.25">
      <c r="A13" s="5" t="s">
        <v>18</v>
      </c>
      <c r="B13" s="7">
        <v>0</v>
      </c>
      <c r="C13" s="7">
        <v>24</v>
      </c>
      <c r="D13" s="23">
        <f t="shared" ref="D13:D18" si="0">SUM(B13/C13)</f>
        <v>0</v>
      </c>
      <c r="E13" s="14" t="s">
        <v>24</v>
      </c>
    </row>
    <row r="14" spans="1:5" ht="25.15" customHeight="1" x14ac:dyDescent="0.25">
      <c r="A14" s="5" t="s">
        <v>22</v>
      </c>
      <c r="B14" s="7">
        <v>0</v>
      </c>
      <c r="C14" s="7">
        <v>28</v>
      </c>
      <c r="D14" s="23">
        <f t="shared" si="0"/>
        <v>0</v>
      </c>
      <c r="E14" s="14" t="s">
        <v>25</v>
      </c>
    </row>
    <row r="15" spans="1:5" ht="25.15" customHeight="1" x14ac:dyDescent="0.25">
      <c r="A15" s="5" t="s">
        <v>23</v>
      </c>
      <c r="B15" s="7">
        <v>0</v>
      </c>
      <c r="C15" s="7">
        <v>29</v>
      </c>
      <c r="D15" s="23">
        <f t="shared" si="0"/>
        <v>0</v>
      </c>
      <c r="E15" s="14" t="s">
        <v>26</v>
      </c>
    </row>
    <row r="16" spans="1:5" ht="25.15" customHeight="1" x14ac:dyDescent="0.25">
      <c r="A16" s="5" t="s">
        <v>42</v>
      </c>
      <c r="B16" s="7">
        <v>0</v>
      </c>
      <c r="C16" s="7">
        <v>29</v>
      </c>
      <c r="D16" s="23">
        <f t="shared" si="0"/>
        <v>0</v>
      </c>
      <c r="E16" s="14" t="s">
        <v>26</v>
      </c>
    </row>
    <row r="17" spans="1:5" ht="25.15" customHeight="1" x14ac:dyDescent="0.25">
      <c r="A17" s="5" t="s">
        <v>43</v>
      </c>
      <c r="B17" s="7">
        <v>0</v>
      </c>
      <c r="C17" s="7">
        <v>25</v>
      </c>
      <c r="D17" s="23">
        <f t="shared" si="0"/>
        <v>0</v>
      </c>
      <c r="E17" s="14" t="s">
        <v>48</v>
      </c>
    </row>
    <row r="18" spans="1:5" ht="25.15" customHeight="1" x14ac:dyDescent="0.25">
      <c r="A18" s="5" t="s">
        <v>44</v>
      </c>
      <c r="B18" s="7">
        <v>0</v>
      </c>
      <c r="C18" s="7">
        <v>25</v>
      </c>
      <c r="D18" s="23">
        <f t="shared" si="0"/>
        <v>0</v>
      </c>
      <c r="E18" s="14" t="s">
        <v>48</v>
      </c>
    </row>
    <row r="19" spans="1:5" ht="25.15" customHeight="1" x14ac:dyDescent="0.25">
      <c r="A19" s="106" t="s">
        <v>27</v>
      </c>
      <c r="B19" s="106"/>
      <c r="C19" s="107"/>
      <c r="D19" s="24">
        <f>SUM(D13:D15)</f>
        <v>0</v>
      </c>
      <c r="E19" s="13"/>
    </row>
    <row r="20" spans="1:5" x14ac:dyDescent="0.25">
      <c r="A20" s="9"/>
      <c r="B20" s="9"/>
      <c r="D20" s="10"/>
      <c r="E20" s="2"/>
    </row>
    <row r="22" spans="1:5" x14ac:dyDescent="0.25">
      <c r="A22" s="2" t="s">
        <v>33</v>
      </c>
      <c r="B22" s="2"/>
      <c r="C22" s="2"/>
      <c r="D22" s="2"/>
      <c r="E22" s="2"/>
    </row>
    <row r="23" spans="1:5" ht="25.15" customHeight="1" x14ac:dyDescent="0.25">
      <c r="A23" s="100" t="s">
        <v>34</v>
      </c>
      <c r="B23" s="100"/>
      <c r="C23" s="100"/>
      <c r="D23" s="15">
        <v>0</v>
      </c>
    </row>
    <row r="24" spans="1:5" ht="25.15" customHeight="1" x14ac:dyDescent="0.25">
      <c r="A24" s="100" t="s">
        <v>35</v>
      </c>
      <c r="B24" s="100"/>
      <c r="C24" s="100"/>
      <c r="D24" s="15">
        <v>0</v>
      </c>
    </row>
    <row r="25" spans="1:5" ht="25.15" customHeight="1" x14ac:dyDescent="0.25">
      <c r="A25" s="100" t="s">
        <v>36</v>
      </c>
      <c r="B25" s="100"/>
      <c r="C25" s="100"/>
      <c r="D25" s="15">
        <v>0</v>
      </c>
    </row>
    <row r="26" spans="1:5" ht="25.15" customHeight="1" x14ac:dyDescent="0.25">
      <c r="A26" s="100" t="s">
        <v>37</v>
      </c>
      <c r="B26" s="100"/>
      <c r="C26" s="100"/>
      <c r="D26" s="15">
        <f>SUM(D22)</f>
        <v>0</v>
      </c>
    </row>
    <row r="27" spans="1:5" ht="25.15" customHeight="1" x14ac:dyDescent="0.25">
      <c r="A27" s="108" t="s">
        <v>38</v>
      </c>
      <c r="B27" s="108"/>
      <c r="C27" s="108"/>
      <c r="D27" s="24">
        <f>SUM(D23:D26)</f>
        <v>0</v>
      </c>
    </row>
    <row r="30" spans="1:5" x14ac:dyDescent="0.25">
      <c r="A30" s="2" t="s">
        <v>32</v>
      </c>
      <c r="B30" s="2"/>
      <c r="C30" s="2"/>
      <c r="D30" s="2"/>
      <c r="E30" s="2"/>
    </row>
    <row r="31" spans="1:5" ht="25.5" x14ac:dyDescent="0.25">
      <c r="A31" s="3"/>
      <c r="B31" s="4" t="s">
        <v>19</v>
      </c>
      <c r="C31" s="4" t="s">
        <v>20</v>
      </c>
      <c r="D31" s="4" t="s">
        <v>21</v>
      </c>
      <c r="E31" s="4"/>
    </row>
    <row r="32" spans="1:5" ht="39" x14ac:dyDescent="0.25">
      <c r="A32" s="5" t="s">
        <v>28</v>
      </c>
      <c r="B32" s="7">
        <v>0</v>
      </c>
      <c r="C32" s="7">
        <v>24</v>
      </c>
      <c r="D32" s="23">
        <f>SUM(B32/C32)</f>
        <v>0</v>
      </c>
      <c r="E32" s="11" t="s">
        <v>29</v>
      </c>
    </row>
    <row r="33" spans="1:5" ht="25.15" customHeight="1" x14ac:dyDescent="0.25">
      <c r="A33" s="5" t="s">
        <v>30</v>
      </c>
      <c r="B33" s="7">
        <v>0</v>
      </c>
      <c r="C33" s="7">
        <v>0</v>
      </c>
      <c r="D33" s="7">
        <v>0</v>
      </c>
    </row>
    <row r="34" spans="1:5" ht="25.15" customHeight="1" x14ac:dyDescent="0.25">
      <c r="A34" s="106" t="s">
        <v>31</v>
      </c>
      <c r="B34" s="106"/>
      <c r="C34" s="106"/>
      <c r="D34" s="24">
        <f>SUM(D32:D33)</f>
        <v>0</v>
      </c>
      <c r="E34" s="2"/>
    </row>
    <row r="35" spans="1:5" x14ac:dyDescent="0.25">
      <c r="A35" s="9"/>
      <c r="B35" s="9"/>
      <c r="C35" s="9"/>
      <c r="D35" s="10"/>
      <c r="E35" s="2"/>
    </row>
    <row r="37" spans="1:5" x14ac:dyDescent="0.25">
      <c r="A37" s="2"/>
      <c r="B37" s="2"/>
      <c r="C37" s="2"/>
      <c r="D37" s="2"/>
      <c r="E37" s="2"/>
    </row>
    <row r="38" spans="1:5" x14ac:dyDescent="0.25">
      <c r="A38" s="2"/>
      <c r="B38" s="2"/>
      <c r="C38" s="2"/>
      <c r="D38" s="2"/>
      <c r="E38" s="2"/>
    </row>
    <row r="39" spans="1:5" x14ac:dyDescent="0.25">
      <c r="A39" s="2"/>
      <c r="B39" s="2"/>
      <c r="C39" s="2"/>
      <c r="D39" s="2"/>
      <c r="E39" s="2"/>
    </row>
  </sheetData>
  <mergeCells count="8">
    <mergeCell ref="A27:C27"/>
    <mergeCell ref="A34:C34"/>
    <mergeCell ref="A1:E1"/>
    <mergeCell ref="A19:C19"/>
    <mergeCell ref="A23:C23"/>
    <mergeCell ref="A24:C24"/>
    <mergeCell ref="A25:C25"/>
    <mergeCell ref="A26:C2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4"/>
  <sheetViews>
    <sheetView workbookViewId="0">
      <selection activeCell="G37" sqref="G37"/>
    </sheetView>
  </sheetViews>
  <sheetFormatPr defaultRowHeight="15.75" x14ac:dyDescent="0.25"/>
  <cols>
    <col min="1" max="1" width="23.75" customWidth="1"/>
    <col min="4" max="4" width="22.125" customWidth="1"/>
    <col min="5" max="5" width="16.125" customWidth="1"/>
  </cols>
  <sheetData>
    <row r="1" spans="1:5" ht="20.25" x14ac:dyDescent="0.3">
      <c r="A1" s="97" t="s">
        <v>76</v>
      </c>
      <c r="B1" s="97"/>
      <c r="C1" s="97"/>
      <c r="D1" s="97"/>
      <c r="E1" s="97"/>
    </row>
    <row r="3" spans="1:5" x14ac:dyDescent="0.25">
      <c r="A3" s="20" t="s">
        <v>62</v>
      </c>
    </row>
    <row r="5" spans="1:5" x14ac:dyDescent="0.25">
      <c r="A5" s="2" t="s">
        <v>81</v>
      </c>
      <c r="B5" s="2"/>
      <c r="C5" s="2"/>
      <c r="D5" s="2" t="s">
        <v>63</v>
      </c>
      <c r="E5" s="2"/>
    </row>
    <row r="6" spans="1:5" ht="25.15" customHeight="1" x14ac:dyDescent="0.25">
      <c r="A6" s="5" t="s">
        <v>14</v>
      </c>
      <c r="B6" s="15">
        <v>1</v>
      </c>
      <c r="D6" s="21" t="s">
        <v>39</v>
      </c>
      <c r="E6" s="24">
        <f>SUM(D19+D27)</f>
        <v>0</v>
      </c>
    </row>
    <row r="7" spans="1:5" ht="25.15" customHeight="1" x14ac:dyDescent="0.25">
      <c r="A7" s="5" t="s">
        <v>15</v>
      </c>
      <c r="B7" s="15"/>
      <c r="D7" s="22" t="s">
        <v>31</v>
      </c>
      <c r="E7" s="24">
        <f>SUM(D33)</f>
        <v>0</v>
      </c>
    </row>
    <row r="8" spans="1:5" ht="25.15" customHeight="1" x14ac:dyDescent="0.25">
      <c r="A8" s="8" t="s">
        <v>82</v>
      </c>
      <c r="B8" s="24">
        <f>SUM(B6:B7)</f>
        <v>1</v>
      </c>
      <c r="C8" s="2"/>
      <c r="D8" s="12" t="s">
        <v>49</v>
      </c>
      <c r="E8" s="24">
        <f>SUM(E6:E7)</f>
        <v>0</v>
      </c>
    </row>
    <row r="9" spans="1:5" x14ac:dyDescent="0.25">
      <c r="A9" s="2"/>
      <c r="B9" s="2"/>
      <c r="C9" s="2"/>
      <c r="D9" s="2"/>
      <c r="E9" s="2"/>
    </row>
    <row r="11" spans="1:5" x14ac:dyDescent="0.25">
      <c r="A11" s="2" t="s">
        <v>17</v>
      </c>
      <c r="B11" s="2"/>
      <c r="C11" s="2"/>
      <c r="D11" s="2"/>
      <c r="E11" s="2"/>
    </row>
    <row r="12" spans="1:5" ht="25.5" x14ac:dyDescent="0.25">
      <c r="A12" s="3"/>
      <c r="B12" s="4" t="s">
        <v>19</v>
      </c>
      <c r="C12" s="4" t="s">
        <v>20</v>
      </c>
      <c r="D12" s="4" t="s">
        <v>21</v>
      </c>
      <c r="E12" s="4"/>
    </row>
    <row r="13" spans="1:5" ht="25.15" customHeight="1" x14ac:dyDescent="0.25">
      <c r="A13" s="28" t="s">
        <v>43</v>
      </c>
      <c r="B13" s="29">
        <v>0</v>
      </c>
      <c r="C13" s="29">
        <v>25</v>
      </c>
      <c r="D13" s="23">
        <f t="shared" ref="D13:D18" si="0">SUM(B13/C13)</f>
        <v>0</v>
      </c>
      <c r="E13" s="27" t="s">
        <v>48</v>
      </c>
    </row>
    <row r="14" spans="1:5" ht="25.15" customHeight="1" x14ac:dyDescent="0.25">
      <c r="A14" s="28" t="s">
        <v>44</v>
      </c>
      <c r="B14" s="29">
        <v>0</v>
      </c>
      <c r="C14" s="29">
        <v>25</v>
      </c>
      <c r="D14" s="23">
        <f t="shared" si="0"/>
        <v>0</v>
      </c>
      <c r="E14" s="27" t="s">
        <v>48</v>
      </c>
    </row>
    <row r="15" spans="1:5" ht="25.15" customHeight="1" x14ac:dyDescent="0.25">
      <c r="A15" s="5" t="s">
        <v>45</v>
      </c>
      <c r="B15" s="7">
        <v>0</v>
      </c>
      <c r="C15" s="7">
        <v>25</v>
      </c>
      <c r="D15" s="23">
        <f t="shared" si="0"/>
        <v>0</v>
      </c>
      <c r="E15" s="14" t="s">
        <v>48</v>
      </c>
    </row>
    <row r="16" spans="1:5" ht="25.15" customHeight="1" x14ac:dyDescent="0.25">
      <c r="A16" s="5" t="s">
        <v>51</v>
      </c>
      <c r="B16" s="7">
        <v>0</v>
      </c>
      <c r="C16" s="7">
        <v>25</v>
      </c>
      <c r="D16" s="23">
        <f t="shared" si="0"/>
        <v>0</v>
      </c>
      <c r="E16" s="14" t="s">
        <v>48</v>
      </c>
    </row>
    <row r="17" spans="1:5" ht="25.15" customHeight="1" x14ac:dyDescent="0.25">
      <c r="A17" s="5" t="s">
        <v>46</v>
      </c>
      <c r="B17" s="7">
        <v>0</v>
      </c>
      <c r="C17" s="7">
        <v>25</v>
      </c>
      <c r="D17" s="23">
        <f t="shared" si="0"/>
        <v>0</v>
      </c>
      <c r="E17" s="14" t="s">
        <v>48</v>
      </c>
    </row>
    <row r="18" spans="1:5" ht="25.15" customHeight="1" x14ac:dyDescent="0.25">
      <c r="A18" s="5" t="s">
        <v>47</v>
      </c>
      <c r="B18" s="7">
        <v>0</v>
      </c>
      <c r="C18" s="7">
        <v>25</v>
      </c>
      <c r="D18" s="23">
        <f t="shared" si="0"/>
        <v>0</v>
      </c>
      <c r="E18" s="14" t="s">
        <v>48</v>
      </c>
    </row>
    <row r="19" spans="1:5" ht="25.15" customHeight="1" x14ac:dyDescent="0.25">
      <c r="A19" s="106" t="s">
        <v>27</v>
      </c>
      <c r="B19" s="106"/>
      <c r="C19" s="107"/>
      <c r="D19" s="24">
        <f>SUM(D15:D18)</f>
        <v>0</v>
      </c>
      <c r="E19" s="13"/>
    </row>
    <row r="20" spans="1:5" x14ac:dyDescent="0.25">
      <c r="A20" s="9"/>
      <c r="B20" s="9"/>
      <c r="D20" s="10"/>
      <c r="E20" s="2"/>
    </row>
    <row r="22" spans="1:5" x14ac:dyDescent="0.25">
      <c r="A22" s="2" t="s">
        <v>33</v>
      </c>
      <c r="B22" s="2"/>
      <c r="C22" s="2"/>
      <c r="D22" s="2"/>
      <c r="E22" s="2"/>
    </row>
    <row r="23" spans="1:5" ht="25.15" customHeight="1" x14ac:dyDescent="0.25">
      <c r="A23" s="100" t="s">
        <v>34</v>
      </c>
      <c r="B23" s="100"/>
      <c r="C23" s="100"/>
      <c r="D23" s="15">
        <v>0</v>
      </c>
    </row>
    <row r="24" spans="1:5" ht="25.15" customHeight="1" x14ac:dyDescent="0.25">
      <c r="A24" s="100" t="s">
        <v>35</v>
      </c>
      <c r="B24" s="100"/>
      <c r="C24" s="100"/>
      <c r="D24" s="15">
        <v>0</v>
      </c>
    </row>
    <row r="25" spans="1:5" ht="25.15" customHeight="1" x14ac:dyDescent="0.25">
      <c r="A25" s="100" t="s">
        <v>36</v>
      </c>
      <c r="B25" s="100"/>
      <c r="C25" s="100"/>
      <c r="D25" s="15">
        <v>0</v>
      </c>
    </row>
    <row r="26" spans="1:5" ht="25.15" customHeight="1" x14ac:dyDescent="0.25">
      <c r="A26" s="100" t="s">
        <v>37</v>
      </c>
      <c r="B26" s="100"/>
      <c r="C26" s="100"/>
      <c r="D26" s="15">
        <v>0</v>
      </c>
    </row>
    <row r="27" spans="1:5" ht="25.15" customHeight="1" x14ac:dyDescent="0.25">
      <c r="A27" s="108" t="s">
        <v>38</v>
      </c>
      <c r="B27" s="108"/>
      <c r="C27" s="108"/>
      <c r="D27" s="23">
        <f>SUM(D23:D26)</f>
        <v>0</v>
      </c>
    </row>
    <row r="30" spans="1:5" x14ac:dyDescent="0.25">
      <c r="A30" s="2" t="s">
        <v>32</v>
      </c>
      <c r="B30" s="2"/>
      <c r="C30" s="2"/>
      <c r="D30" s="2"/>
      <c r="E30" s="2"/>
    </row>
    <row r="31" spans="1:5" ht="25.5" x14ac:dyDescent="0.25">
      <c r="A31" s="3"/>
      <c r="B31" s="4" t="s">
        <v>19</v>
      </c>
      <c r="C31" s="4" t="s">
        <v>20</v>
      </c>
      <c r="D31" s="4" t="s">
        <v>21</v>
      </c>
      <c r="E31" s="4"/>
    </row>
    <row r="32" spans="1:5" ht="25.15" customHeight="1" x14ac:dyDescent="0.25">
      <c r="A32" s="5" t="s">
        <v>30</v>
      </c>
      <c r="B32" s="7">
        <v>0</v>
      </c>
      <c r="C32" s="7">
        <v>0</v>
      </c>
      <c r="D32" s="15">
        <v>0</v>
      </c>
    </row>
    <row r="33" spans="1:5" ht="25.15" customHeight="1" x14ac:dyDescent="0.25">
      <c r="A33" s="106" t="s">
        <v>31</v>
      </c>
      <c r="B33" s="106"/>
      <c r="C33" s="106"/>
      <c r="D33" s="24">
        <f>SUM(D32:D32)</f>
        <v>0</v>
      </c>
      <c r="E33" s="2"/>
    </row>
    <row r="34" spans="1:5" x14ac:dyDescent="0.25">
      <c r="A34" s="9"/>
      <c r="B34" s="9"/>
      <c r="C34" s="9"/>
      <c r="D34" s="10"/>
      <c r="E34" s="2"/>
    </row>
  </sheetData>
  <mergeCells count="8">
    <mergeCell ref="A27:C27"/>
    <mergeCell ref="A33:C33"/>
    <mergeCell ref="A1:E1"/>
    <mergeCell ref="A19:C19"/>
    <mergeCell ref="A23:C23"/>
    <mergeCell ref="A24:C24"/>
    <mergeCell ref="A25:C25"/>
    <mergeCell ref="A26:C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workbookViewId="0">
      <selection activeCell="A17" sqref="A17"/>
    </sheetView>
  </sheetViews>
  <sheetFormatPr defaultRowHeight="15.75" x14ac:dyDescent="0.25"/>
  <cols>
    <col min="1" max="9" width="8.625" style="6" customWidth="1"/>
  </cols>
  <sheetData>
    <row r="1" spans="1:9" ht="22.5" x14ac:dyDescent="0.3">
      <c r="A1" s="18" t="s">
        <v>52</v>
      </c>
    </row>
    <row r="3" spans="1:9" ht="31.5" customHeight="1" x14ac:dyDescent="0.25">
      <c r="A3" s="95" t="s">
        <v>53</v>
      </c>
      <c r="B3" s="94"/>
      <c r="C3" s="94"/>
      <c r="D3" s="94"/>
      <c r="E3" s="94"/>
      <c r="F3" s="94"/>
      <c r="G3" s="94"/>
      <c r="H3" s="94"/>
      <c r="I3" s="94"/>
    </row>
    <row r="4" spans="1:9" x14ac:dyDescent="0.25">
      <c r="B4" s="16" t="s">
        <v>54</v>
      </c>
    </row>
    <row r="5" spans="1:9" x14ac:dyDescent="0.25">
      <c r="B5" s="16" t="s">
        <v>55</v>
      </c>
    </row>
    <row r="6" spans="1:9" x14ac:dyDescent="0.25">
      <c r="B6" s="16" t="s">
        <v>56</v>
      </c>
    </row>
    <row r="7" spans="1:9" x14ac:dyDescent="0.25">
      <c r="B7" s="16" t="s">
        <v>57</v>
      </c>
    </row>
    <row r="8" spans="1:9" ht="37.15" customHeight="1" x14ac:dyDescent="0.25">
      <c r="A8" s="95" t="s">
        <v>58</v>
      </c>
      <c r="B8" s="92"/>
      <c r="C8" s="92"/>
      <c r="D8" s="92"/>
      <c r="E8" s="92"/>
      <c r="F8" s="92"/>
      <c r="G8" s="92"/>
      <c r="H8" s="92"/>
      <c r="I8" s="92"/>
    </row>
    <row r="9" spans="1:9" x14ac:dyDescent="0.25">
      <c r="A9" s="16"/>
    </row>
    <row r="10" spans="1:9" ht="83.1" customHeight="1" x14ac:dyDescent="0.25">
      <c r="A10" s="95" t="s">
        <v>59</v>
      </c>
      <c r="B10" s="92"/>
      <c r="C10" s="92"/>
      <c r="D10" s="92"/>
      <c r="E10" s="92"/>
      <c r="F10" s="92"/>
      <c r="G10" s="92"/>
      <c r="H10" s="92"/>
      <c r="I10" s="92"/>
    </row>
    <row r="11" spans="1:9" x14ac:dyDescent="0.25">
      <c r="A11" s="16"/>
    </row>
    <row r="12" spans="1:9" ht="160.5" customHeight="1" x14ac:dyDescent="0.25">
      <c r="A12" s="95" t="s">
        <v>60</v>
      </c>
      <c r="B12" s="92"/>
      <c r="C12" s="92"/>
      <c r="D12" s="92"/>
      <c r="E12" s="92"/>
      <c r="F12" s="92"/>
      <c r="G12" s="92"/>
      <c r="H12" s="92"/>
      <c r="I12" s="92"/>
    </row>
    <row r="13" spans="1:9" x14ac:dyDescent="0.25">
      <c r="A13" s="16"/>
    </row>
    <row r="14" spans="1:9" ht="110.65" customHeight="1" x14ac:dyDescent="0.25">
      <c r="A14" s="95" t="s">
        <v>61</v>
      </c>
      <c r="B14" s="92"/>
      <c r="C14" s="92"/>
      <c r="D14" s="92"/>
      <c r="E14" s="92"/>
      <c r="F14" s="92"/>
      <c r="G14" s="92"/>
      <c r="H14" s="92"/>
      <c r="I14" s="92"/>
    </row>
    <row r="16" spans="1:9" ht="15.6" customHeight="1" x14ac:dyDescent="0.25">
      <c r="A16" s="94"/>
      <c r="B16" s="92"/>
      <c r="C16" s="92"/>
      <c r="D16" s="92"/>
      <c r="E16" s="92"/>
      <c r="F16" s="92"/>
      <c r="G16" s="92"/>
      <c r="H16" s="92"/>
      <c r="I16" s="92"/>
    </row>
    <row r="17" spans="1:1" x14ac:dyDescent="0.25">
      <c r="A17" s="19"/>
    </row>
  </sheetData>
  <mergeCells count="6">
    <mergeCell ref="A16:I16"/>
    <mergeCell ref="A3:I3"/>
    <mergeCell ref="A8:I8"/>
    <mergeCell ref="A10:I10"/>
    <mergeCell ref="A12:I12"/>
    <mergeCell ref="A14:I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workbookViewId="0">
      <selection activeCell="L8" sqref="L8"/>
    </sheetView>
  </sheetViews>
  <sheetFormatPr defaultRowHeight="15.75" x14ac:dyDescent="0.25"/>
  <sheetData>
    <row r="1" spans="1:9" ht="22.5" x14ac:dyDescent="0.3">
      <c r="A1" s="18" t="s">
        <v>16</v>
      </c>
    </row>
    <row r="3" spans="1:9" x14ac:dyDescent="0.25">
      <c r="A3" t="s">
        <v>64</v>
      </c>
    </row>
    <row r="4" spans="1:9" ht="33" customHeight="1" x14ac:dyDescent="0.25">
      <c r="A4" s="92" t="s">
        <v>80</v>
      </c>
      <c r="B4" s="92"/>
      <c r="C4" s="92"/>
      <c r="D4" s="92"/>
      <c r="E4" s="92"/>
      <c r="F4" s="92"/>
      <c r="G4" s="92"/>
      <c r="H4" s="92"/>
      <c r="I4" s="92"/>
    </row>
    <row r="6" spans="1:9" x14ac:dyDescent="0.25">
      <c r="A6" s="2" t="s">
        <v>65</v>
      </c>
    </row>
    <row r="7" spans="1:9" ht="47.65" customHeight="1" x14ac:dyDescent="0.25">
      <c r="A7" s="92" t="s">
        <v>67</v>
      </c>
      <c r="B7" s="92"/>
      <c r="C7" s="92"/>
      <c r="D7" s="92"/>
      <c r="E7" s="92"/>
      <c r="F7" s="92"/>
      <c r="G7" s="92"/>
      <c r="H7" s="92"/>
      <c r="I7" s="92"/>
    </row>
    <row r="9" spans="1:9" x14ac:dyDescent="0.25">
      <c r="A9" s="2" t="s">
        <v>66</v>
      </c>
    </row>
    <row r="10" spans="1:9" ht="67.150000000000006" customHeight="1" x14ac:dyDescent="0.25">
      <c r="A10" s="92" t="s">
        <v>73</v>
      </c>
      <c r="B10" s="92"/>
      <c r="C10" s="92"/>
      <c r="D10" s="92"/>
      <c r="E10" s="92"/>
      <c r="F10" s="92"/>
      <c r="G10" s="92"/>
      <c r="H10" s="92"/>
      <c r="I10" s="92"/>
    </row>
    <row r="12" spans="1:9" x14ac:dyDescent="0.25">
      <c r="A12" s="2" t="s">
        <v>68</v>
      </c>
    </row>
    <row r="13" spans="1:9" ht="46.5" customHeight="1" x14ac:dyDescent="0.25">
      <c r="A13" s="92" t="s">
        <v>69</v>
      </c>
      <c r="B13" s="92"/>
      <c r="C13" s="92"/>
      <c r="D13" s="92"/>
      <c r="E13" s="92"/>
      <c r="F13" s="92"/>
      <c r="G13" s="92"/>
      <c r="H13" s="92"/>
      <c r="I13" s="92"/>
    </row>
    <row r="15" spans="1:9" x14ac:dyDescent="0.25">
      <c r="A15" s="2" t="s">
        <v>70</v>
      </c>
    </row>
    <row r="16" spans="1:9" ht="47.65" customHeight="1" x14ac:dyDescent="0.25">
      <c r="A16" s="92" t="s">
        <v>72</v>
      </c>
      <c r="B16" s="92"/>
      <c r="C16" s="92"/>
      <c r="D16" s="92"/>
      <c r="E16" s="92"/>
      <c r="F16" s="92"/>
      <c r="G16" s="92"/>
      <c r="H16" s="92"/>
      <c r="I16" s="92"/>
    </row>
    <row r="18" spans="1:9" x14ac:dyDescent="0.25">
      <c r="A18" s="2" t="s">
        <v>71</v>
      </c>
    </row>
    <row r="19" spans="1:9" ht="32.1" customHeight="1" x14ac:dyDescent="0.25">
      <c r="A19" s="92" t="s">
        <v>78</v>
      </c>
      <c r="B19" s="92"/>
      <c r="C19" s="92"/>
      <c r="D19" s="92"/>
      <c r="E19" s="92"/>
      <c r="F19" s="92"/>
      <c r="G19" s="92"/>
      <c r="H19" s="92"/>
      <c r="I19" s="92"/>
    </row>
  </sheetData>
  <mergeCells count="6">
    <mergeCell ref="A19:I19"/>
    <mergeCell ref="A4:I4"/>
    <mergeCell ref="A7:I7"/>
    <mergeCell ref="A10:I10"/>
    <mergeCell ref="A13:I13"/>
    <mergeCell ref="A16:I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tabSelected="1" workbookViewId="0">
      <selection activeCell="E32" activeCellId="2" sqref="E32"/>
    </sheetView>
  </sheetViews>
  <sheetFormatPr defaultRowHeight="15.75" x14ac:dyDescent="0.25"/>
  <cols>
    <col min="1" max="1" width="20.625" customWidth="1"/>
    <col min="4" max="4" width="0" hidden="1" customWidth="1"/>
    <col min="5" max="5" width="23.25" customWidth="1"/>
    <col min="6" max="6" width="10.625" customWidth="1"/>
    <col min="7" max="7" width="20.625" customWidth="1"/>
    <col min="8" max="8" width="13.625" customWidth="1"/>
    <col min="9" max="9" width="12.875" customWidth="1"/>
    <col min="14" max="14" width="8.875" hidden="1" customWidth="1"/>
    <col min="15" max="15" width="0" hidden="1" customWidth="1"/>
  </cols>
  <sheetData>
    <row r="1" spans="1:10" s="1" customFormat="1" ht="20.25" x14ac:dyDescent="0.3">
      <c r="A1" s="97" t="s">
        <v>87</v>
      </c>
      <c r="B1" s="97"/>
      <c r="C1" s="97"/>
      <c r="D1" s="97"/>
      <c r="E1" s="97"/>
      <c r="F1" s="97"/>
      <c r="G1" s="97"/>
      <c r="H1" s="97"/>
      <c r="I1" s="97"/>
    </row>
    <row r="3" spans="1:10" ht="20.25" x14ac:dyDescent="0.3">
      <c r="A3" s="97" t="s">
        <v>88</v>
      </c>
      <c r="B3" s="97"/>
      <c r="C3" s="97"/>
      <c r="D3" s="97"/>
      <c r="E3" s="97"/>
      <c r="F3" s="97"/>
      <c r="G3" s="97"/>
      <c r="H3" s="97"/>
      <c r="I3" s="97"/>
    </row>
    <row r="4" spans="1:10" ht="20.25" x14ac:dyDescent="0.3">
      <c r="A4" s="30"/>
      <c r="B4" s="30"/>
      <c r="C4" s="30"/>
      <c r="D4" s="30"/>
      <c r="E4" s="30"/>
      <c r="F4" s="30"/>
      <c r="G4" s="30"/>
      <c r="H4" s="30"/>
      <c r="I4" s="30"/>
    </row>
    <row r="5" spans="1:10" ht="20.25" x14ac:dyDescent="0.3">
      <c r="A5" s="30"/>
      <c r="B5" s="30"/>
      <c r="C5" s="30"/>
      <c r="D5" s="30"/>
      <c r="E5" s="30"/>
      <c r="F5" s="30"/>
      <c r="G5" s="30"/>
      <c r="H5" s="30"/>
      <c r="I5" s="30"/>
    </row>
    <row r="7" spans="1:10" x14ac:dyDescent="0.25">
      <c r="A7" s="2" t="s">
        <v>123</v>
      </c>
    </row>
    <row r="9" spans="1:10" s="2" customFormat="1" x14ac:dyDescent="0.25">
      <c r="A9" s="2" t="s">
        <v>81</v>
      </c>
      <c r="G9" s="2" t="s">
        <v>63</v>
      </c>
    </row>
    <row r="10" spans="1:10" ht="25.15" customHeight="1" x14ac:dyDescent="0.25">
      <c r="A10" s="5" t="s">
        <v>14</v>
      </c>
      <c r="B10" s="15">
        <v>1</v>
      </c>
      <c r="C10" s="55"/>
      <c r="D10" s="91"/>
      <c r="G10" s="21" t="s">
        <v>39</v>
      </c>
      <c r="H10" s="81">
        <f>B12+E24+E32</f>
        <v>25</v>
      </c>
      <c r="J10" s="57"/>
    </row>
    <row r="11" spans="1:10" ht="25.15" customHeight="1" x14ac:dyDescent="0.25">
      <c r="A11" s="5" t="s">
        <v>15</v>
      </c>
      <c r="B11" s="15">
        <v>1</v>
      </c>
      <c r="C11" s="55"/>
      <c r="D11" s="91"/>
      <c r="G11" s="22" t="s">
        <v>31</v>
      </c>
      <c r="H11" s="81">
        <f>E39+E47</f>
        <v>10</v>
      </c>
    </row>
    <row r="12" spans="1:10" s="2" customFormat="1" ht="25.15" customHeight="1" x14ac:dyDescent="0.25">
      <c r="A12" s="40" t="s">
        <v>82</v>
      </c>
      <c r="B12" s="24">
        <f>SUM(B10:B11)</f>
        <v>2</v>
      </c>
      <c r="G12" s="40" t="s">
        <v>49</v>
      </c>
      <c r="H12" s="82">
        <f>SUM(H10:H11)</f>
        <v>35</v>
      </c>
    </row>
    <row r="13" spans="1:10" s="2" customFormat="1" ht="15.6" customHeight="1" x14ac:dyDescent="0.25"/>
    <row r="15" spans="1:10" s="2" customFormat="1" x14ac:dyDescent="0.25">
      <c r="A15" s="2" t="s">
        <v>17</v>
      </c>
      <c r="G15" s="2" t="s">
        <v>83</v>
      </c>
    </row>
    <row r="16" spans="1:10" s="3" customFormat="1" ht="25.5" x14ac:dyDescent="0.25">
      <c r="A16" s="41" t="s">
        <v>93</v>
      </c>
      <c r="B16" s="41" t="s">
        <v>19</v>
      </c>
      <c r="C16" s="41" t="s">
        <v>20</v>
      </c>
      <c r="D16" s="41"/>
      <c r="E16" s="41" t="s">
        <v>21</v>
      </c>
      <c r="F16" s="4"/>
      <c r="G16" s="37" t="s">
        <v>84</v>
      </c>
      <c r="H16" s="38" t="s">
        <v>85</v>
      </c>
      <c r="I16" s="38" t="s">
        <v>86</v>
      </c>
    </row>
    <row r="17" spans="1:15" ht="25.15" customHeight="1" x14ac:dyDescent="0.25">
      <c r="A17" s="7" t="s">
        <v>94</v>
      </c>
      <c r="B17" s="7">
        <v>75</v>
      </c>
      <c r="C17" s="7">
        <v>24</v>
      </c>
      <c r="D17" s="90">
        <f>B17/C17</f>
        <v>3.125</v>
      </c>
      <c r="E17" s="74">
        <v>3</v>
      </c>
      <c r="F17" s="55"/>
      <c r="G17" s="7">
        <f>70+65+77+69+55+73</f>
        <v>409</v>
      </c>
      <c r="H17" s="7">
        <v>140</v>
      </c>
      <c r="I17" s="39">
        <f>H17*G17</f>
        <v>57260</v>
      </c>
      <c r="N17" s="96" t="s">
        <v>125</v>
      </c>
      <c r="O17" s="96"/>
    </row>
    <row r="18" spans="1:15" ht="25.15" customHeight="1" x14ac:dyDescent="0.25">
      <c r="A18" s="7">
        <v>1</v>
      </c>
      <c r="B18" s="7">
        <v>69</v>
      </c>
      <c r="C18" s="7">
        <v>24</v>
      </c>
      <c r="D18" s="90">
        <f t="shared" ref="D18:D23" si="0">B18/C18</f>
        <v>2.875</v>
      </c>
      <c r="E18" s="74">
        <v>3</v>
      </c>
      <c r="F18" s="32"/>
      <c r="G18" s="36"/>
      <c r="N18" s="10" t="s">
        <v>126</v>
      </c>
      <c r="O18" s="10" t="s">
        <v>84</v>
      </c>
    </row>
    <row r="19" spans="1:15" ht="25.15" customHeight="1" x14ac:dyDescent="0.25">
      <c r="A19" s="7">
        <v>2</v>
      </c>
      <c r="B19" s="7">
        <v>82</v>
      </c>
      <c r="C19" s="7">
        <v>24</v>
      </c>
      <c r="D19" s="90">
        <f t="shared" si="0"/>
        <v>3.4166666666666665</v>
      </c>
      <c r="E19" s="74">
        <v>4</v>
      </c>
      <c r="F19" s="32"/>
      <c r="G19" s="36"/>
      <c r="N19">
        <v>69</v>
      </c>
      <c r="O19">
        <v>65</v>
      </c>
    </row>
    <row r="20" spans="1:15" ht="25.15" customHeight="1" x14ac:dyDescent="0.25">
      <c r="A20" s="7">
        <v>3</v>
      </c>
      <c r="B20" s="7">
        <v>73</v>
      </c>
      <c r="C20" s="7">
        <v>24</v>
      </c>
      <c r="D20" s="90">
        <f t="shared" si="0"/>
        <v>3.0416666666666665</v>
      </c>
      <c r="E20" s="74">
        <v>3</v>
      </c>
      <c r="F20" s="32"/>
      <c r="G20" s="36"/>
      <c r="N20">
        <v>82</v>
      </c>
      <c r="O20">
        <v>77</v>
      </c>
    </row>
    <row r="21" spans="1:15" ht="25.15" customHeight="1" x14ac:dyDescent="0.25">
      <c r="A21" s="7">
        <v>4</v>
      </c>
      <c r="B21" s="7">
        <v>58</v>
      </c>
      <c r="C21" s="7">
        <v>24</v>
      </c>
      <c r="D21" s="90">
        <f t="shared" si="0"/>
        <v>2.4166666666666665</v>
      </c>
      <c r="E21" s="74">
        <v>2</v>
      </c>
      <c r="F21" s="32"/>
      <c r="G21" s="44"/>
      <c r="N21">
        <v>73</v>
      </c>
      <c r="O21">
        <v>69</v>
      </c>
    </row>
    <row r="22" spans="1:15" ht="25.15" customHeight="1" x14ac:dyDescent="0.25">
      <c r="A22" s="7">
        <v>5</v>
      </c>
      <c r="B22" s="7">
        <v>79</v>
      </c>
      <c r="C22" s="7">
        <v>24</v>
      </c>
      <c r="D22" s="90">
        <f t="shared" si="0"/>
        <v>3.2916666666666665</v>
      </c>
      <c r="E22" s="74">
        <v>3</v>
      </c>
      <c r="F22" s="56"/>
      <c r="G22" s="44"/>
      <c r="N22">
        <f>SUM(N19:N21)</f>
        <v>224</v>
      </c>
      <c r="O22">
        <f>SUM(O19:O21)</f>
        <v>211</v>
      </c>
    </row>
    <row r="23" spans="1:15" ht="25.15" customHeight="1" x14ac:dyDescent="0.25">
      <c r="A23" s="7" t="s">
        <v>95</v>
      </c>
      <c r="B23" s="7">
        <f>SUM(B17:B22)</f>
        <v>436</v>
      </c>
      <c r="C23" s="7"/>
      <c r="D23" s="90" t="e">
        <f t="shared" si="0"/>
        <v>#DIV/0!</v>
      </c>
      <c r="E23" s="74">
        <f>SUM(E17:E22)</f>
        <v>18</v>
      </c>
      <c r="F23" s="32"/>
      <c r="G23" s="36"/>
    </row>
    <row r="24" spans="1:15" s="2" customFormat="1" ht="25.15" customHeight="1" x14ac:dyDescent="0.25">
      <c r="A24" s="98" t="s">
        <v>27</v>
      </c>
      <c r="B24" s="98"/>
      <c r="C24" s="99"/>
      <c r="D24" s="5"/>
      <c r="E24" s="82">
        <v>18</v>
      </c>
      <c r="F24" s="33"/>
      <c r="N24" s="72">
        <f>N22/3</f>
        <v>74.666666666666671</v>
      </c>
      <c r="O24" s="71">
        <f>O22/3</f>
        <v>70.333333333333329</v>
      </c>
    </row>
    <row r="25" spans="1:15" s="2" customFormat="1" ht="15.6" customHeight="1" x14ac:dyDescent="0.25">
      <c r="A25" s="9"/>
      <c r="B25" s="9"/>
      <c r="C25"/>
      <c r="D25"/>
      <c r="E25" s="10"/>
      <c r="F25" s="10"/>
    </row>
    <row r="27" spans="1:15" s="2" customFormat="1" x14ac:dyDescent="0.25">
      <c r="A27" s="2" t="s">
        <v>33</v>
      </c>
    </row>
    <row r="28" spans="1:15" ht="25.15" customHeight="1" x14ac:dyDescent="0.25">
      <c r="A28" s="100" t="s">
        <v>34</v>
      </c>
      <c r="B28" s="100"/>
      <c r="C28" s="100"/>
      <c r="D28" s="86"/>
      <c r="E28" s="15">
        <v>1</v>
      </c>
      <c r="F28" s="31"/>
    </row>
    <row r="29" spans="1:15" ht="25.15" customHeight="1" x14ac:dyDescent="0.25">
      <c r="A29" s="100" t="s">
        <v>35</v>
      </c>
      <c r="B29" s="100"/>
      <c r="C29" s="100"/>
      <c r="D29" s="86"/>
      <c r="E29" s="15">
        <v>1</v>
      </c>
      <c r="F29" s="31"/>
    </row>
    <row r="30" spans="1:15" ht="25.15" customHeight="1" x14ac:dyDescent="0.25">
      <c r="A30" s="100" t="s">
        <v>107</v>
      </c>
      <c r="B30" s="100"/>
      <c r="C30" s="100"/>
      <c r="D30" s="86"/>
      <c r="E30" s="15">
        <v>2</v>
      </c>
      <c r="F30" s="31"/>
    </row>
    <row r="31" spans="1:15" ht="25.15" customHeight="1" x14ac:dyDescent="0.25">
      <c r="A31" s="101" t="s">
        <v>97</v>
      </c>
      <c r="B31" s="101"/>
      <c r="C31" s="101"/>
      <c r="D31" s="87"/>
      <c r="E31" s="73">
        <v>1</v>
      </c>
      <c r="F31" s="31"/>
    </row>
    <row r="32" spans="1:15" ht="25.15" customHeight="1" x14ac:dyDescent="0.25">
      <c r="A32" s="98" t="s">
        <v>38</v>
      </c>
      <c r="B32" s="98"/>
      <c r="C32" s="98"/>
      <c r="D32" s="40"/>
      <c r="E32" s="24">
        <f>SUM(E28:E31)</f>
        <v>5</v>
      </c>
      <c r="F32" s="34"/>
    </row>
    <row r="35" spans="1:7" s="2" customFormat="1" x14ac:dyDescent="0.25">
      <c r="A35" s="2" t="s">
        <v>32</v>
      </c>
    </row>
    <row r="36" spans="1:7" s="3" customFormat="1" ht="25.5" x14ac:dyDescent="0.25">
      <c r="A36" s="42"/>
      <c r="B36" s="41" t="s">
        <v>19</v>
      </c>
      <c r="C36" s="41" t="s">
        <v>20</v>
      </c>
      <c r="D36" s="41"/>
      <c r="E36" s="41" t="s">
        <v>21</v>
      </c>
      <c r="F36" s="4"/>
      <c r="G36" s="4"/>
    </row>
    <row r="37" spans="1:7" ht="25.15" customHeight="1" x14ac:dyDescent="0.25">
      <c r="A37" s="5" t="s">
        <v>28</v>
      </c>
      <c r="B37" s="7">
        <f>B17</f>
        <v>75</v>
      </c>
      <c r="C37" s="7">
        <v>24</v>
      </c>
      <c r="D37" s="7"/>
      <c r="E37" s="75">
        <f>SUM(B37/C37)</f>
        <v>3.125</v>
      </c>
      <c r="F37" s="31"/>
      <c r="G37" s="45"/>
    </row>
    <row r="38" spans="1:7" ht="25.15" customHeight="1" x14ac:dyDescent="0.25">
      <c r="A38" s="5" t="s">
        <v>30</v>
      </c>
      <c r="B38" s="7">
        <v>0</v>
      </c>
      <c r="C38" s="7">
        <v>0</v>
      </c>
      <c r="D38" s="7"/>
      <c r="E38" s="7">
        <v>0</v>
      </c>
      <c r="F38" s="35"/>
    </row>
    <row r="39" spans="1:7" s="2" customFormat="1" ht="25.15" customHeight="1" x14ac:dyDescent="0.25">
      <c r="A39" s="98" t="s">
        <v>31</v>
      </c>
      <c r="B39" s="98"/>
      <c r="C39" s="98"/>
      <c r="D39" s="40"/>
      <c r="E39" s="24">
        <v>3</v>
      </c>
      <c r="F39" s="34"/>
    </row>
    <row r="40" spans="1:7" s="2" customFormat="1" ht="15.6" customHeight="1" x14ac:dyDescent="0.25">
      <c r="A40" s="9"/>
      <c r="B40" s="9"/>
      <c r="C40" s="9"/>
      <c r="D40" s="9"/>
      <c r="E40" s="10"/>
      <c r="F40" s="10"/>
    </row>
    <row r="42" spans="1:7" s="2" customFormat="1" ht="25.15" customHeight="1" x14ac:dyDescent="0.25">
      <c r="A42" s="2" t="s">
        <v>103</v>
      </c>
    </row>
    <row r="43" spans="1:7" s="2" customFormat="1" ht="25.15" customHeight="1" x14ac:dyDescent="0.25">
      <c r="A43" s="46" t="s">
        <v>98</v>
      </c>
      <c r="B43" s="47"/>
      <c r="C43" s="47"/>
      <c r="D43" s="47"/>
      <c r="E43" s="48">
        <v>2</v>
      </c>
      <c r="F43" s="55"/>
    </row>
    <row r="44" spans="1:7" s="2" customFormat="1" ht="25.15" customHeight="1" x14ac:dyDescent="0.25">
      <c r="A44" s="46" t="s">
        <v>99</v>
      </c>
      <c r="B44" s="47"/>
      <c r="C44" s="47"/>
      <c r="D44" s="47"/>
      <c r="E44" s="48">
        <v>1</v>
      </c>
      <c r="F44" s="55"/>
    </row>
    <row r="45" spans="1:7" ht="25.35" customHeight="1" x14ac:dyDescent="0.25">
      <c r="A45" s="46" t="s">
        <v>100</v>
      </c>
      <c r="B45" s="5"/>
      <c r="C45" s="5"/>
      <c r="D45" s="5"/>
      <c r="E45" s="15">
        <v>4</v>
      </c>
      <c r="F45" s="55"/>
    </row>
    <row r="46" spans="1:7" ht="25.35" customHeight="1" x14ac:dyDescent="0.25">
      <c r="A46" s="46" t="s">
        <v>101</v>
      </c>
      <c r="B46" s="5"/>
      <c r="C46" s="5"/>
      <c r="D46" s="5"/>
      <c r="E46" s="15">
        <v>0</v>
      </c>
    </row>
    <row r="47" spans="1:7" ht="25.35" customHeight="1" x14ac:dyDescent="0.25">
      <c r="A47" s="49"/>
      <c r="B47" s="50"/>
      <c r="C47" s="51" t="s">
        <v>102</v>
      </c>
      <c r="D47" s="51"/>
      <c r="E47" s="24">
        <f>SUM(E43:E46)</f>
        <v>7</v>
      </c>
    </row>
  </sheetData>
  <mergeCells count="10">
    <mergeCell ref="N17:O17"/>
    <mergeCell ref="A1:I1"/>
    <mergeCell ref="A3:I3"/>
    <mergeCell ref="A32:C32"/>
    <mergeCell ref="A39:C39"/>
    <mergeCell ref="A24:C24"/>
    <mergeCell ref="A28:C28"/>
    <mergeCell ref="A29:C29"/>
    <mergeCell ref="A30:C30"/>
    <mergeCell ref="A31:C31"/>
  </mergeCells>
  <printOptions horizontalCentered="1"/>
  <pageMargins left="0.7" right="0.7" top="0.5" bottom="0.5" header="0.3" footer="0.3"/>
  <pageSetup scale="71"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7"/>
  <sheetViews>
    <sheetView workbookViewId="0">
      <selection activeCell="H10" sqref="H10:H11"/>
    </sheetView>
  </sheetViews>
  <sheetFormatPr defaultRowHeight="15.75" x14ac:dyDescent="0.25"/>
  <cols>
    <col min="1" max="1" width="20.625" customWidth="1"/>
    <col min="4" max="4" width="9" hidden="1" customWidth="1"/>
    <col min="5" max="5" width="23.25" customWidth="1"/>
    <col min="6" max="6" width="10.625" customWidth="1"/>
    <col min="7" max="7" width="20.625" customWidth="1"/>
    <col min="8" max="8" width="13.625" customWidth="1"/>
    <col min="9" max="9" width="12.875" customWidth="1"/>
    <col min="14" max="15" width="0" hidden="1" customWidth="1"/>
  </cols>
  <sheetData>
    <row r="1" spans="1:10" s="1" customFormat="1" ht="20.25" x14ac:dyDescent="0.3">
      <c r="A1" s="97" t="s">
        <v>87</v>
      </c>
      <c r="B1" s="97"/>
      <c r="C1" s="97"/>
      <c r="D1" s="97"/>
      <c r="E1" s="97"/>
      <c r="F1" s="97"/>
      <c r="G1" s="97"/>
      <c r="H1" s="97"/>
      <c r="I1" s="97"/>
    </row>
    <row r="3" spans="1:10" ht="20.25" x14ac:dyDescent="0.3">
      <c r="A3" s="97" t="s">
        <v>90</v>
      </c>
      <c r="B3" s="97"/>
      <c r="C3" s="97"/>
      <c r="D3" s="97"/>
      <c r="E3" s="97"/>
      <c r="F3" s="97"/>
      <c r="G3" s="97"/>
      <c r="H3" s="97"/>
      <c r="I3" s="97"/>
    </row>
    <row r="4" spans="1:10" ht="20.25" x14ac:dyDescent="0.3">
      <c r="A4" s="30"/>
      <c r="B4" s="30"/>
      <c r="C4" s="30"/>
      <c r="D4" s="30"/>
      <c r="E4" s="30"/>
      <c r="F4" s="30"/>
      <c r="G4" s="30"/>
      <c r="H4" s="30"/>
      <c r="I4" s="30"/>
    </row>
    <row r="5" spans="1:10" ht="20.25" x14ac:dyDescent="0.3">
      <c r="A5" s="30"/>
      <c r="B5" s="30"/>
      <c r="C5" s="30"/>
      <c r="D5" s="30"/>
      <c r="E5" s="30"/>
      <c r="F5" s="30"/>
      <c r="G5" s="30"/>
      <c r="H5" s="30"/>
      <c r="I5" s="30"/>
    </row>
    <row r="7" spans="1:10" x14ac:dyDescent="0.25">
      <c r="A7" s="2" t="s">
        <v>123</v>
      </c>
    </row>
    <row r="9" spans="1:10" s="2" customFormat="1" x14ac:dyDescent="0.25">
      <c r="A9" s="2" t="s">
        <v>81</v>
      </c>
      <c r="G9" s="2" t="s">
        <v>63</v>
      </c>
    </row>
    <row r="10" spans="1:10" ht="25.15" customHeight="1" x14ac:dyDescent="0.25">
      <c r="A10" s="5" t="s">
        <v>14</v>
      </c>
      <c r="B10" s="15">
        <v>1</v>
      </c>
      <c r="G10" s="21" t="s">
        <v>39</v>
      </c>
      <c r="H10" s="81">
        <f>B12+E24+E32</f>
        <v>25</v>
      </c>
      <c r="J10" s="57"/>
    </row>
    <row r="11" spans="1:10" ht="25.15" customHeight="1" x14ac:dyDescent="0.25">
      <c r="A11" s="5" t="s">
        <v>15</v>
      </c>
      <c r="B11" s="15">
        <v>1</v>
      </c>
      <c r="G11" s="22" t="s">
        <v>31</v>
      </c>
      <c r="H11" s="81">
        <f>E39+E47</f>
        <v>10</v>
      </c>
    </row>
    <row r="12" spans="1:10" s="2" customFormat="1" ht="25.15" customHeight="1" x14ac:dyDescent="0.25">
      <c r="A12" s="40" t="s">
        <v>82</v>
      </c>
      <c r="B12" s="24">
        <f>SUM(B10:B11)</f>
        <v>2</v>
      </c>
      <c r="G12" s="40" t="s">
        <v>49</v>
      </c>
      <c r="H12" s="82">
        <f>SUM(H10:H11)</f>
        <v>35</v>
      </c>
    </row>
    <row r="13" spans="1:10" s="2" customFormat="1" ht="15.6" customHeight="1" x14ac:dyDescent="0.25"/>
    <row r="15" spans="1:10" s="2" customFormat="1" x14ac:dyDescent="0.25">
      <c r="A15" s="2" t="s">
        <v>17</v>
      </c>
      <c r="G15" s="2" t="s">
        <v>83</v>
      </c>
    </row>
    <row r="16" spans="1:10" s="3" customFormat="1" ht="25.5" x14ac:dyDescent="0.25">
      <c r="A16" s="41" t="s">
        <v>93</v>
      </c>
      <c r="B16" s="41" t="s">
        <v>19</v>
      </c>
      <c r="C16" s="41" t="s">
        <v>20</v>
      </c>
      <c r="D16" s="41"/>
      <c r="E16" s="41" t="s">
        <v>21</v>
      </c>
      <c r="F16" s="4"/>
      <c r="G16" s="37" t="s">
        <v>84</v>
      </c>
      <c r="H16" s="38" t="s">
        <v>85</v>
      </c>
      <c r="I16" s="38" t="s">
        <v>86</v>
      </c>
    </row>
    <row r="17" spans="1:15" ht="25.15" customHeight="1" x14ac:dyDescent="0.25">
      <c r="A17" s="7" t="s">
        <v>94</v>
      </c>
      <c r="B17" s="7">
        <v>71</v>
      </c>
      <c r="C17" s="7">
        <v>24</v>
      </c>
      <c r="D17" s="90">
        <f>B17/C17</f>
        <v>2.9583333333333335</v>
      </c>
      <c r="E17" s="74">
        <v>3</v>
      </c>
      <c r="F17" s="32"/>
      <c r="G17" s="7">
        <f>65+64+68+62+65+62</f>
        <v>386</v>
      </c>
      <c r="H17" s="7">
        <v>140</v>
      </c>
      <c r="I17" s="39">
        <f>H17*G17</f>
        <v>54040</v>
      </c>
      <c r="N17" s="96" t="s">
        <v>125</v>
      </c>
      <c r="O17" s="96"/>
    </row>
    <row r="18" spans="1:15" ht="25.15" customHeight="1" x14ac:dyDescent="0.25">
      <c r="A18" s="7">
        <v>1</v>
      </c>
      <c r="B18" s="7">
        <v>72</v>
      </c>
      <c r="C18" s="7">
        <v>24</v>
      </c>
      <c r="D18" s="90">
        <f t="shared" ref="D18:D23" si="0">B18/C18</f>
        <v>3</v>
      </c>
      <c r="E18" s="74">
        <v>3</v>
      </c>
      <c r="F18" s="32"/>
      <c r="G18" s="36"/>
      <c r="N18" s="10" t="s">
        <v>126</v>
      </c>
      <c r="O18" s="10" t="s">
        <v>84</v>
      </c>
    </row>
    <row r="19" spans="1:15" ht="25.15" customHeight="1" x14ac:dyDescent="0.25">
      <c r="A19" s="7">
        <v>2</v>
      </c>
      <c r="B19" s="7">
        <v>75</v>
      </c>
      <c r="C19" s="7">
        <v>24</v>
      </c>
      <c r="D19" s="90">
        <f t="shared" si="0"/>
        <v>3.125</v>
      </c>
      <c r="E19" s="74">
        <v>3</v>
      </c>
      <c r="F19" s="32"/>
      <c r="G19" s="36"/>
      <c r="N19">
        <v>72</v>
      </c>
      <c r="O19">
        <v>64</v>
      </c>
    </row>
    <row r="20" spans="1:15" ht="25.15" customHeight="1" x14ac:dyDescent="0.25">
      <c r="A20" s="7">
        <v>3</v>
      </c>
      <c r="B20" s="7">
        <v>66</v>
      </c>
      <c r="C20" s="7">
        <v>24</v>
      </c>
      <c r="D20" s="90">
        <f t="shared" si="0"/>
        <v>2.75</v>
      </c>
      <c r="E20" s="74">
        <v>3</v>
      </c>
      <c r="F20" s="32"/>
      <c r="G20" s="36"/>
      <c r="N20">
        <v>75</v>
      </c>
      <c r="O20">
        <v>68</v>
      </c>
    </row>
    <row r="21" spans="1:15" ht="25.15" customHeight="1" x14ac:dyDescent="0.25">
      <c r="A21" s="7">
        <v>4</v>
      </c>
      <c r="B21" s="7">
        <v>70</v>
      </c>
      <c r="C21" s="7">
        <v>24</v>
      </c>
      <c r="D21" s="90">
        <f t="shared" si="0"/>
        <v>2.9166666666666665</v>
      </c>
      <c r="E21" s="74">
        <v>3</v>
      </c>
      <c r="F21" s="32"/>
      <c r="G21" s="44"/>
      <c r="N21">
        <v>66</v>
      </c>
      <c r="O21">
        <v>62</v>
      </c>
    </row>
    <row r="22" spans="1:15" ht="25.15" customHeight="1" x14ac:dyDescent="0.25">
      <c r="A22" s="7">
        <v>5</v>
      </c>
      <c r="B22" s="7">
        <v>67</v>
      </c>
      <c r="C22" s="7">
        <v>24</v>
      </c>
      <c r="D22" s="90">
        <f t="shared" si="0"/>
        <v>2.7916666666666665</v>
      </c>
      <c r="E22" s="74">
        <v>3</v>
      </c>
      <c r="F22" s="32"/>
      <c r="G22" s="44"/>
      <c r="N22">
        <f>SUM(N19:N21)</f>
        <v>213</v>
      </c>
      <c r="O22">
        <f>SUM(O19:O21)</f>
        <v>194</v>
      </c>
    </row>
    <row r="23" spans="1:15" ht="25.15" customHeight="1" x14ac:dyDescent="0.25">
      <c r="A23" s="7" t="s">
        <v>96</v>
      </c>
      <c r="B23" s="7">
        <f>SUM(B17:B22)</f>
        <v>421</v>
      </c>
      <c r="C23" s="7"/>
      <c r="D23" s="90" t="e">
        <f t="shared" si="0"/>
        <v>#DIV/0!</v>
      </c>
      <c r="E23" s="74">
        <f>SUM(E17:E22)</f>
        <v>18</v>
      </c>
      <c r="F23" s="32"/>
      <c r="G23" s="36"/>
    </row>
    <row r="24" spans="1:15" s="2" customFormat="1" ht="25.15" customHeight="1" x14ac:dyDescent="0.25">
      <c r="A24" s="98" t="s">
        <v>27</v>
      </c>
      <c r="B24" s="98"/>
      <c r="C24" s="99"/>
      <c r="D24" s="5"/>
      <c r="E24" s="82">
        <v>18</v>
      </c>
      <c r="F24" s="33"/>
      <c r="N24" s="72">
        <f>N22/3</f>
        <v>71</v>
      </c>
      <c r="O24" s="71">
        <f>O22/3</f>
        <v>64.666666666666671</v>
      </c>
    </row>
    <row r="25" spans="1:15" s="2" customFormat="1" ht="15.6" customHeight="1" x14ac:dyDescent="0.25">
      <c r="A25" s="9"/>
      <c r="B25" s="9"/>
      <c r="C25"/>
      <c r="D25"/>
      <c r="E25" s="10"/>
      <c r="F25" s="10"/>
    </row>
    <row r="27" spans="1:15" s="2" customFormat="1" x14ac:dyDescent="0.25">
      <c r="A27" s="2" t="s">
        <v>33</v>
      </c>
    </row>
    <row r="28" spans="1:15" ht="25.15" customHeight="1" x14ac:dyDescent="0.25">
      <c r="A28" s="100" t="s">
        <v>34</v>
      </c>
      <c r="B28" s="100"/>
      <c r="C28" s="100"/>
      <c r="D28" s="86"/>
      <c r="E28" s="15">
        <v>1</v>
      </c>
      <c r="F28" s="31"/>
    </row>
    <row r="29" spans="1:15" ht="25.15" customHeight="1" x14ac:dyDescent="0.25">
      <c r="A29" s="100" t="s">
        <v>35</v>
      </c>
      <c r="B29" s="100"/>
      <c r="C29" s="100"/>
      <c r="D29" s="86"/>
      <c r="E29" s="15">
        <v>1</v>
      </c>
      <c r="F29" s="31"/>
    </row>
    <row r="30" spans="1:15" ht="25.15" customHeight="1" x14ac:dyDescent="0.25">
      <c r="A30" s="100" t="s">
        <v>107</v>
      </c>
      <c r="B30" s="100"/>
      <c r="C30" s="100"/>
      <c r="D30" s="86"/>
      <c r="E30" s="15">
        <v>2</v>
      </c>
      <c r="F30" s="31"/>
    </row>
    <row r="31" spans="1:15" ht="25.15" customHeight="1" x14ac:dyDescent="0.25">
      <c r="A31" s="101" t="s">
        <v>97</v>
      </c>
      <c r="B31" s="101"/>
      <c r="C31" s="101"/>
      <c r="D31" s="87"/>
      <c r="E31" s="73">
        <v>1</v>
      </c>
      <c r="F31" s="31"/>
    </row>
    <row r="32" spans="1:15" ht="25.15" customHeight="1" x14ac:dyDescent="0.25">
      <c r="A32" s="98" t="s">
        <v>38</v>
      </c>
      <c r="B32" s="98"/>
      <c r="C32" s="98"/>
      <c r="D32" s="40"/>
      <c r="E32" s="24">
        <f>SUM(E28:E31)</f>
        <v>5</v>
      </c>
      <c r="F32" s="34"/>
    </row>
    <row r="35" spans="1:7" s="2" customFormat="1" x14ac:dyDescent="0.25">
      <c r="A35" s="2" t="s">
        <v>32</v>
      </c>
    </row>
    <row r="36" spans="1:7" s="3" customFormat="1" ht="25.5" x14ac:dyDescent="0.25">
      <c r="A36" s="42"/>
      <c r="B36" s="41" t="s">
        <v>19</v>
      </c>
      <c r="C36" s="41" t="s">
        <v>20</v>
      </c>
      <c r="D36" s="41"/>
      <c r="E36" s="41" t="s">
        <v>21</v>
      </c>
      <c r="F36" s="4"/>
      <c r="G36" s="4"/>
    </row>
    <row r="37" spans="1:7" ht="25.15" customHeight="1" x14ac:dyDescent="0.25">
      <c r="A37" s="5" t="s">
        <v>28</v>
      </c>
      <c r="B37" s="7">
        <v>71</v>
      </c>
      <c r="C37" s="7">
        <v>24</v>
      </c>
      <c r="D37" s="7"/>
      <c r="E37" s="23">
        <f>SUM(B37/C37)</f>
        <v>2.9583333333333335</v>
      </c>
      <c r="F37" s="31"/>
      <c r="G37" s="45"/>
    </row>
    <row r="38" spans="1:7" ht="25.15" customHeight="1" x14ac:dyDescent="0.25">
      <c r="A38" s="5" t="s">
        <v>30</v>
      </c>
      <c r="B38" s="7">
        <v>0</v>
      </c>
      <c r="C38" s="7">
        <v>0</v>
      </c>
      <c r="D38" s="7"/>
      <c r="E38" s="7">
        <v>0</v>
      </c>
      <c r="F38" s="35"/>
      <c r="G38" s="45"/>
    </row>
    <row r="39" spans="1:7" s="2" customFormat="1" ht="25.15" customHeight="1" x14ac:dyDescent="0.25">
      <c r="A39" s="98" t="s">
        <v>31</v>
      </c>
      <c r="B39" s="98"/>
      <c r="C39" s="98"/>
      <c r="D39" s="40"/>
      <c r="E39" s="24">
        <v>3</v>
      </c>
      <c r="F39" s="34"/>
    </row>
    <row r="40" spans="1:7" s="2" customFormat="1" ht="15.6" customHeight="1" x14ac:dyDescent="0.25">
      <c r="A40" s="9"/>
      <c r="B40" s="9"/>
      <c r="C40" s="9"/>
      <c r="D40" s="9"/>
      <c r="E40" s="10"/>
      <c r="F40" s="10"/>
    </row>
    <row r="42" spans="1:7" s="2" customFormat="1" ht="25.15" customHeight="1" x14ac:dyDescent="0.25">
      <c r="A42" s="2" t="s">
        <v>103</v>
      </c>
    </row>
    <row r="43" spans="1:7" s="2" customFormat="1" ht="25.35" customHeight="1" x14ac:dyDescent="0.25">
      <c r="A43" s="46" t="s">
        <v>98</v>
      </c>
      <c r="B43" s="47"/>
      <c r="C43" s="47"/>
      <c r="D43" s="47"/>
      <c r="E43" s="48">
        <v>2</v>
      </c>
    </row>
    <row r="44" spans="1:7" s="2" customFormat="1" ht="25.35" customHeight="1" x14ac:dyDescent="0.25">
      <c r="A44" s="46" t="s">
        <v>99</v>
      </c>
      <c r="B44" s="47"/>
      <c r="C44" s="47"/>
      <c r="D44" s="47"/>
      <c r="E44" s="48">
        <v>1</v>
      </c>
    </row>
    <row r="45" spans="1:7" ht="25.35" customHeight="1" x14ac:dyDescent="0.25">
      <c r="A45" s="46" t="s">
        <v>100</v>
      </c>
      <c r="B45" s="5"/>
      <c r="C45" s="5"/>
      <c r="D45" s="5"/>
      <c r="E45" s="15">
        <v>4</v>
      </c>
    </row>
    <row r="46" spans="1:7" ht="25.35" customHeight="1" x14ac:dyDescent="0.25">
      <c r="A46" s="46" t="s">
        <v>101</v>
      </c>
      <c r="B46" s="5"/>
      <c r="C46" s="5"/>
      <c r="D46" s="5"/>
      <c r="E46" s="15">
        <v>0</v>
      </c>
    </row>
    <row r="47" spans="1:7" ht="25.35" customHeight="1" x14ac:dyDescent="0.25">
      <c r="A47" s="49"/>
      <c r="B47" s="50"/>
      <c r="C47" s="51" t="s">
        <v>102</v>
      </c>
      <c r="D47" s="51"/>
      <c r="E47" s="24">
        <f>SUM(E43:E46)</f>
        <v>7</v>
      </c>
    </row>
  </sheetData>
  <mergeCells count="10">
    <mergeCell ref="N17:O17"/>
    <mergeCell ref="A1:I1"/>
    <mergeCell ref="A3:I3"/>
    <mergeCell ref="A31:C31"/>
    <mergeCell ref="A32:C32"/>
    <mergeCell ref="A39:C39"/>
    <mergeCell ref="A24:C24"/>
    <mergeCell ref="A28:C28"/>
    <mergeCell ref="A29:C29"/>
    <mergeCell ref="A30:C30"/>
  </mergeCells>
  <printOptions horizontalCentered="1"/>
  <pageMargins left="0.7" right="0.7" top="0.5" bottom="0.5" header="0.3" footer="0.3"/>
  <pageSetup scale="71"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7"/>
  <sheetViews>
    <sheetView workbookViewId="0">
      <selection activeCell="H10" sqref="H10:H11"/>
    </sheetView>
  </sheetViews>
  <sheetFormatPr defaultRowHeight="15.75" x14ac:dyDescent="0.25"/>
  <cols>
    <col min="1" max="1" width="20.625" customWidth="1"/>
    <col min="4" max="4" width="0" hidden="1" customWidth="1"/>
    <col min="5" max="5" width="20.625" customWidth="1"/>
    <col min="6" max="6" width="10.625" customWidth="1"/>
    <col min="7" max="7" width="20.625" customWidth="1"/>
    <col min="8" max="8" width="13.625" customWidth="1"/>
    <col min="9" max="9" width="12.875" customWidth="1"/>
    <col min="14" max="15" width="0" hidden="1" customWidth="1"/>
  </cols>
  <sheetData>
    <row r="1" spans="1:10" s="1" customFormat="1" ht="20.25" x14ac:dyDescent="0.3">
      <c r="A1" s="97" t="s">
        <v>87</v>
      </c>
      <c r="B1" s="97"/>
      <c r="C1" s="97"/>
      <c r="D1" s="97"/>
      <c r="E1" s="97"/>
      <c r="F1" s="97"/>
      <c r="G1" s="97"/>
      <c r="H1" s="97"/>
      <c r="I1" s="97"/>
    </row>
    <row r="3" spans="1:10" ht="20.25" x14ac:dyDescent="0.3">
      <c r="A3" s="97" t="s">
        <v>89</v>
      </c>
      <c r="B3" s="97"/>
      <c r="C3" s="97"/>
      <c r="D3" s="97"/>
      <c r="E3" s="97"/>
      <c r="F3" s="97"/>
      <c r="G3" s="97"/>
      <c r="H3" s="97"/>
      <c r="I3" s="97"/>
    </row>
    <row r="4" spans="1:10" ht="20.25" x14ac:dyDescent="0.3">
      <c r="A4" s="30"/>
      <c r="B4" s="30"/>
      <c r="C4" s="30"/>
      <c r="D4" s="30"/>
      <c r="E4" s="30"/>
      <c r="F4" s="30"/>
      <c r="G4" s="30"/>
      <c r="H4" s="30"/>
      <c r="I4" s="30"/>
    </row>
    <row r="5" spans="1:10" ht="20.25" x14ac:dyDescent="0.3">
      <c r="A5" s="30"/>
      <c r="B5" s="30"/>
      <c r="C5" s="30"/>
      <c r="D5" s="30"/>
      <c r="E5" s="30"/>
      <c r="F5" s="30"/>
      <c r="G5" s="30"/>
      <c r="H5" s="30"/>
      <c r="I5" s="30"/>
    </row>
    <row r="7" spans="1:10" x14ac:dyDescent="0.25">
      <c r="A7" s="2" t="s">
        <v>123</v>
      </c>
    </row>
    <row r="9" spans="1:10" s="2" customFormat="1" x14ac:dyDescent="0.25">
      <c r="A9" s="2" t="s">
        <v>81</v>
      </c>
      <c r="G9" s="2" t="s">
        <v>63</v>
      </c>
    </row>
    <row r="10" spans="1:10" ht="25.15" customHeight="1" x14ac:dyDescent="0.25">
      <c r="A10" s="5" t="s">
        <v>14</v>
      </c>
      <c r="B10" s="15">
        <v>1</v>
      </c>
      <c r="G10" s="21" t="s">
        <v>39</v>
      </c>
      <c r="H10" s="81">
        <f>B12+E24+E32</f>
        <v>18</v>
      </c>
      <c r="J10" s="57"/>
    </row>
    <row r="11" spans="1:10" ht="25.15" customHeight="1" x14ac:dyDescent="0.25">
      <c r="A11" s="5" t="s">
        <v>15</v>
      </c>
      <c r="B11" s="15">
        <v>1</v>
      </c>
      <c r="G11" s="22" t="s">
        <v>31</v>
      </c>
      <c r="H11" s="81">
        <f>E39+E47</f>
        <v>6</v>
      </c>
    </row>
    <row r="12" spans="1:10" s="2" customFormat="1" ht="25.15" customHeight="1" x14ac:dyDescent="0.25">
      <c r="A12" s="40" t="s">
        <v>82</v>
      </c>
      <c r="B12" s="24">
        <f>SUM(B10:B11)</f>
        <v>2</v>
      </c>
      <c r="G12" s="40" t="s">
        <v>49</v>
      </c>
      <c r="H12" s="82">
        <f>SUM(H10:H11)</f>
        <v>24</v>
      </c>
    </row>
    <row r="13" spans="1:10" s="2" customFormat="1" ht="15.6" customHeight="1" x14ac:dyDescent="0.25"/>
    <row r="15" spans="1:10" s="2" customFormat="1" x14ac:dyDescent="0.25">
      <c r="A15" s="2" t="s">
        <v>17</v>
      </c>
      <c r="G15" s="2" t="s">
        <v>83</v>
      </c>
    </row>
    <row r="16" spans="1:10" s="3" customFormat="1" ht="25.5" x14ac:dyDescent="0.25">
      <c r="A16" s="41" t="s">
        <v>93</v>
      </c>
      <c r="B16" s="41" t="s">
        <v>19</v>
      </c>
      <c r="C16" s="41" t="s">
        <v>20</v>
      </c>
      <c r="D16" s="41"/>
      <c r="E16" s="41" t="s">
        <v>21</v>
      </c>
      <c r="F16" s="4"/>
      <c r="G16" s="37" t="s">
        <v>84</v>
      </c>
      <c r="H16" s="38" t="s">
        <v>85</v>
      </c>
      <c r="I16" s="38" t="s">
        <v>86</v>
      </c>
    </row>
    <row r="17" spans="1:15" ht="25.15" customHeight="1" x14ac:dyDescent="0.25">
      <c r="A17" s="7" t="s">
        <v>94</v>
      </c>
      <c r="B17" s="7">
        <v>41</v>
      </c>
      <c r="C17" s="7">
        <v>24</v>
      </c>
      <c r="D17" s="90">
        <f>B17/C17</f>
        <v>1.7083333333333333</v>
      </c>
      <c r="E17" s="74">
        <v>2</v>
      </c>
      <c r="F17" s="32"/>
      <c r="G17" s="7">
        <f>37+33+37+42+38+53</f>
        <v>240</v>
      </c>
      <c r="H17" s="7">
        <v>140</v>
      </c>
      <c r="I17" s="39">
        <f>H17*G17</f>
        <v>33600</v>
      </c>
      <c r="N17" s="96" t="s">
        <v>125</v>
      </c>
      <c r="O17" s="96"/>
    </row>
    <row r="18" spans="1:15" ht="25.15" customHeight="1" x14ac:dyDescent="0.25">
      <c r="A18" s="7">
        <v>1</v>
      </c>
      <c r="B18" s="7">
        <v>37</v>
      </c>
      <c r="C18" s="7">
        <v>24</v>
      </c>
      <c r="D18" s="90">
        <f t="shared" ref="D18:D23" si="0">B18/C18</f>
        <v>1.5416666666666667</v>
      </c>
      <c r="E18" s="74">
        <v>2</v>
      </c>
      <c r="F18" s="32"/>
      <c r="G18" s="36"/>
      <c r="N18" s="10" t="s">
        <v>126</v>
      </c>
      <c r="O18" s="10" t="s">
        <v>84</v>
      </c>
    </row>
    <row r="19" spans="1:15" ht="25.15" customHeight="1" x14ac:dyDescent="0.25">
      <c r="A19" s="7">
        <v>2</v>
      </c>
      <c r="B19" s="7">
        <v>41</v>
      </c>
      <c r="C19" s="7">
        <v>24</v>
      </c>
      <c r="D19" s="90">
        <f t="shared" si="0"/>
        <v>1.7083333333333333</v>
      </c>
      <c r="E19" s="74">
        <v>2</v>
      </c>
      <c r="F19" s="32"/>
      <c r="G19" s="36"/>
      <c r="N19">
        <v>37</v>
      </c>
      <c r="O19">
        <v>33</v>
      </c>
    </row>
    <row r="20" spans="1:15" ht="25.15" customHeight="1" x14ac:dyDescent="0.25">
      <c r="A20" s="7">
        <v>3</v>
      </c>
      <c r="B20" s="7">
        <v>44</v>
      </c>
      <c r="C20" s="7">
        <v>24</v>
      </c>
      <c r="D20" s="90">
        <f t="shared" si="0"/>
        <v>1.8333333333333333</v>
      </c>
      <c r="E20" s="74">
        <v>2</v>
      </c>
      <c r="F20" s="32"/>
      <c r="G20" s="44"/>
      <c r="N20">
        <v>41</v>
      </c>
      <c r="O20">
        <v>37</v>
      </c>
    </row>
    <row r="21" spans="1:15" ht="25.15" customHeight="1" x14ac:dyDescent="0.25">
      <c r="A21" s="7">
        <v>4</v>
      </c>
      <c r="B21" s="7">
        <v>41</v>
      </c>
      <c r="C21" s="7">
        <v>24</v>
      </c>
      <c r="D21" s="90">
        <f t="shared" si="0"/>
        <v>1.7083333333333333</v>
      </c>
      <c r="E21" s="74">
        <v>2</v>
      </c>
      <c r="F21" s="32"/>
      <c r="G21" s="44"/>
      <c r="N21">
        <v>44</v>
      </c>
      <c r="O21">
        <v>42</v>
      </c>
    </row>
    <row r="22" spans="1:15" ht="25.15" customHeight="1" x14ac:dyDescent="0.25">
      <c r="A22" s="7">
        <v>5</v>
      </c>
      <c r="B22" s="7">
        <v>57</v>
      </c>
      <c r="C22" s="7">
        <v>24</v>
      </c>
      <c r="D22" s="90">
        <f t="shared" si="0"/>
        <v>2.375</v>
      </c>
      <c r="E22" s="74">
        <v>2</v>
      </c>
      <c r="F22" s="32"/>
      <c r="G22" s="36"/>
      <c r="N22">
        <f>SUM(N19:N21)</f>
        <v>122</v>
      </c>
      <c r="O22">
        <f>SUM(O19:O21)</f>
        <v>112</v>
      </c>
    </row>
    <row r="23" spans="1:15" ht="25.15" customHeight="1" x14ac:dyDescent="0.25">
      <c r="A23" s="7" t="s">
        <v>96</v>
      </c>
      <c r="B23" s="7">
        <f>SUM(B17:B22)</f>
        <v>261</v>
      </c>
      <c r="C23" s="7"/>
      <c r="D23" s="90" t="e">
        <f t="shared" si="0"/>
        <v>#DIV/0!</v>
      </c>
      <c r="E23" s="74">
        <f>SUM(E17:E22)</f>
        <v>12</v>
      </c>
      <c r="F23" s="32"/>
      <c r="G23" s="36"/>
    </row>
    <row r="24" spans="1:15" s="2" customFormat="1" ht="25.15" customHeight="1" x14ac:dyDescent="0.25">
      <c r="A24" s="98" t="s">
        <v>27</v>
      </c>
      <c r="B24" s="98"/>
      <c r="C24" s="99"/>
      <c r="D24" s="5"/>
      <c r="E24" s="82">
        <v>12</v>
      </c>
      <c r="F24" s="33"/>
      <c r="N24" s="72">
        <f>N22/3</f>
        <v>40.666666666666664</v>
      </c>
      <c r="O24" s="71">
        <f>O22/3</f>
        <v>37.333333333333336</v>
      </c>
    </row>
    <row r="25" spans="1:15" s="2" customFormat="1" ht="15.6" customHeight="1" x14ac:dyDescent="0.25">
      <c r="A25" s="9"/>
      <c r="B25" s="9"/>
      <c r="C25"/>
      <c r="D25"/>
      <c r="E25" s="10"/>
      <c r="F25" s="10"/>
    </row>
    <row r="27" spans="1:15" s="2" customFormat="1" x14ac:dyDescent="0.25">
      <c r="A27" s="2" t="s">
        <v>33</v>
      </c>
    </row>
    <row r="28" spans="1:15" ht="25.15" customHeight="1" x14ac:dyDescent="0.25">
      <c r="A28" s="100" t="s">
        <v>34</v>
      </c>
      <c r="B28" s="100"/>
      <c r="C28" s="100"/>
      <c r="D28" s="86"/>
      <c r="E28" s="15">
        <v>0</v>
      </c>
      <c r="F28" s="31"/>
    </row>
    <row r="29" spans="1:15" ht="25.15" customHeight="1" x14ac:dyDescent="0.25">
      <c r="A29" s="100" t="s">
        <v>35</v>
      </c>
      <c r="B29" s="100"/>
      <c r="C29" s="100"/>
      <c r="D29" s="86"/>
      <c r="E29" s="15">
        <v>1</v>
      </c>
      <c r="F29" s="31"/>
    </row>
    <row r="30" spans="1:15" ht="25.15" customHeight="1" x14ac:dyDescent="0.25">
      <c r="A30" s="100" t="s">
        <v>107</v>
      </c>
      <c r="B30" s="100"/>
      <c r="C30" s="100"/>
      <c r="D30" s="86"/>
      <c r="E30" s="15">
        <v>2</v>
      </c>
      <c r="F30" s="31"/>
    </row>
    <row r="31" spans="1:15" ht="25.15" customHeight="1" x14ac:dyDescent="0.25">
      <c r="A31" s="101" t="s">
        <v>97</v>
      </c>
      <c r="B31" s="101"/>
      <c r="C31" s="101"/>
      <c r="D31" s="87"/>
      <c r="E31" s="73">
        <v>1</v>
      </c>
      <c r="F31" s="31"/>
    </row>
    <row r="32" spans="1:15" ht="25.15" customHeight="1" x14ac:dyDescent="0.25">
      <c r="A32" s="98" t="s">
        <v>38</v>
      </c>
      <c r="B32" s="98"/>
      <c r="C32" s="98"/>
      <c r="D32" s="40"/>
      <c r="E32" s="24">
        <f>SUM(E28:E31)</f>
        <v>4</v>
      </c>
      <c r="F32" s="34"/>
    </row>
    <row r="35" spans="1:7" s="2" customFormat="1" x14ac:dyDescent="0.25">
      <c r="A35" s="2" t="s">
        <v>32</v>
      </c>
    </row>
    <row r="36" spans="1:7" s="3" customFormat="1" ht="25.5" x14ac:dyDescent="0.25">
      <c r="A36" s="42"/>
      <c r="B36" s="41" t="s">
        <v>19</v>
      </c>
      <c r="C36" s="41" t="s">
        <v>20</v>
      </c>
      <c r="D36" s="41"/>
      <c r="E36" s="41" t="s">
        <v>21</v>
      </c>
      <c r="F36" s="4"/>
      <c r="G36" s="4"/>
    </row>
    <row r="37" spans="1:7" ht="25.15" customHeight="1" x14ac:dyDescent="0.25">
      <c r="A37" s="5" t="s">
        <v>28</v>
      </c>
      <c r="B37" s="7">
        <f>B17</f>
        <v>41</v>
      </c>
      <c r="C37" s="7">
        <v>24</v>
      </c>
      <c r="D37" s="7"/>
      <c r="E37" s="75">
        <f>SUM(B37/C37)</f>
        <v>1.7083333333333333</v>
      </c>
      <c r="F37" s="31"/>
      <c r="G37" s="45"/>
    </row>
    <row r="38" spans="1:7" ht="25.15" customHeight="1" x14ac:dyDescent="0.25">
      <c r="A38" s="5" t="s">
        <v>30</v>
      </c>
      <c r="B38" s="7">
        <v>0</v>
      </c>
      <c r="C38" s="7">
        <v>0</v>
      </c>
      <c r="D38" s="7"/>
      <c r="E38" s="7">
        <v>0</v>
      </c>
      <c r="F38" s="35"/>
      <c r="G38" s="45"/>
    </row>
    <row r="39" spans="1:7" s="2" customFormat="1" ht="25.15" customHeight="1" x14ac:dyDescent="0.25">
      <c r="A39" s="98" t="s">
        <v>31</v>
      </c>
      <c r="B39" s="98"/>
      <c r="C39" s="98"/>
      <c r="D39" s="40"/>
      <c r="E39" s="24">
        <v>2</v>
      </c>
      <c r="F39" s="34"/>
    </row>
    <row r="40" spans="1:7" s="2" customFormat="1" ht="15.6" customHeight="1" x14ac:dyDescent="0.25">
      <c r="A40" s="9"/>
      <c r="B40" s="9"/>
      <c r="C40" s="9"/>
      <c r="D40" s="9"/>
      <c r="E40" s="10"/>
      <c r="F40" s="10"/>
    </row>
    <row r="42" spans="1:7" s="2" customFormat="1" ht="25.15" customHeight="1" x14ac:dyDescent="0.25">
      <c r="A42" s="2" t="s">
        <v>103</v>
      </c>
    </row>
    <row r="43" spans="1:7" s="2" customFormat="1" ht="25.15" customHeight="1" x14ac:dyDescent="0.25">
      <c r="A43" s="46" t="s">
        <v>98</v>
      </c>
      <c r="B43" s="47"/>
      <c r="C43" s="47"/>
      <c r="D43" s="47"/>
      <c r="E43" s="48">
        <v>1</v>
      </c>
    </row>
    <row r="44" spans="1:7" s="2" customFormat="1" ht="25.15" customHeight="1" x14ac:dyDescent="0.25">
      <c r="A44" s="46" t="s">
        <v>99</v>
      </c>
      <c r="B44" s="47"/>
      <c r="C44" s="47"/>
      <c r="D44" s="47"/>
      <c r="E44" s="48">
        <v>1</v>
      </c>
    </row>
    <row r="45" spans="1:7" ht="25.35" customHeight="1" x14ac:dyDescent="0.25">
      <c r="A45" s="46" t="s">
        <v>100</v>
      </c>
      <c r="B45" s="5"/>
      <c r="C45" s="5"/>
      <c r="D45" s="5"/>
      <c r="E45" s="15">
        <v>2</v>
      </c>
    </row>
    <row r="46" spans="1:7" ht="25.35" customHeight="1" x14ac:dyDescent="0.25">
      <c r="A46" s="46" t="s">
        <v>101</v>
      </c>
      <c r="B46" s="5"/>
      <c r="C46" s="5"/>
      <c r="D46" s="5"/>
      <c r="E46" s="15">
        <v>0</v>
      </c>
    </row>
    <row r="47" spans="1:7" ht="25.35" customHeight="1" x14ac:dyDescent="0.25">
      <c r="A47" s="49"/>
      <c r="B47" s="50"/>
      <c r="C47" s="51" t="s">
        <v>102</v>
      </c>
      <c r="D47" s="51"/>
      <c r="E47" s="24">
        <f>SUM(E43:E46)</f>
        <v>4</v>
      </c>
    </row>
  </sheetData>
  <mergeCells count="10">
    <mergeCell ref="N17:O17"/>
    <mergeCell ref="A1:I1"/>
    <mergeCell ref="A3:I3"/>
    <mergeCell ref="A31:C31"/>
    <mergeCell ref="A32:C32"/>
    <mergeCell ref="A39:C39"/>
    <mergeCell ref="A24:C24"/>
    <mergeCell ref="A28:C28"/>
    <mergeCell ref="A29:C29"/>
    <mergeCell ref="A30:C30"/>
  </mergeCells>
  <printOptions horizontalCentered="1"/>
  <pageMargins left="0.7" right="0.7" top="0.5" bottom="0.5" header="0.3" footer="0.3"/>
  <pageSetup scale="7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8"/>
  <sheetViews>
    <sheetView workbookViewId="0">
      <selection activeCell="H10" sqref="H10:H11"/>
    </sheetView>
  </sheetViews>
  <sheetFormatPr defaultRowHeight="15.75" x14ac:dyDescent="0.25"/>
  <cols>
    <col min="1" max="1" width="20.625" customWidth="1"/>
    <col min="5" max="5" width="23.25" customWidth="1"/>
    <col min="6" max="6" width="10.625" customWidth="1"/>
    <col min="7" max="7" width="20.625" customWidth="1"/>
    <col min="8" max="8" width="13.625" customWidth="1"/>
    <col min="9" max="9" width="12.875" customWidth="1"/>
  </cols>
  <sheetData>
    <row r="1" spans="1:10" s="1" customFormat="1" ht="20.25" x14ac:dyDescent="0.3">
      <c r="A1" s="97" t="s">
        <v>87</v>
      </c>
      <c r="B1" s="97"/>
      <c r="C1" s="97"/>
      <c r="D1" s="97"/>
      <c r="E1" s="97"/>
      <c r="F1" s="97"/>
      <c r="G1" s="97"/>
      <c r="H1" s="97"/>
      <c r="I1" s="97"/>
    </row>
    <row r="3" spans="1:10" ht="20.25" x14ac:dyDescent="0.3">
      <c r="A3" s="97" t="s">
        <v>91</v>
      </c>
      <c r="B3" s="97"/>
      <c r="C3" s="97"/>
      <c r="D3" s="97"/>
      <c r="E3" s="97"/>
      <c r="F3" s="97"/>
      <c r="G3" s="97"/>
      <c r="H3" s="97"/>
      <c r="I3" s="97"/>
    </row>
    <row r="4" spans="1:10" ht="20.25" x14ac:dyDescent="0.3">
      <c r="A4" s="30"/>
      <c r="B4" s="30"/>
      <c r="C4" s="30"/>
      <c r="D4" s="30"/>
      <c r="E4" s="30"/>
      <c r="F4" s="30"/>
      <c r="G4" s="30"/>
      <c r="H4" s="30"/>
      <c r="I4" s="30"/>
    </row>
    <row r="5" spans="1:10" ht="20.25" x14ac:dyDescent="0.3">
      <c r="A5" s="30"/>
      <c r="B5" s="30"/>
      <c r="C5" s="30"/>
      <c r="D5" s="30"/>
      <c r="E5" s="30"/>
      <c r="F5" s="30"/>
      <c r="G5" s="30"/>
      <c r="H5" s="30"/>
      <c r="I5" s="30"/>
    </row>
    <row r="7" spans="1:10" x14ac:dyDescent="0.25">
      <c r="A7" s="2" t="s">
        <v>123</v>
      </c>
    </row>
    <row r="9" spans="1:10" s="2" customFormat="1" x14ac:dyDescent="0.25">
      <c r="A9" s="2" t="s">
        <v>81</v>
      </c>
      <c r="G9" s="2" t="s">
        <v>63</v>
      </c>
    </row>
    <row r="10" spans="1:10" ht="25.15" customHeight="1" x14ac:dyDescent="0.25">
      <c r="A10" s="5" t="s">
        <v>14</v>
      </c>
      <c r="B10" s="15">
        <v>1</v>
      </c>
      <c r="G10" s="21" t="s">
        <v>39</v>
      </c>
      <c r="H10" s="43">
        <f>B12+E21+E29</f>
        <v>33.5</v>
      </c>
      <c r="J10" s="57"/>
    </row>
    <row r="11" spans="1:10" ht="25.15" customHeight="1" x14ac:dyDescent="0.25">
      <c r="A11" s="5" t="s">
        <v>15</v>
      </c>
      <c r="B11" s="15">
        <v>1</v>
      </c>
      <c r="G11" s="22" t="s">
        <v>31</v>
      </c>
      <c r="H11" s="43">
        <f>E38</f>
        <v>8.5</v>
      </c>
    </row>
    <row r="12" spans="1:10" s="2" customFormat="1" ht="25.15" customHeight="1" x14ac:dyDescent="0.25">
      <c r="A12" s="40" t="s">
        <v>82</v>
      </c>
      <c r="B12" s="24">
        <f>SUM(B10:B11)</f>
        <v>2</v>
      </c>
      <c r="G12" s="40" t="s">
        <v>49</v>
      </c>
      <c r="H12" s="24">
        <f>SUM(H10:H11)</f>
        <v>42</v>
      </c>
    </row>
    <row r="13" spans="1:10" s="2" customFormat="1" ht="15.6" customHeight="1" x14ac:dyDescent="0.25"/>
    <row r="15" spans="1:10" s="2" customFormat="1" x14ac:dyDescent="0.25">
      <c r="A15" s="52" t="s">
        <v>17</v>
      </c>
      <c r="B15" s="53"/>
      <c r="C15" s="53"/>
      <c r="D15" s="53"/>
      <c r="E15" s="54"/>
      <c r="G15" s="2" t="s">
        <v>83</v>
      </c>
    </row>
    <row r="16" spans="1:10" s="3" customFormat="1" ht="25.5" x14ac:dyDescent="0.25">
      <c r="A16" s="41" t="s">
        <v>93</v>
      </c>
      <c r="B16" s="41" t="s">
        <v>19</v>
      </c>
      <c r="C16" s="41" t="s">
        <v>20</v>
      </c>
      <c r="D16" s="41"/>
      <c r="E16" s="41" t="s">
        <v>21</v>
      </c>
      <c r="F16" s="4"/>
      <c r="G16" s="37" t="s">
        <v>84</v>
      </c>
      <c r="H16" s="38" t="s">
        <v>85</v>
      </c>
      <c r="I16" s="38" t="s">
        <v>86</v>
      </c>
    </row>
    <row r="17" spans="1:9" ht="25.15" customHeight="1" x14ac:dyDescent="0.25">
      <c r="A17" s="7">
        <v>6</v>
      </c>
      <c r="B17" s="7">
        <f>77+60+51</f>
        <v>188</v>
      </c>
      <c r="C17" s="7">
        <v>25</v>
      </c>
      <c r="D17" s="7">
        <f>B17/C17</f>
        <v>7.52</v>
      </c>
      <c r="E17" s="74">
        <v>8</v>
      </c>
      <c r="F17" s="32"/>
      <c r="G17" s="7">
        <f>73+56+48+164+147</f>
        <v>488</v>
      </c>
      <c r="H17" s="7">
        <v>140</v>
      </c>
      <c r="I17" s="39">
        <f>H17*G17</f>
        <v>68320</v>
      </c>
    </row>
    <row r="18" spans="1:9" ht="25.15" customHeight="1" x14ac:dyDescent="0.25">
      <c r="A18" s="7">
        <v>7</v>
      </c>
      <c r="B18" s="7">
        <v>179</v>
      </c>
      <c r="C18" s="7">
        <v>25</v>
      </c>
      <c r="D18" s="7">
        <f t="shared" ref="D18:D20" si="0">B18/C18</f>
        <v>7.16</v>
      </c>
      <c r="E18" s="74">
        <v>7</v>
      </c>
      <c r="F18" s="32"/>
      <c r="G18" s="36"/>
    </row>
    <row r="19" spans="1:9" ht="25.15" customHeight="1" x14ac:dyDescent="0.25">
      <c r="A19" s="7">
        <v>8</v>
      </c>
      <c r="B19" s="7">
        <v>169</v>
      </c>
      <c r="C19" s="7">
        <v>25</v>
      </c>
      <c r="D19" s="7">
        <f t="shared" si="0"/>
        <v>6.76</v>
      </c>
      <c r="E19" s="74">
        <v>7</v>
      </c>
      <c r="F19" s="32"/>
      <c r="G19" s="44"/>
    </row>
    <row r="20" spans="1:9" ht="25.15" customHeight="1" x14ac:dyDescent="0.25">
      <c r="A20" s="7" t="s">
        <v>96</v>
      </c>
      <c r="B20" s="7">
        <f>SUM(B17:B19)</f>
        <v>536</v>
      </c>
      <c r="C20" s="7"/>
      <c r="D20" s="7" t="e">
        <f t="shared" si="0"/>
        <v>#DIV/0!</v>
      </c>
      <c r="E20" s="74">
        <f>SUM(E17:E19)</f>
        <v>22</v>
      </c>
      <c r="F20" s="32"/>
      <c r="G20" s="44"/>
    </row>
    <row r="21" spans="1:9" s="2" customFormat="1" ht="25.15" customHeight="1" x14ac:dyDescent="0.25">
      <c r="A21" s="98" t="s">
        <v>27</v>
      </c>
      <c r="B21" s="98"/>
      <c r="C21" s="99"/>
      <c r="D21" s="5"/>
      <c r="E21" s="82">
        <v>22</v>
      </c>
      <c r="F21" s="33"/>
    </row>
    <row r="22" spans="1:9" s="2" customFormat="1" ht="15.6" customHeight="1" x14ac:dyDescent="0.25">
      <c r="A22" s="9"/>
      <c r="B22" s="9"/>
      <c r="C22"/>
      <c r="D22"/>
      <c r="E22" s="10"/>
      <c r="F22" s="10"/>
    </row>
    <row r="24" spans="1:9" s="2" customFormat="1" x14ac:dyDescent="0.25">
      <c r="A24" s="52" t="s">
        <v>33</v>
      </c>
      <c r="B24" s="53"/>
      <c r="C24" s="53"/>
      <c r="D24" s="53"/>
      <c r="E24" s="54"/>
    </row>
    <row r="25" spans="1:9" ht="25.15" customHeight="1" x14ac:dyDescent="0.25">
      <c r="A25" s="100" t="s">
        <v>34</v>
      </c>
      <c r="B25" s="100"/>
      <c r="C25" s="100"/>
      <c r="D25" s="86"/>
      <c r="E25" s="74">
        <v>1</v>
      </c>
      <c r="F25" s="31"/>
    </row>
    <row r="26" spans="1:9" ht="25.15" customHeight="1" x14ac:dyDescent="0.25">
      <c r="A26" s="100" t="s">
        <v>35</v>
      </c>
      <c r="B26" s="100"/>
      <c r="C26" s="100"/>
      <c r="D26" s="86"/>
      <c r="E26" s="74">
        <v>1</v>
      </c>
      <c r="F26" s="31"/>
    </row>
    <row r="27" spans="1:9" ht="42" customHeight="1" x14ac:dyDescent="0.25">
      <c r="A27" s="102" t="s">
        <v>106</v>
      </c>
      <c r="B27" s="102"/>
      <c r="C27" s="102"/>
      <c r="D27" s="88"/>
      <c r="E27" s="15">
        <v>5.5</v>
      </c>
      <c r="F27" s="31"/>
    </row>
    <row r="28" spans="1:9" ht="25.15" customHeight="1" x14ac:dyDescent="0.25">
      <c r="A28" s="101" t="s">
        <v>105</v>
      </c>
      <c r="B28" s="101"/>
      <c r="C28" s="101"/>
      <c r="D28" s="87"/>
      <c r="E28" s="79">
        <v>2</v>
      </c>
      <c r="F28" s="31"/>
    </row>
    <row r="29" spans="1:9" ht="25.15" customHeight="1" x14ac:dyDescent="0.25">
      <c r="A29" s="98" t="s">
        <v>38</v>
      </c>
      <c r="B29" s="98"/>
      <c r="C29" s="98"/>
      <c r="D29" s="40"/>
      <c r="E29" s="24">
        <f>SUM(E25:E28)</f>
        <v>9.5</v>
      </c>
      <c r="F29" s="34"/>
    </row>
    <row r="32" spans="1:9" s="2" customFormat="1" x14ac:dyDescent="0.25">
      <c r="A32" s="2" t="s">
        <v>104</v>
      </c>
    </row>
    <row r="33" spans="1:5" s="2" customFormat="1" ht="25.15" customHeight="1" x14ac:dyDescent="0.25">
      <c r="A33" s="52" t="s">
        <v>103</v>
      </c>
      <c r="B33" s="53"/>
      <c r="C33" s="53"/>
      <c r="D33" s="53"/>
      <c r="E33" s="54"/>
    </row>
    <row r="34" spans="1:5" s="2" customFormat="1" ht="25.15" customHeight="1" x14ac:dyDescent="0.25">
      <c r="A34" s="46" t="s">
        <v>98</v>
      </c>
      <c r="B34" s="47"/>
      <c r="C34" s="47"/>
      <c r="D34" s="47"/>
      <c r="E34" s="80">
        <v>2</v>
      </c>
    </row>
    <row r="35" spans="1:5" s="2" customFormat="1" ht="25.15" customHeight="1" x14ac:dyDescent="0.25">
      <c r="A35" s="46" t="s">
        <v>99</v>
      </c>
      <c r="B35" s="47"/>
      <c r="C35" s="47"/>
      <c r="D35" s="47"/>
      <c r="E35" s="80">
        <v>1</v>
      </c>
    </row>
    <row r="36" spans="1:5" x14ac:dyDescent="0.25">
      <c r="A36" s="46" t="s">
        <v>100</v>
      </c>
      <c r="B36" s="5"/>
      <c r="C36" s="5"/>
      <c r="D36" s="5"/>
      <c r="E36" s="74">
        <v>4</v>
      </c>
    </row>
    <row r="37" spans="1:5" ht="47.25" x14ac:dyDescent="0.25">
      <c r="A37" s="85" t="s">
        <v>134</v>
      </c>
      <c r="B37" s="78"/>
      <c r="C37" s="78"/>
      <c r="D37" s="78"/>
      <c r="E37" s="73">
        <v>1.5</v>
      </c>
    </row>
    <row r="38" spans="1:5" x14ac:dyDescent="0.25">
      <c r="A38" s="49"/>
      <c r="B38" s="50"/>
      <c r="C38" s="51" t="s">
        <v>102</v>
      </c>
      <c r="D38" s="51"/>
      <c r="E38" s="24">
        <f>SUM(E34:E37)</f>
        <v>8.5</v>
      </c>
    </row>
  </sheetData>
  <mergeCells count="8">
    <mergeCell ref="A1:I1"/>
    <mergeCell ref="A3:I3"/>
    <mergeCell ref="A29:C29"/>
    <mergeCell ref="A21:C21"/>
    <mergeCell ref="A25:C25"/>
    <mergeCell ref="A26:C26"/>
    <mergeCell ref="A27:C27"/>
    <mergeCell ref="A28:C28"/>
  </mergeCells>
  <printOptions horizontalCentered="1"/>
  <pageMargins left="0.7" right="0.7" top="0.5" bottom="0.5" header="0.3" footer="0.3"/>
  <pageSetup scale="71"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43"/>
  <sheetViews>
    <sheetView workbookViewId="0">
      <selection activeCell="H10" sqref="H10:H11"/>
    </sheetView>
  </sheetViews>
  <sheetFormatPr defaultRowHeight="15.75" x14ac:dyDescent="0.25"/>
  <cols>
    <col min="1" max="1" width="20.625" customWidth="1"/>
    <col min="4" max="4" width="0" hidden="1" customWidth="1"/>
    <col min="5" max="5" width="23.25" customWidth="1"/>
    <col min="6" max="6" width="10.625" customWidth="1"/>
    <col min="7" max="7" width="20.625" customWidth="1"/>
    <col min="8" max="8" width="13.625" customWidth="1"/>
    <col min="9" max="9" width="12.875" customWidth="1"/>
  </cols>
  <sheetData>
    <row r="1" spans="1:9" s="1" customFormat="1" ht="20.25" x14ac:dyDescent="0.3">
      <c r="A1" s="97" t="s">
        <v>87</v>
      </c>
      <c r="B1" s="97"/>
      <c r="C1" s="97"/>
      <c r="D1" s="97"/>
      <c r="E1" s="97"/>
      <c r="F1" s="97"/>
      <c r="G1" s="97"/>
      <c r="H1" s="97"/>
      <c r="I1" s="97"/>
    </row>
    <row r="3" spans="1:9" ht="20.25" x14ac:dyDescent="0.3">
      <c r="A3" s="97" t="s">
        <v>92</v>
      </c>
      <c r="B3" s="97"/>
      <c r="C3" s="97"/>
      <c r="D3" s="97"/>
      <c r="E3" s="97"/>
      <c r="F3" s="97"/>
      <c r="G3" s="97"/>
      <c r="H3" s="97"/>
      <c r="I3" s="97"/>
    </row>
    <row r="7" spans="1:9" x14ac:dyDescent="0.25">
      <c r="A7" s="2" t="s">
        <v>123</v>
      </c>
    </row>
    <row r="9" spans="1:9" s="2" customFormat="1" x14ac:dyDescent="0.25">
      <c r="A9" s="2" t="s">
        <v>81</v>
      </c>
      <c r="G9" s="2" t="s">
        <v>63</v>
      </c>
    </row>
    <row r="10" spans="1:9" ht="25.15" customHeight="1" x14ac:dyDescent="0.25">
      <c r="A10" s="5" t="s">
        <v>14</v>
      </c>
      <c r="B10" s="15">
        <v>1</v>
      </c>
      <c r="G10" s="21" t="s">
        <v>39</v>
      </c>
      <c r="H10" s="43">
        <f>SUM(E22+E29+B12)</f>
        <v>47.5</v>
      </c>
    </row>
    <row r="11" spans="1:9" ht="25.15" customHeight="1" x14ac:dyDescent="0.25">
      <c r="A11" s="5" t="s">
        <v>15</v>
      </c>
      <c r="B11" s="15">
        <v>1</v>
      </c>
      <c r="G11" s="22" t="s">
        <v>31</v>
      </c>
      <c r="H11" s="43">
        <f>E43</f>
        <v>7.5</v>
      </c>
    </row>
    <row r="12" spans="1:9" s="2" customFormat="1" ht="25.15" customHeight="1" x14ac:dyDescent="0.25">
      <c r="A12" s="40" t="s">
        <v>82</v>
      </c>
      <c r="B12" s="24">
        <f>SUM(B10:B11)</f>
        <v>2</v>
      </c>
      <c r="G12" s="40" t="s">
        <v>49</v>
      </c>
      <c r="H12" s="24">
        <f>SUM(H10:H11)</f>
        <v>55</v>
      </c>
    </row>
    <row r="13" spans="1:9" s="2" customFormat="1" ht="15.6" customHeight="1" x14ac:dyDescent="0.25"/>
    <row r="15" spans="1:9" s="2" customFormat="1" x14ac:dyDescent="0.25">
      <c r="A15" s="2" t="s">
        <v>17</v>
      </c>
      <c r="G15" s="2" t="s">
        <v>83</v>
      </c>
    </row>
    <row r="16" spans="1:9" s="3" customFormat="1" ht="25.5" x14ac:dyDescent="0.25">
      <c r="A16" s="41" t="s">
        <v>93</v>
      </c>
      <c r="B16" s="41" t="s">
        <v>19</v>
      </c>
      <c r="C16" s="41" t="s">
        <v>20</v>
      </c>
      <c r="D16" s="41"/>
      <c r="E16" s="41" t="s">
        <v>21</v>
      </c>
      <c r="F16" s="4"/>
      <c r="G16" s="37" t="s">
        <v>84</v>
      </c>
      <c r="H16" s="38" t="s">
        <v>85</v>
      </c>
      <c r="I16" s="38" t="s">
        <v>86</v>
      </c>
    </row>
    <row r="17" spans="1:9" ht="25.15" customHeight="1" x14ac:dyDescent="0.25">
      <c r="A17" s="7">
        <v>9</v>
      </c>
      <c r="B17" s="7">
        <v>206</v>
      </c>
      <c r="C17" s="7">
        <v>25</v>
      </c>
      <c r="D17" s="7">
        <f>B17/C17</f>
        <v>8.24</v>
      </c>
      <c r="E17" s="74">
        <v>8</v>
      </c>
      <c r="F17" s="32"/>
      <c r="G17" s="7">
        <f>178+190+182+199</f>
        <v>749</v>
      </c>
      <c r="H17" s="7">
        <v>140</v>
      </c>
      <c r="I17" s="39">
        <f>H17*G17</f>
        <v>104860</v>
      </c>
    </row>
    <row r="18" spans="1:9" ht="25.15" customHeight="1" x14ac:dyDescent="0.25">
      <c r="A18" s="7">
        <v>10</v>
      </c>
      <c r="B18" s="7">
        <v>208</v>
      </c>
      <c r="C18" s="7">
        <v>25</v>
      </c>
      <c r="D18" s="7">
        <f t="shared" ref="D18:D21" si="0">B18/C18</f>
        <v>8.32</v>
      </c>
      <c r="E18" s="74">
        <v>8</v>
      </c>
      <c r="F18" s="32"/>
      <c r="G18" s="36"/>
    </row>
    <row r="19" spans="1:9" ht="25.15" customHeight="1" x14ac:dyDescent="0.25">
      <c r="A19" s="7">
        <v>11</v>
      </c>
      <c r="B19" s="7">
        <v>197</v>
      </c>
      <c r="C19" s="7">
        <v>25</v>
      </c>
      <c r="D19" s="7">
        <f t="shared" si="0"/>
        <v>7.88</v>
      </c>
      <c r="E19" s="74">
        <v>8</v>
      </c>
      <c r="F19" s="32"/>
      <c r="G19" s="36"/>
    </row>
    <row r="20" spans="1:9" ht="25.15" customHeight="1" x14ac:dyDescent="0.25">
      <c r="A20" s="7">
        <v>12</v>
      </c>
      <c r="B20" s="7">
        <v>214</v>
      </c>
      <c r="C20" s="7">
        <v>25</v>
      </c>
      <c r="D20" s="7">
        <f t="shared" si="0"/>
        <v>8.56</v>
      </c>
      <c r="E20" s="74">
        <v>9</v>
      </c>
      <c r="F20" s="32"/>
      <c r="G20" s="44"/>
    </row>
    <row r="21" spans="1:9" ht="25.15" customHeight="1" x14ac:dyDescent="0.25">
      <c r="A21" s="7" t="s">
        <v>96</v>
      </c>
      <c r="B21" s="7">
        <f>SUM(B17:B20)</f>
        <v>825</v>
      </c>
      <c r="C21" s="7"/>
      <c r="D21" s="7" t="e">
        <f t="shared" si="0"/>
        <v>#DIV/0!</v>
      </c>
      <c r="E21" s="74">
        <f>SUM(E17:E20)</f>
        <v>33</v>
      </c>
      <c r="F21" s="32"/>
      <c r="G21" s="36"/>
    </row>
    <row r="22" spans="1:9" s="2" customFormat="1" ht="25.15" customHeight="1" x14ac:dyDescent="0.25">
      <c r="A22" s="98" t="s">
        <v>27</v>
      </c>
      <c r="B22" s="98"/>
      <c r="C22" s="99"/>
      <c r="D22" s="5"/>
      <c r="E22" s="82">
        <v>33</v>
      </c>
      <c r="F22" s="33"/>
    </row>
    <row r="23" spans="1:9" s="2" customFormat="1" ht="15.6" customHeight="1" x14ac:dyDescent="0.25">
      <c r="A23" s="9"/>
      <c r="B23" s="9"/>
      <c r="C23"/>
      <c r="D23"/>
      <c r="E23" s="10"/>
      <c r="F23" s="10"/>
    </row>
    <row r="25" spans="1:9" s="2" customFormat="1" x14ac:dyDescent="0.25">
      <c r="A25" s="2" t="s">
        <v>33</v>
      </c>
    </row>
    <row r="26" spans="1:9" ht="25.15" customHeight="1" x14ac:dyDescent="0.25">
      <c r="A26" s="100" t="s">
        <v>34</v>
      </c>
      <c r="B26" s="100"/>
      <c r="C26" s="100"/>
      <c r="D26" s="86"/>
      <c r="E26" s="15">
        <v>2</v>
      </c>
      <c r="F26" s="31"/>
    </row>
    <row r="27" spans="1:9" ht="25.15" customHeight="1" x14ac:dyDescent="0.25">
      <c r="A27" s="100" t="s">
        <v>35</v>
      </c>
      <c r="B27" s="100"/>
      <c r="C27" s="100"/>
      <c r="D27" s="86"/>
      <c r="E27" s="15">
        <v>1</v>
      </c>
      <c r="F27" s="31"/>
    </row>
    <row r="28" spans="1:9" ht="68.25" customHeight="1" x14ac:dyDescent="0.25">
      <c r="A28" s="103" t="s">
        <v>108</v>
      </c>
      <c r="B28" s="104"/>
      <c r="C28" s="105"/>
      <c r="D28" s="89"/>
      <c r="E28" s="15">
        <v>9.5</v>
      </c>
      <c r="F28" s="31"/>
    </row>
    <row r="29" spans="1:9" ht="25.15" customHeight="1" x14ac:dyDescent="0.25">
      <c r="A29" s="98" t="s">
        <v>38</v>
      </c>
      <c r="B29" s="98"/>
      <c r="C29" s="98"/>
      <c r="D29" s="40"/>
      <c r="E29" s="24">
        <f>SUM(E26:E28)</f>
        <v>12.5</v>
      </c>
      <c r="F29" s="34"/>
    </row>
    <row r="32" spans="1:9" s="2" customFormat="1" x14ac:dyDescent="0.25">
      <c r="A32" s="2" t="s">
        <v>32</v>
      </c>
    </row>
    <row r="33" spans="1:7" s="3" customFormat="1" ht="25.5" x14ac:dyDescent="0.25">
      <c r="A33" s="42"/>
      <c r="B33" s="41" t="s">
        <v>19</v>
      </c>
      <c r="C33" s="41" t="s">
        <v>20</v>
      </c>
      <c r="D33" s="41"/>
      <c r="E33" s="41" t="s">
        <v>21</v>
      </c>
      <c r="F33" s="4"/>
      <c r="G33" s="4"/>
    </row>
    <row r="34" spans="1:7" ht="25.15" customHeight="1" x14ac:dyDescent="0.25">
      <c r="A34" s="5" t="s">
        <v>30</v>
      </c>
      <c r="B34" s="7">
        <v>0</v>
      </c>
      <c r="C34" s="7">
        <v>0</v>
      </c>
      <c r="D34" s="7"/>
      <c r="E34" s="7">
        <v>0</v>
      </c>
      <c r="F34" s="35"/>
    </row>
    <row r="35" spans="1:7" s="2" customFormat="1" ht="25.15" customHeight="1" x14ac:dyDescent="0.25">
      <c r="A35" s="98" t="s">
        <v>31</v>
      </c>
      <c r="B35" s="98"/>
      <c r="C35" s="98"/>
      <c r="D35" s="40"/>
      <c r="E35" s="24">
        <f>SUM(E34:E34)</f>
        <v>0</v>
      </c>
      <c r="F35" s="34"/>
    </row>
    <row r="36" spans="1:7" s="2" customFormat="1" ht="15.6" customHeight="1" x14ac:dyDescent="0.25">
      <c r="A36" s="9"/>
      <c r="B36" s="9"/>
      <c r="C36" s="9"/>
      <c r="D36" s="9"/>
      <c r="E36" s="10"/>
      <c r="F36" s="10"/>
    </row>
    <row r="38" spans="1:7" s="2" customFormat="1" ht="25.15" customHeight="1" x14ac:dyDescent="0.25">
      <c r="A38" s="2" t="s">
        <v>103</v>
      </c>
    </row>
    <row r="39" spans="1:7" s="2" customFormat="1" ht="25.15" customHeight="1" x14ac:dyDescent="0.25">
      <c r="A39" s="46" t="s">
        <v>98</v>
      </c>
      <c r="B39" s="47"/>
      <c r="C39" s="47"/>
      <c r="D39" s="47"/>
      <c r="E39" s="48">
        <v>2</v>
      </c>
    </row>
    <row r="40" spans="1:7" s="2" customFormat="1" ht="25.15" customHeight="1" x14ac:dyDescent="0.25">
      <c r="A40" s="46" t="s">
        <v>99</v>
      </c>
      <c r="B40" s="47"/>
      <c r="C40" s="47"/>
      <c r="D40" s="47"/>
      <c r="E40" s="48">
        <v>1</v>
      </c>
    </row>
    <row r="41" spans="1:7" x14ac:dyDescent="0.25">
      <c r="A41" s="46" t="s">
        <v>100</v>
      </c>
      <c r="B41" s="5"/>
      <c r="C41" s="5"/>
      <c r="D41" s="5"/>
      <c r="E41" s="15">
        <v>4</v>
      </c>
    </row>
    <row r="42" spans="1:7" ht="31.5" x14ac:dyDescent="0.25">
      <c r="A42" s="84" t="s">
        <v>130</v>
      </c>
      <c r="B42" s="5"/>
      <c r="C42" s="5"/>
      <c r="D42" s="5"/>
      <c r="E42" s="15">
        <v>0.5</v>
      </c>
    </row>
    <row r="43" spans="1:7" x14ac:dyDescent="0.25">
      <c r="A43" s="83"/>
      <c r="B43" s="50"/>
      <c r="C43" s="51" t="s">
        <v>102</v>
      </c>
      <c r="D43" s="51"/>
      <c r="E43" s="24">
        <f>SUM(E39:E42)</f>
        <v>7.5</v>
      </c>
    </row>
  </sheetData>
  <mergeCells count="8">
    <mergeCell ref="A1:I1"/>
    <mergeCell ref="A3:I3"/>
    <mergeCell ref="A29:C29"/>
    <mergeCell ref="A35:C35"/>
    <mergeCell ref="A22:C22"/>
    <mergeCell ref="A26:C26"/>
    <mergeCell ref="A27:C27"/>
    <mergeCell ref="A28:C28"/>
  </mergeCells>
  <printOptions horizontalCentered="1"/>
  <pageMargins left="0.7" right="0.7" top="0.5" bottom="0.5" header="0.3" footer="0.3"/>
  <pageSetup scale="71"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52FAF-FC52-48CD-83CA-AB6CEA91C626}">
  <sheetPr>
    <tabColor rgb="FFFF0000"/>
  </sheetPr>
  <dimension ref="A1:G88"/>
  <sheetViews>
    <sheetView workbookViewId="0">
      <selection activeCell="G60" sqref="G60"/>
    </sheetView>
  </sheetViews>
  <sheetFormatPr defaultRowHeight="15.75" x14ac:dyDescent="0.25"/>
  <cols>
    <col min="1" max="1" width="23.375" bestFit="1" customWidth="1"/>
    <col min="2" max="4" width="9" style="57"/>
  </cols>
  <sheetData>
    <row r="1" spans="1:7" x14ac:dyDescent="0.25">
      <c r="A1" s="65" t="s">
        <v>115</v>
      </c>
      <c r="B1" s="66" t="s">
        <v>124</v>
      </c>
      <c r="C1" s="66" t="s">
        <v>113</v>
      </c>
      <c r="D1" s="66" t="s">
        <v>114</v>
      </c>
      <c r="E1" s="67"/>
    </row>
    <row r="2" spans="1:7" x14ac:dyDescent="0.25">
      <c r="A2" s="59"/>
      <c r="B2" s="60"/>
      <c r="C2" s="60"/>
      <c r="D2" s="60"/>
      <c r="E2" s="61"/>
    </row>
    <row r="3" spans="1:7" x14ac:dyDescent="0.25">
      <c r="A3" s="59" t="s">
        <v>14</v>
      </c>
      <c r="B3" s="60">
        <v>1</v>
      </c>
      <c r="C3" s="60">
        <v>1</v>
      </c>
      <c r="D3" s="60">
        <f>B3-C3</f>
        <v>0</v>
      </c>
      <c r="E3" s="61"/>
    </row>
    <row r="4" spans="1:7" x14ac:dyDescent="0.25">
      <c r="A4" s="59" t="s">
        <v>116</v>
      </c>
      <c r="B4" s="60">
        <v>1</v>
      </c>
      <c r="C4" s="60">
        <v>1</v>
      </c>
      <c r="D4" s="60">
        <f t="shared" ref="D4:D15" si="0">B4-C4</f>
        <v>0</v>
      </c>
      <c r="E4" s="61"/>
    </row>
    <row r="5" spans="1:7" x14ac:dyDescent="0.25">
      <c r="A5" s="68" t="s">
        <v>109</v>
      </c>
      <c r="B5" s="69">
        <v>18</v>
      </c>
      <c r="C5" s="69">
        <v>19.2</v>
      </c>
      <c r="D5" s="69">
        <f t="shared" si="0"/>
        <v>-1.1999999999999993</v>
      </c>
      <c r="E5" s="70"/>
      <c r="G5" s="77" t="s">
        <v>127</v>
      </c>
    </row>
    <row r="6" spans="1:7" x14ac:dyDescent="0.25">
      <c r="A6" s="59" t="s">
        <v>34</v>
      </c>
      <c r="B6" s="60">
        <v>1</v>
      </c>
      <c r="C6" s="60">
        <v>1</v>
      </c>
      <c r="D6" s="60">
        <f t="shared" si="0"/>
        <v>0</v>
      </c>
      <c r="E6" s="61"/>
      <c r="G6" s="77" t="s">
        <v>128</v>
      </c>
    </row>
    <row r="7" spans="1:7" x14ac:dyDescent="0.25">
      <c r="A7" s="59" t="s">
        <v>35</v>
      </c>
      <c r="B7" s="60">
        <v>1</v>
      </c>
      <c r="C7" s="60">
        <v>1</v>
      </c>
      <c r="D7" s="60">
        <f t="shared" si="0"/>
        <v>0</v>
      </c>
      <c r="E7" s="61"/>
    </row>
    <row r="8" spans="1:7" x14ac:dyDescent="0.25">
      <c r="A8" s="59" t="s">
        <v>110</v>
      </c>
      <c r="B8" s="60">
        <v>2</v>
      </c>
      <c r="C8" s="60">
        <v>2</v>
      </c>
      <c r="D8" s="60">
        <f t="shared" si="0"/>
        <v>0</v>
      </c>
      <c r="E8" s="61"/>
    </row>
    <row r="9" spans="1:7" x14ac:dyDescent="0.25">
      <c r="A9" s="59" t="s">
        <v>111</v>
      </c>
      <c r="B9" s="76">
        <v>1</v>
      </c>
      <c r="C9" s="76">
        <v>1</v>
      </c>
      <c r="D9" s="76">
        <f t="shared" si="0"/>
        <v>0</v>
      </c>
      <c r="E9" s="61"/>
    </row>
    <row r="10" spans="1:7" x14ac:dyDescent="0.25">
      <c r="A10" s="68" t="s">
        <v>112</v>
      </c>
      <c r="B10" s="69">
        <v>3</v>
      </c>
      <c r="C10" s="69">
        <v>3.4</v>
      </c>
      <c r="D10" s="69">
        <f t="shared" si="0"/>
        <v>-0.39999999999999991</v>
      </c>
      <c r="E10" s="70"/>
    </row>
    <row r="11" spans="1:7" x14ac:dyDescent="0.25">
      <c r="A11" s="59" t="s">
        <v>98</v>
      </c>
      <c r="B11" s="60">
        <v>2</v>
      </c>
      <c r="C11" s="60">
        <v>2</v>
      </c>
      <c r="D11" s="60">
        <f t="shared" si="0"/>
        <v>0</v>
      </c>
      <c r="E11" s="61"/>
    </row>
    <row r="12" spans="1:7" x14ac:dyDescent="0.25">
      <c r="A12" s="59" t="s">
        <v>117</v>
      </c>
      <c r="B12" s="60">
        <v>1</v>
      </c>
      <c r="C12" s="60">
        <v>1</v>
      </c>
      <c r="D12" s="60">
        <f t="shared" si="0"/>
        <v>0</v>
      </c>
      <c r="E12" s="61"/>
    </row>
    <row r="13" spans="1:7" x14ac:dyDescent="0.25">
      <c r="A13" s="59" t="s">
        <v>100</v>
      </c>
      <c r="B13" s="60">
        <v>4</v>
      </c>
      <c r="C13" s="60">
        <v>4</v>
      </c>
      <c r="D13" s="60">
        <f t="shared" si="0"/>
        <v>0</v>
      </c>
      <c r="E13" s="61"/>
    </row>
    <row r="14" spans="1:7" x14ac:dyDescent="0.25">
      <c r="A14" s="59" t="s">
        <v>118</v>
      </c>
      <c r="B14" s="60">
        <v>0</v>
      </c>
      <c r="C14" s="60">
        <v>0</v>
      </c>
      <c r="D14" s="60">
        <f t="shared" si="0"/>
        <v>0</v>
      </c>
      <c r="E14" s="61"/>
    </row>
    <row r="15" spans="1:7" ht="16.5" thickBot="1" x14ac:dyDescent="0.3">
      <c r="A15" s="59"/>
      <c r="B15" s="58">
        <f>SUM(B3:B14)</f>
        <v>35</v>
      </c>
      <c r="C15" s="58">
        <f>SUM(C3:C14)</f>
        <v>36.599999999999994</v>
      </c>
      <c r="D15" s="58">
        <f t="shared" si="0"/>
        <v>-1.5999999999999943</v>
      </c>
      <c r="E15" s="61"/>
    </row>
    <row r="16" spans="1:7" ht="16.5" thickTop="1" x14ac:dyDescent="0.25">
      <c r="A16" s="62"/>
      <c r="B16" s="63"/>
      <c r="C16" s="63"/>
      <c r="D16" s="63"/>
      <c r="E16" s="64"/>
    </row>
    <row r="19" spans="1:7" x14ac:dyDescent="0.25">
      <c r="A19" s="65" t="s">
        <v>119</v>
      </c>
      <c r="B19" s="66" t="s">
        <v>124</v>
      </c>
      <c r="C19" s="66" t="s">
        <v>113</v>
      </c>
      <c r="D19" s="66" t="s">
        <v>114</v>
      </c>
      <c r="E19" s="67"/>
    </row>
    <row r="20" spans="1:7" x14ac:dyDescent="0.25">
      <c r="A20" s="59"/>
      <c r="B20" s="60"/>
      <c r="C20" s="60"/>
      <c r="D20" s="60"/>
      <c r="E20" s="61"/>
    </row>
    <row r="21" spans="1:7" x14ac:dyDescent="0.25">
      <c r="A21" s="59" t="s">
        <v>14</v>
      </c>
      <c r="B21" s="60">
        <v>1</v>
      </c>
      <c r="C21" s="60">
        <v>1</v>
      </c>
      <c r="D21" s="60">
        <f>B21-C21</f>
        <v>0</v>
      </c>
      <c r="E21" s="61"/>
      <c r="G21" s="77" t="s">
        <v>137</v>
      </c>
    </row>
    <row r="22" spans="1:7" x14ac:dyDescent="0.25">
      <c r="A22" s="59" t="s">
        <v>116</v>
      </c>
      <c r="B22" s="60">
        <v>1</v>
      </c>
      <c r="C22" s="60">
        <v>1</v>
      </c>
      <c r="D22" s="60">
        <f t="shared" ref="D22:D33" si="1">B22-C22</f>
        <v>0</v>
      </c>
      <c r="E22" s="61"/>
    </row>
    <row r="23" spans="1:7" x14ac:dyDescent="0.25">
      <c r="A23" s="59" t="s">
        <v>109</v>
      </c>
      <c r="B23" s="76">
        <v>12</v>
      </c>
      <c r="C23" s="76">
        <v>11.3</v>
      </c>
      <c r="D23" s="76">
        <f t="shared" si="1"/>
        <v>0.69999999999999929</v>
      </c>
      <c r="E23" s="61"/>
    </row>
    <row r="24" spans="1:7" x14ac:dyDescent="0.25">
      <c r="A24" s="59" t="s">
        <v>34</v>
      </c>
      <c r="B24" s="60">
        <v>0</v>
      </c>
      <c r="C24" s="60">
        <v>0</v>
      </c>
      <c r="D24" s="60">
        <f t="shared" si="1"/>
        <v>0</v>
      </c>
      <c r="E24" s="61"/>
    </row>
    <row r="25" spans="1:7" x14ac:dyDescent="0.25">
      <c r="A25" s="59" t="s">
        <v>35</v>
      </c>
      <c r="B25" s="60">
        <v>1</v>
      </c>
      <c r="C25" s="60">
        <v>1</v>
      </c>
      <c r="D25" s="60">
        <f t="shared" si="1"/>
        <v>0</v>
      </c>
      <c r="E25" s="61"/>
    </row>
    <row r="26" spans="1:7" x14ac:dyDescent="0.25">
      <c r="A26" s="59" t="s">
        <v>110</v>
      </c>
      <c r="B26" s="60">
        <v>2</v>
      </c>
      <c r="C26" s="60">
        <v>2</v>
      </c>
      <c r="D26" s="60">
        <f t="shared" si="1"/>
        <v>0</v>
      </c>
      <c r="E26" s="61"/>
    </row>
    <row r="27" spans="1:7" x14ac:dyDescent="0.25">
      <c r="A27" s="59" t="s">
        <v>111</v>
      </c>
      <c r="B27" s="60">
        <v>1</v>
      </c>
      <c r="C27" s="60">
        <v>1</v>
      </c>
      <c r="D27" s="60">
        <f t="shared" si="1"/>
        <v>0</v>
      </c>
      <c r="E27" s="61"/>
    </row>
    <row r="28" spans="1:7" x14ac:dyDescent="0.25">
      <c r="A28" s="59" t="s">
        <v>112</v>
      </c>
      <c r="B28" s="60">
        <v>2</v>
      </c>
      <c r="C28" s="60">
        <v>1.8</v>
      </c>
      <c r="D28" s="60">
        <f t="shared" si="1"/>
        <v>0.19999999999999996</v>
      </c>
      <c r="E28" s="61"/>
    </row>
    <row r="29" spans="1:7" x14ac:dyDescent="0.25">
      <c r="A29" s="59" t="s">
        <v>98</v>
      </c>
      <c r="B29" s="60">
        <v>1</v>
      </c>
      <c r="C29" s="60">
        <v>1</v>
      </c>
      <c r="D29" s="60">
        <f t="shared" si="1"/>
        <v>0</v>
      </c>
      <c r="E29" s="61"/>
    </row>
    <row r="30" spans="1:7" x14ac:dyDescent="0.25">
      <c r="A30" s="59" t="s">
        <v>117</v>
      </c>
      <c r="B30" s="60">
        <v>1</v>
      </c>
      <c r="C30" s="60">
        <v>1</v>
      </c>
      <c r="D30" s="60">
        <f t="shared" si="1"/>
        <v>0</v>
      </c>
      <c r="E30" s="61"/>
    </row>
    <row r="31" spans="1:7" x14ac:dyDescent="0.25">
      <c r="A31" s="59" t="s">
        <v>100</v>
      </c>
      <c r="B31" s="60">
        <v>2</v>
      </c>
      <c r="C31" s="60">
        <v>2</v>
      </c>
      <c r="D31" s="60">
        <f t="shared" si="1"/>
        <v>0</v>
      </c>
      <c r="E31" s="61"/>
    </row>
    <row r="32" spans="1:7" x14ac:dyDescent="0.25">
      <c r="A32" s="59" t="s">
        <v>118</v>
      </c>
      <c r="B32" s="60">
        <v>0</v>
      </c>
      <c r="C32" s="60">
        <v>0</v>
      </c>
      <c r="D32" s="60">
        <f t="shared" si="1"/>
        <v>0</v>
      </c>
      <c r="E32" s="61"/>
    </row>
    <row r="33" spans="1:7" ht="16.5" thickBot="1" x14ac:dyDescent="0.3">
      <c r="A33" s="59"/>
      <c r="B33" s="58">
        <f>SUM(B21:B32)</f>
        <v>24</v>
      </c>
      <c r="C33" s="58">
        <f>SUM(C21:C32)</f>
        <v>23.1</v>
      </c>
      <c r="D33" s="58">
        <f t="shared" si="1"/>
        <v>0.89999999999999858</v>
      </c>
      <c r="E33" s="61"/>
    </row>
    <row r="34" spans="1:7" ht="16.5" thickTop="1" x14ac:dyDescent="0.25">
      <c r="A34" s="62"/>
      <c r="B34" s="63"/>
      <c r="C34" s="63"/>
      <c r="D34" s="63"/>
      <c r="E34" s="64"/>
    </row>
    <row r="37" spans="1:7" x14ac:dyDescent="0.25">
      <c r="A37" s="65" t="s">
        <v>120</v>
      </c>
      <c r="B37" s="66" t="s">
        <v>124</v>
      </c>
      <c r="C37" s="66" t="s">
        <v>113</v>
      </c>
      <c r="D37" s="66" t="s">
        <v>114</v>
      </c>
      <c r="E37" s="67"/>
    </row>
    <row r="38" spans="1:7" x14ac:dyDescent="0.25">
      <c r="A38" s="59"/>
      <c r="B38" s="60"/>
      <c r="C38" s="60"/>
      <c r="D38" s="60"/>
      <c r="E38" s="61"/>
    </row>
    <row r="39" spans="1:7" x14ac:dyDescent="0.25">
      <c r="A39" s="59" t="s">
        <v>14</v>
      </c>
      <c r="B39" s="60">
        <v>1</v>
      </c>
      <c r="C39" s="60">
        <v>1</v>
      </c>
      <c r="D39" s="60">
        <f>B39-C39</f>
        <v>0</v>
      </c>
      <c r="E39" s="61"/>
    </row>
    <row r="40" spans="1:7" x14ac:dyDescent="0.25">
      <c r="A40" s="59" t="s">
        <v>116</v>
      </c>
      <c r="B40" s="60">
        <v>1</v>
      </c>
      <c r="C40" s="60">
        <v>1</v>
      </c>
      <c r="D40" s="60">
        <f t="shared" ref="D40:D51" si="2">B40-C40</f>
        <v>0</v>
      </c>
      <c r="E40" s="61"/>
    </row>
    <row r="41" spans="1:7" x14ac:dyDescent="0.25">
      <c r="A41" s="68" t="s">
        <v>109</v>
      </c>
      <c r="B41" s="69">
        <v>18</v>
      </c>
      <c r="C41" s="69">
        <v>17.399999999999999</v>
      </c>
      <c r="D41" s="69">
        <f t="shared" si="2"/>
        <v>0.60000000000000142</v>
      </c>
      <c r="E41" s="70"/>
      <c r="G41" s="77" t="s">
        <v>135</v>
      </c>
    </row>
    <row r="42" spans="1:7" x14ac:dyDescent="0.25">
      <c r="A42" s="59" t="s">
        <v>34</v>
      </c>
      <c r="B42" s="60">
        <v>1</v>
      </c>
      <c r="C42" s="60">
        <v>1</v>
      </c>
      <c r="D42" s="60">
        <f t="shared" si="2"/>
        <v>0</v>
      </c>
      <c r="E42" s="61"/>
    </row>
    <row r="43" spans="1:7" x14ac:dyDescent="0.25">
      <c r="A43" s="59" t="s">
        <v>35</v>
      </c>
      <c r="B43" s="60">
        <v>1</v>
      </c>
      <c r="C43" s="60">
        <v>1</v>
      </c>
      <c r="D43" s="60">
        <f t="shared" si="2"/>
        <v>0</v>
      </c>
      <c r="E43" s="61"/>
    </row>
    <row r="44" spans="1:7" x14ac:dyDescent="0.25">
      <c r="A44" s="59" t="s">
        <v>110</v>
      </c>
      <c r="B44" s="60">
        <v>2</v>
      </c>
      <c r="C44" s="60">
        <v>2</v>
      </c>
      <c r="D44" s="60">
        <f t="shared" si="2"/>
        <v>0</v>
      </c>
      <c r="E44" s="61"/>
    </row>
    <row r="45" spans="1:7" x14ac:dyDescent="0.25">
      <c r="A45" s="59" t="s">
        <v>111</v>
      </c>
      <c r="B45" s="60">
        <v>1</v>
      </c>
      <c r="C45" s="60">
        <v>1</v>
      </c>
      <c r="D45" s="60">
        <f t="shared" si="2"/>
        <v>0</v>
      </c>
      <c r="E45" s="61"/>
    </row>
    <row r="46" spans="1:7" x14ac:dyDescent="0.25">
      <c r="A46" s="68" t="s">
        <v>112</v>
      </c>
      <c r="B46" s="69">
        <v>3</v>
      </c>
      <c r="C46" s="69">
        <v>2.6</v>
      </c>
      <c r="D46" s="69">
        <f t="shared" si="2"/>
        <v>0.39999999999999991</v>
      </c>
      <c r="E46" s="70"/>
    </row>
    <row r="47" spans="1:7" x14ac:dyDescent="0.25">
      <c r="A47" s="59" t="s">
        <v>98</v>
      </c>
      <c r="B47" s="60">
        <v>2</v>
      </c>
      <c r="C47" s="60">
        <v>2</v>
      </c>
      <c r="D47" s="60">
        <f t="shared" si="2"/>
        <v>0</v>
      </c>
      <c r="E47" s="61"/>
    </row>
    <row r="48" spans="1:7" x14ac:dyDescent="0.25">
      <c r="A48" s="59" t="s">
        <v>117</v>
      </c>
      <c r="B48" s="60">
        <v>1</v>
      </c>
      <c r="C48" s="60">
        <v>1</v>
      </c>
      <c r="D48" s="60">
        <f t="shared" si="2"/>
        <v>0</v>
      </c>
      <c r="E48" s="61"/>
    </row>
    <row r="49" spans="1:7" x14ac:dyDescent="0.25">
      <c r="A49" s="59" t="s">
        <v>100</v>
      </c>
      <c r="B49" s="60">
        <v>4</v>
      </c>
      <c r="C49" s="60">
        <v>4</v>
      </c>
      <c r="D49" s="60">
        <f t="shared" si="2"/>
        <v>0</v>
      </c>
      <c r="E49" s="61"/>
    </row>
    <row r="50" spans="1:7" x14ac:dyDescent="0.25">
      <c r="A50" s="59" t="s">
        <v>118</v>
      </c>
      <c r="B50" s="60">
        <v>0</v>
      </c>
      <c r="C50" s="60">
        <v>0</v>
      </c>
      <c r="D50" s="60">
        <f t="shared" si="2"/>
        <v>0</v>
      </c>
      <c r="E50" s="61"/>
    </row>
    <row r="51" spans="1:7" ht="16.5" thickBot="1" x14ac:dyDescent="0.3">
      <c r="A51" s="59"/>
      <c r="B51" s="58">
        <f>SUM(B39:B50)</f>
        <v>35</v>
      </c>
      <c r="C51" s="58">
        <f>SUM(C39:C50)</f>
        <v>34</v>
      </c>
      <c r="D51" s="58">
        <f t="shared" si="2"/>
        <v>1</v>
      </c>
      <c r="E51" s="61"/>
    </row>
    <row r="52" spans="1:7" ht="16.5" thickTop="1" x14ac:dyDescent="0.25">
      <c r="A52" s="62"/>
      <c r="B52" s="63"/>
      <c r="C52" s="63"/>
      <c r="D52" s="63"/>
      <c r="E52" s="64"/>
    </row>
    <row r="55" spans="1:7" x14ac:dyDescent="0.25">
      <c r="A55" s="65" t="s">
        <v>121</v>
      </c>
      <c r="B55" s="66" t="s">
        <v>124</v>
      </c>
      <c r="C55" s="66" t="s">
        <v>113</v>
      </c>
      <c r="D55" s="66" t="s">
        <v>114</v>
      </c>
      <c r="E55" s="67"/>
    </row>
    <row r="56" spans="1:7" x14ac:dyDescent="0.25">
      <c r="A56" s="59"/>
      <c r="B56" s="60"/>
      <c r="C56" s="60"/>
      <c r="D56" s="60"/>
      <c r="E56" s="61"/>
    </row>
    <row r="57" spans="1:7" x14ac:dyDescent="0.25">
      <c r="A57" s="59" t="s">
        <v>14</v>
      </c>
      <c r="B57" s="60">
        <v>1</v>
      </c>
      <c r="C57" s="60">
        <v>1</v>
      </c>
      <c r="D57" s="60">
        <f>B57-C57</f>
        <v>0</v>
      </c>
      <c r="E57" s="61"/>
    </row>
    <row r="58" spans="1:7" x14ac:dyDescent="0.25">
      <c r="A58" s="59" t="s">
        <v>116</v>
      </c>
      <c r="B58" s="60">
        <v>1</v>
      </c>
      <c r="C58" s="60">
        <v>1</v>
      </c>
      <c r="D58" s="60">
        <f t="shared" ref="D58:D69" si="3">B58-C58</f>
        <v>0</v>
      </c>
      <c r="E58" s="61"/>
    </row>
    <row r="59" spans="1:7" x14ac:dyDescent="0.25">
      <c r="A59" s="68" t="s">
        <v>109</v>
      </c>
      <c r="B59" s="69">
        <v>22</v>
      </c>
      <c r="C59" s="69">
        <v>23.6</v>
      </c>
      <c r="D59" s="69">
        <f t="shared" si="3"/>
        <v>-1.6000000000000014</v>
      </c>
      <c r="E59" s="70"/>
      <c r="G59" s="77" t="s">
        <v>138</v>
      </c>
    </row>
    <row r="60" spans="1:7" x14ac:dyDescent="0.25">
      <c r="A60" s="59" t="s">
        <v>34</v>
      </c>
      <c r="B60" s="60">
        <v>1</v>
      </c>
      <c r="C60" s="60">
        <v>1</v>
      </c>
      <c r="D60" s="60">
        <f t="shared" si="3"/>
        <v>0</v>
      </c>
      <c r="E60" s="61"/>
      <c r="G60" s="77" t="s">
        <v>129</v>
      </c>
    </row>
    <row r="61" spans="1:7" x14ac:dyDescent="0.25">
      <c r="A61" s="59" t="s">
        <v>35</v>
      </c>
      <c r="B61" s="60">
        <v>1</v>
      </c>
      <c r="C61" s="60">
        <v>1</v>
      </c>
      <c r="D61" s="60">
        <f t="shared" si="3"/>
        <v>0</v>
      </c>
      <c r="E61" s="61"/>
    </row>
    <row r="62" spans="1:7" x14ac:dyDescent="0.25">
      <c r="A62" s="59" t="s">
        <v>110</v>
      </c>
      <c r="B62" s="60">
        <v>5.5</v>
      </c>
      <c r="C62" s="60">
        <v>5.5</v>
      </c>
      <c r="D62" s="60">
        <f t="shared" si="3"/>
        <v>0</v>
      </c>
      <c r="E62" s="61"/>
    </row>
    <row r="63" spans="1:7" x14ac:dyDescent="0.25">
      <c r="A63" s="59" t="s">
        <v>111</v>
      </c>
      <c r="B63" s="60">
        <v>2</v>
      </c>
      <c r="C63" s="60">
        <v>2</v>
      </c>
      <c r="D63" s="60">
        <f t="shared" si="3"/>
        <v>0</v>
      </c>
      <c r="E63" s="61"/>
    </row>
    <row r="64" spans="1:7" x14ac:dyDescent="0.25">
      <c r="A64" s="59" t="s">
        <v>112</v>
      </c>
      <c r="B64" s="60">
        <v>0</v>
      </c>
      <c r="C64" s="60">
        <v>0</v>
      </c>
      <c r="D64" s="60">
        <f t="shared" si="3"/>
        <v>0</v>
      </c>
      <c r="E64" s="61"/>
    </row>
    <row r="65" spans="1:7" x14ac:dyDescent="0.25">
      <c r="A65" s="59" t="s">
        <v>98</v>
      </c>
      <c r="B65" s="60">
        <v>2</v>
      </c>
      <c r="C65" s="60">
        <v>2</v>
      </c>
      <c r="D65" s="60">
        <f t="shared" si="3"/>
        <v>0</v>
      </c>
      <c r="E65" s="61"/>
    </row>
    <row r="66" spans="1:7" x14ac:dyDescent="0.25">
      <c r="A66" s="59" t="s">
        <v>117</v>
      </c>
      <c r="B66" s="60">
        <v>1</v>
      </c>
      <c r="C66" s="60">
        <v>1</v>
      </c>
      <c r="D66" s="60">
        <f t="shared" si="3"/>
        <v>0</v>
      </c>
      <c r="E66" s="61"/>
    </row>
    <row r="67" spans="1:7" x14ac:dyDescent="0.25">
      <c r="A67" s="59" t="s">
        <v>100</v>
      </c>
      <c r="B67" s="60">
        <v>4</v>
      </c>
      <c r="C67" s="60">
        <v>4</v>
      </c>
      <c r="D67" s="60">
        <f t="shared" si="3"/>
        <v>0</v>
      </c>
      <c r="E67" s="61"/>
    </row>
    <row r="68" spans="1:7" x14ac:dyDescent="0.25">
      <c r="A68" s="59" t="s">
        <v>118</v>
      </c>
      <c r="B68" s="60">
        <v>1.5</v>
      </c>
      <c r="C68" s="60">
        <v>1</v>
      </c>
      <c r="D68" s="60">
        <f t="shared" si="3"/>
        <v>0.5</v>
      </c>
      <c r="E68" s="61"/>
      <c r="G68" s="77" t="s">
        <v>132</v>
      </c>
    </row>
    <row r="69" spans="1:7" ht="16.5" thickBot="1" x14ac:dyDescent="0.3">
      <c r="A69" s="59"/>
      <c r="B69" s="58">
        <f>SUM(B57:B68)</f>
        <v>42</v>
      </c>
      <c r="C69" s="58">
        <f>SUM(C57:C68)</f>
        <v>43.1</v>
      </c>
      <c r="D69" s="58">
        <f t="shared" si="3"/>
        <v>-1.1000000000000014</v>
      </c>
      <c r="E69" s="61"/>
      <c r="G69" s="77" t="s">
        <v>133</v>
      </c>
    </row>
    <row r="70" spans="1:7" ht="16.5" thickTop="1" x14ac:dyDescent="0.25">
      <c r="A70" s="62"/>
      <c r="B70" s="63"/>
      <c r="C70" s="63"/>
      <c r="D70" s="63"/>
      <c r="E70" s="64"/>
    </row>
    <row r="73" spans="1:7" x14ac:dyDescent="0.25">
      <c r="A73" s="65" t="s">
        <v>122</v>
      </c>
      <c r="B73" s="66" t="s">
        <v>124</v>
      </c>
      <c r="C73" s="66" t="s">
        <v>113</v>
      </c>
      <c r="D73" s="66" t="s">
        <v>114</v>
      </c>
      <c r="E73" s="67"/>
    </row>
    <row r="74" spans="1:7" x14ac:dyDescent="0.25">
      <c r="A74" s="59"/>
      <c r="B74" s="60"/>
      <c r="C74" s="60"/>
      <c r="D74" s="60"/>
      <c r="E74" s="61"/>
    </row>
    <row r="75" spans="1:7" x14ac:dyDescent="0.25">
      <c r="A75" s="59" t="s">
        <v>14</v>
      </c>
      <c r="B75" s="60">
        <v>1</v>
      </c>
      <c r="C75" s="60">
        <v>1</v>
      </c>
      <c r="D75" s="60">
        <f>B75-C75</f>
        <v>0</v>
      </c>
      <c r="E75" s="61"/>
    </row>
    <row r="76" spans="1:7" x14ac:dyDescent="0.25">
      <c r="A76" s="59" t="s">
        <v>116</v>
      </c>
      <c r="B76" s="60">
        <v>1</v>
      </c>
      <c r="C76" s="60">
        <v>1</v>
      </c>
      <c r="D76" s="60">
        <f t="shared" ref="D76:D87" si="4">B76-C76</f>
        <v>0</v>
      </c>
      <c r="E76" s="61"/>
    </row>
    <row r="77" spans="1:7" x14ac:dyDescent="0.25">
      <c r="A77" s="68" t="s">
        <v>109</v>
      </c>
      <c r="B77" s="69">
        <v>33</v>
      </c>
      <c r="C77" s="69">
        <v>32.4</v>
      </c>
      <c r="D77" s="69">
        <f t="shared" si="4"/>
        <v>0.60000000000000142</v>
      </c>
      <c r="E77" s="70"/>
      <c r="G77" s="77" t="s">
        <v>136</v>
      </c>
    </row>
    <row r="78" spans="1:7" x14ac:dyDescent="0.25">
      <c r="A78" s="59" t="s">
        <v>34</v>
      </c>
      <c r="B78" s="60">
        <v>2</v>
      </c>
      <c r="C78" s="60">
        <v>2</v>
      </c>
      <c r="D78" s="60">
        <f t="shared" si="4"/>
        <v>0</v>
      </c>
      <c r="E78" s="61"/>
    </row>
    <row r="79" spans="1:7" x14ac:dyDescent="0.25">
      <c r="A79" s="59" t="s">
        <v>35</v>
      </c>
      <c r="B79" s="60">
        <v>1</v>
      </c>
      <c r="C79" s="60">
        <v>1</v>
      </c>
      <c r="D79" s="60">
        <f t="shared" si="4"/>
        <v>0</v>
      </c>
      <c r="E79" s="61"/>
    </row>
    <row r="80" spans="1:7" x14ac:dyDescent="0.25">
      <c r="A80" s="59" t="s">
        <v>110</v>
      </c>
      <c r="B80" s="60">
        <v>9.5</v>
      </c>
      <c r="C80" s="60">
        <v>9.5</v>
      </c>
      <c r="D80" s="60">
        <f t="shared" si="4"/>
        <v>0</v>
      </c>
      <c r="E80" s="61"/>
    </row>
    <row r="81" spans="1:7" x14ac:dyDescent="0.25">
      <c r="A81" s="59" t="s">
        <v>111</v>
      </c>
      <c r="B81" s="60">
        <v>0</v>
      </c>
      <c r="C81" s="60">
        <v>0</v>
      </c>
      <c r="D81" s="60">
        <f t="shared" si="4"/>
        <v>0</v>
      </c>
      <c r="E81" s="61"/>
    </row>
    <row r="82" spans="1:7" x14ac:dyDescent="0.25">
      <c r="A82" s="59" t="s">
        <v>112</v>
      </c>
      <c r="B82" s="60">
        <v>0</v>
      </c>
      <c r="C82" s="60">
        <v>0</v>
      </c>
      <c r="D82" s="60">
        <f t="shared" si="4"/>
        <v>0</v>
      </c>
      <c r="E82" s="61"/>
    </row>
    <row r="83" spans="1:7" x14ac:dyDescent="0.25">
      <c r="A83" s="59" t="s">
        <v>98</v>
      </c>
      <c r="B83" s="60">
        <v>2</v>
      </c>
      <c r="C83" s="60">
        <v>2</v>
      </c>
      <c r="D83" s="60">
        <f t="shared" si="4"/>
        <v>0</v>
      </c>
      <c r="E83" s="61"/>
    </row>
    <row r="84" spans="1:7" x14ac:dyDescent="0.25">
      <c r="A84" s="59" t="s">
        <v>117</v>
      </c>
      <c r="B84" s="60">
        <v>1</v>
      </c>
      <c r="C84" s="60">
        <v>1</v>
      </c>
      <c r="D84" s="60">
        <f t="shared" si="4"/>
        <v>0</v>
      </c>
      <c r="E84" s="61"/>
    </row>
    <row r="85" spans="1:7" x14ac:dyDescent="0.25">
      <c r="A85" s="59" t="s">
        <v>100</v>
      </c>
      <c r="B85" s="60">
        <v>4</v>
      </c>
      <c r="C85" s="60">
        <v>4</v>
      </c>
      <c r="D85" s="60">
        <f t="shared" si="4"/>
        <v>0</v>
      </c>
      <c r="E85" s="61"/>
    </row>
    <row r="86" spans="1:7" x14ac:dyDescent="0.25">
      <c r="A86" s="59" t="s">
        <v>118</v>
      </c>
      <c r="B86" s="60">
        <v>0.5</v>
      </c>
      <c r="C86" s="60">
        <v>0</v>
      </c>
      <c r="D86" s="60">
        <f t="shared" si="4"/>
        <v>0.5</v>
      </c>
      <c r="E86" s="61"/>
      <c r="F86" t="s">
        <v>131</v>
      </c>
      <c r="G86" s="77" t="s">
        <v>132</v>
      </c>
    </row>
    <row r="87" spans="1:7" ht="16.5" thickBot="1" x14ac:dyDescent="0.3">
      <c r="A87" s="59"/>
      <c r="B87" s="58">
        <f>SUM(B75:B86)</f>
        <v>55</v>
      </c>
      <c r="C87" s="58">
        <f>SUM(C75:C86)</f>
        <v>53.9</v>
      </c>
      <c r="D87" s="58">
        <f t="shared" si="4"/>
        <v>1.1000000000000014</v>
      </c>
      <c r="E87" s="61"/>
      <c r="G87" s="77" t="s">
        <v>133</v>
      </c>
    </row>
    <row r="88" spans="1:7" ht="16.5" thickTop="1" x14ac:dyDescent="0.25">
      <c r="A88" s="62"/>
      <c r="B88" s="63"/>
      <c r="C88" s="63"/>
      <c r="D88" s="63"/>
      <c r="E88" s="64"/>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BDM" ma:contentTypeID="0x0101001BEB557DBE01834EAB47A683706DCD5B0300668B17E20AF7FD4CB4566B9DA0742C74" ma:contentTypeVersion="27" ma:contentTypeDescription="" ma:contentTypeScope="" ma:versionID="1cf3836ac1314a2c669e82ef49d66e47">
  <xsd:schema xmlns:xsd="http://www.w3.org/2001/XMLSchema" xmlns:xs="http://www.w3.org/2001/XMLSchema" xmlns:p="http://schemas.microsoft.com/office/2006/metadata/properties" xmlns:ns1="http://schemas.microsoft.com/sharepoint/v3" xmlns:ns2="3a62de7d-ba57-4f43-9dae-9623ba637be0" xmlns:ns3="f6d2cc92-961d-4caf-a40a-bfc0bfd6d2a9" xmlns:ns4="8718115d-00ad-413f-8bf4-2578e83bfcc9" targetNamespace="http://schemas.microsoft.com/office/2006/metadata/properties" ma:root="true" ma:fieldsID="b2ac9ec79e6565d323826b5d961e0abd" ns1:_="" ns2:_="" ns3:_="" ns4:_="">
    <xsd:import namespace="http://schemas.microsoft.com/sharepoint/v3"/>
    <xsd:import namespace="3a62de7d-ba57-4f43-9dae-9623ba637be0"/>
    <xsd:import namespace="f6d2cc92-961d-4caf-a40a-bfc0bfd6d2a9"/>
    <xsd:import namespace="8718115d-00ad-413f-8bf4-2578e83bfcc9"/>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2:Application_x0020_Date" minOccurs="0"/>
                <xsd:element ref="ns3:SBDM-Type" minOccurs="0"/>
                <xsd:element ref="ns3:School_x0020_Year" minOccurs="0"/>
                <xsd:element ref="ns4:Title0" minOccurs="0"/>
                <xsd:element ref="ns1:PublishingExpirationDate" minOccurs="0"/>
                <xsd:element ref="ns2:_dlc_DocId" minOccurs="0"/>
                <xsd:element ref="ns2:_dlc_DocIdUrl" minOccurs="0"/>
                <xsd:element ref="ns2:_dlc_DocIdPersistId" minOccurs="0"/>
                <xsd:element ref="ns1:Publishing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ExpirationDate" ma:index="17" nillable="true" ma:displayName="Scheduling End Date" ma:description="" ma:hidden="true" ma:internalName="PublishingExpirationDate">
      <xsd:simpleType>
        <xsd:restriction base="dms:Unknown"/>
      </xsd:simpleType>
    </xsd:element>
    <xsd:element name="PublishingStartDate" ma:index="27" nillable="true" ma:displayName="Scheduling Start Date" ma:description="" ma:hidden="true"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T - Office of Education Technology"/>
          <xsd:enumeration value="OFO - Office of Finance and Operations"/>
          <xsd:enumeration value="OLLCS - Office of Legal, Legislative, and Communications Services"/>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3"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6d2cc92-961d-4caf-a40a-bfc0bfd6d2a9" elementFormDefault="qualified">
    <xsd:import namespace="http://schemas.microsoft.com/office/2006/documentManagement/types"/>
    <xsd:import namespace="http://schemas.microsoft.com/office/infopath/2007/PartnerControls"/>
    <xsd:element name="SBDM-Type" ma:index="14" nillable="true" ma:displayName="SBDM-Type" ma:format="Dropdown" ma:internalName="SBDM_x002d_Type">
      <xsd:simpleType>
        <xsd:restriction base="dms:Choice">
          <xsd:enumeration value="Technical Documents"/>
          <xsd:enumeration value="Training - Introduction"/>
          <xsd:enumeration value="Training - Introduction"/>
          <xsd:enumeration value="Training - Introduction"/>
          <xsd:enumeration value="Training - Introduction"/>
          <xsd:enumeration value="Training - Budgets"/>
          <xsd:enumeration value="Training - Bylaws"/>
          <xsd:enumeration value="Training - FCE"/>
          <xsd:enumeration value="Training - TELL"/>
          <xsd:enumeration value="Training - Resource"/>
          <xsd:enumeration value="Training - Assessment"/>
          <xsd:enumeration value="Training - Online"/>
          <xsd:enumeration value="Training - Verifications"/>
          <xsd:enumeration value="Training - Gap"/>
          <xsd:enumeration value="Training - Advanced"/>
          <xsd:enumeration value="Newsletters"/>
        </xsd:restriction>
      </xsd:simpleType>
    </xsd:element>
    <xsd:element name="School_x0020_Year" ma:index="15" nillable="true" ma:displayName="School Year" ma:format="Dropdown" ma:internalName="School_x0020_Year">
      <xsd:simpleType>
        <xsd:restriction base="dms:Choice">
          <xsd:enumeration value="2005-2006"/>
          <xsd:enumeration value="2006-2007"/>
          <xsd:enumeration value="2007-2008"/>
          <xsd:enumeration value="2008-2009"/>
          <xsd:enumeration value="2009-2010"/>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restriction>
      </xsd:simpleType>
    </xsd:element>
  </xsd:schema>
  <xsd:schema xmlns:xsd="http://www.w3.org/2001/XMLSchema" xmlns:xs="http://www.w3.org/2001/XMLSchema" xmlns:dms="http://schemas.microsoft.com/office/2006/documentManagement/types" xmlns:pc="http://schemas.microsoft.com/office/infopath/2007/PartnerControls" targetNamespace="8718115d-00ad-413f-8bf4-2578e83bfcc9" elementFormDefault="qualified">
    <xsd:import namespace="http://schemas.microsoft.com/office/2006/documentManagement/types"/>
    <xsd:import namespace="http://schemas.microsoft.com/office/infopath/2007/PartnerControls"/>
    <xsd:element name="Title0" ma:index="16" nillable="true" ma:displayName="Title" ma:internalName="Title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1" ma:displayName="Title 5"/>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le0 xmlns="8718115d-00ad-413f-8bf4-2578e83bfcc9" xsi:nil="true"/>
    <RoutingRuleDescription xmlns="http://schemas.microsoft.com/sharepoint/v3" xsi:nil="true"/>
    <PublishingExpirationDate xmlns="http://schemas.microsoft.com/sharepoint/v3" xsi:nil="true"/>
    <SBDM-Type xmlns="f6d2cc92-961d-4caf-a40a-bfc0bfd6d2a9">Technical Documents</SBDM-Type>
    <PublishingStartDate xmlns="http://schemas.microsoft.com/sharepoint/v3" xsi:nil="true"/>
    <Publication_x0020_Date xmlns="3a62de7d-ba57-4f43-9dae-9623ba637be0">2015-09-17T04:00:00+00:00</Publication_x0020_Date>
    <School_x0020_Year xmlns="f6d2cc92-961d-4caf-a40a-bfc0bfd6d2a9" xsi:nil="true"/>
    <Audience1 xmlns="3a62de7d-ba57-4f43-9dae-9623ba637be0">
      <Value>1</Value>
      <Value>2</Value>
      <Value>3</Value>
      <Value>4</Value>
      <Value>5</Value>
      <Value>6</Value>
      <Value>7</Value>
      <Value>8</Value>
      <Value>9</Value>
      <Value>10</Value>
    </Audience1>
    <_dlc_DocId xmlns="3a62de7d-ba57-4f43-9dae-9623ba637be0">KYED-343-434</_dlc_DocId>
    <_dlc_DocIdUrl xmlns="3a62de7d-ba57-4f43-9dae-9623ba637be0">
      <Url>https://education-edit.ky.gov/districts/SBDM/_layouts/DocIdRedir.aspx?ID=KYED-343-434</Url>
      <Description>KYED-343-434</Description>
    </_dlc_DocIdUrl>
    <Accessibility_x0020_Audit_x0020_Status xmlns="3a62de7d-ba57-4f43-9dae-9623ba637be0">OK</Accessibility_x0020_Audit_x0020_Status>
    <Application_x0020_Date xmlns="3a62de7d-ba57-4f43-9dae-9623ba637be0" xsi:nil="true"/>
    <Application_x0020_Type xmlns="3a62de7d-ba57-4f43-9dae-9623ba637be0" xsi:nil="true"/>
    <Accessibility_x0020_Audience xmlns="3a62de7d-ba57-4f43-9dae-9623ba637be0">District</Accessibility_x0020_Audience>
    <Accessibility_x0020_Status xmlns="3a62de7d-ba57-4f43-9dae-9623ba637be0">Accessible</Accessibility_x0020_Status>
    <Accessibility_x0020_Target_x0020_Date xmlns="3a62de7d-ba57-4f43-9dae-9623ba637be0" xsi:nil="true"/>
    <Application_x0020_Status xmlns="3a62de7d-ba57-4f43-9dae-9623ba637be0" xsi:nil="true"/>
    <Accessibility_x0020_Audit_x0020_Date xmlns="3a62de7d-ba57-4f43-9dae-9623ba637be0">2018-03-29T04:00:00+00:00</Accessibility_x0020_Audit_x0020_Date>
    <Accessibility_x0020_Office xmlns="3a62de7d-ba57-4f43-9dae-9623ba637be0">OCIS - Office of Continuous Improvement and Support</Accessibility_x0020_Office>
  </documentManagement>
</p:properti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B4AE84A-009A-4681-BCF6-E1A78A47E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62de7d-ba57-4f43-9dae-9623ba637be0"/>
    <ds:schemaRef ds:uri="f6d2cc92-961d-4caf-a40a-bfc0bfd6d2a9"/>
    <ds:schemaRef ds:uri="8718115d-00ad-413f-8bf4-2578e83bfc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73934B-A4D2-498A-988A-8CAF61F5775B}">
  <ds:schemaRefs>
    <ds:schemaRef ds:uri="http://schemas.microsoft.com/sharepoint/v3/contenttype/forms"/>
  </ds:schemaRefs>
</ds:datastoreItem>
</file>

<file path=customXml/itemProps3.xml><?xml version="1.0" encoding="utf-8"?>
<ds:datastoreItem xmlns:ds="http://schemas.openxmlformats.org/officeDocument/2006/customXml" ds:itemID="{0C770CD2-CCEE-4C00-8C93-2214B7AC4F12}">
  <ds:schemaRefs>
    <ds:schemaRef ds:uri="http://purl.org/dc/dcmitype/"/>
    <ds:schemaRef ds:uri="http://www.w3.org/XML/1998/namespace"/>
    <ds:schemaRef ds:uri="http://schemas.openxmlformats.org/package/2006/metadata/core-properties"/>
    <ds:schemaRef ds:uri="3a62de7d-ba57-4f43-9dae-9623ba637be0"/>
    <ds:schemaRef ds:uri="http://schemas.microsoft.com/office/2006/documentManagement/types"/>
    <ds:schemaRef ds:uri="f6d2cc92-961d-4caf-a40a-bfc0bfd6d2a9"/>
    <ds:schemaRef ds:uri="http://schemas.microsoft.com/sharepoint/v3"/>
    <ds:schemaRef ds:uri="http://purl.org/dc/terms/"/>
    <ds:schemaRef ds:uri="http://purl.org/dc/elements/1.1/"/>
    <ds:schemaRef ds:uri="http://schemas.microsoft.com/office/infopath/2007/PartnerControls"/>
    <ds:schemaRef ds:uri="8718115d-00ad-413f-8bf4-2578e83bfcc9"/>
    <ds:schemaRef ds:uri="http://schemas.microsoft.com/office/2006/metadata/properties"/>
  </ds:schemaRefs>
</ds:datastoreItem>
</file>

<file path=customXml/itemProps4.xml><?xml version="1.0" encoding="utf-8"?>
<ds:datastoreItem xmlns:ds="http://schemas.openxmlformats.org/officeDocument/2006/customXml" ds:itemID="{3C699AC3-5A13-42B0-AA51-6A571C1A2572}">
  <ds:schemaRefs>
    <ds:schemaRef ds:uri="http://schemas.microsoft.com/office/2006/metadata/longProperties"/>
  </ds:schemaRefs>
</ds:datastoreItem>
</file>

<file path=customXml/itemProps5.xml><?xml version="1.0" encoding="utf-8"?>
<ds:datastoreItem xmlns:ds="http://schemas.openxmlformats.org/officeDocument/2006/customXml" ds:itemID="{DB820206-0696-4F40-9634-2DEF1536E1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Statutory Reference</vt:lpstr>
      <vt:lpstr>KRS 157.360</vt:lpstr>
      <vt:lpstr>Directions</vt:lpstr>
      <vt:lpstr>CDR</vt:lpstr>
      <vt:lpstr>LES</vt:lpstr>
      <vt:lpstr>PLE</vt:lpstr>
      <vt:lpstr>GMS</vt:lpstr>
      <vt:lpstr>GCHS</vt:lpstr>
      <vt:lpstr>Recap</vt:lpstr>
      <vt:lpstr>Middle Grades</vt:lpstr>
      <vt:lpstr>High Grades</vt:lpstr>
      <vt:lpstr>K-8 schools</vt:lpstr>
      <vt:lpstr>7-12 schools</vt:lpstr>
    </vt:vector>
  </TitlesOfParts>
  <Company>Kentucky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jlittlet</dc:creator>
  <cp:lastModifiedBy>Stull, Kevin</cp:lastModifiedBy>
  <cp:lastPrinted>2022-02-03T19:10:08Z</cp:lastPrinted>
  <dcterms:created xsi:type="dcterms:W3CDTF">2012-11-29T20:10:00Z</dcterms:created>
  <dcterms:modified xsi:type="dcterms:W3CDTF">2023-02-16T16:16:53Z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KYED-343-129</vt:lpwstr>
  </property>
  <property fmtid="{D5CDD505-2E9C-101B-9397-08002B2CF9AE}" pid="3" name="_dlc_DocIdItemGuid">
    <vt:lpwstr>94a4b62a-ea77-4da9-9440-91de13cc3e08</vt:lpwstr>
  </property>
  <property fmtid="{D5CDD505-2E9C-101B-9397-08002B2CF9AE}" pid="4" name="_dlc_DocIdUrl">
    <vt:lpwstr>https://education-edit.ky.gov/districts/SBDM/_layouts/DocIdRedir.aspx?ID=KYED-343-129, KYED-343-129</vt:lpwstr>
  </property>
  <property fmtid="{D5CDD505-2E9C-101B-9397-08002B2CF9AE}" pid="5" name="ContentTypeId">
    <vt:lpwstr>0x0101001BEB557DBE01834EAB47A683706DCD5B0300668B17E20AF7FD4CB4566B9DA0742C74</vt:lpwstr>
  </property>
</Properties>
</file>