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231000N7\SuptOff\MSOFFICE\BDMTGS\2022\Jun 2022\"/>
    </mc:Choice>
  </mc:AlternateContent>
  <bookViews>
    <workbookView xWindow="0" yWindow="0" windowWidth="28800" windowHeight="11700"/>
  </bookViews>
  <sheets>
    <sheet name="Certified" sheetId="1" r:id="rId1"/>
    <sheet name="Supplemental Pay" sheetId="2" r:id="rId2"/>
    <sheet name="Central Office Admin Increment" sheetId="3" r:id="rId3"/>
    <sheet name="Building Level Admin Increment" sheetId="4" r:id="rId4"/>
    <sheet name="Non-Admin Increment" sheetId="5" r:id="rId5"/>
    <sheet name="Department ChairSpecial ED Faci" sheetId="6" r:id="rId6"/>
    <sheet name="Extended Days wo Increment" sheetId="7" r:id="rId7"/>
    <sheet name="Degreed Professional" sheetId="8" r:id="rId8"/>
    <sheet name="Adult Education" sheetId="9" r:id="rId9"/>
    <sheet name="Buildings and Grounds" sheetId="10" r:id="rId10"/>
    <sheet name="Childcare" sheetId="11" r:id="rId11"/>
    <sheet name="Central Office Based Classified" sheetId="12" r:id="rId12"/>
    <sheet name="Food Service" sheetId="13" r:id="rId13"/>
    <sheet name="Health and Family Services" sheetId="14" r:id="rId14"/>
    <sheet name="Performing Arts Center" sheetId="15" r:id="rId15"/>
    <sheet name="Print Shop" sheetId="16" r:id="rId16"/>
    <sheet name="School-Based (Office)" sheetId="17" r:id="rId17"/>
    <sheet name="School-Based (Operations)" sheetId="18" r:id="rId18"/>
    <sheet name="School-Based (Instructional)" sheetId="19" r:id="rId19"/>
    <sheet name="Technology" sheetId="20" r:id="rId20"/>
    <sheet name="Television Production" sheetId="21" r:id="rId21"/>
    <sheet name="Transportation" sheetId="22" r:id="rId22"/>
    <sheet name="Classified Supplemental Pay Sch" sheetId="23" r:id="rId23"/>
    <sheet name="Extra-Curricular HS" sheetId="24" r:id="rId24"/>
    <sheet name="Extra-Curricular HS Cont." sheetId="25" r:id="rId25"/>
    <sheet name="Extra-Curricular HS Cont. 3" sheetId="26" r:id="rId26"/>
    <sheet name="Extra-Curricular MSElem." sheetId="27" r:id="rId27"/>
    <sheet name="Sheet1" sheetId="28" r:id="rId28"/>
  </sheets>
  <calcPr calcId="162913"/>
  <extLst>
    <ext uri="GoogleSheetsCustomDataVersion1">
      <go:sheetsCustomData xmlns:go="http://customooxmlschemas.google.com/" r:id="rId32" roundtripDataSignature="AMtx7mgeoeBto7QjNWh0ZoX51R6lsbKINQ=="/>
    </ext>
  </extLst>
</workbook>
</file>

<file path=xl/calcChain.xml><?xml version="1.0" encoding="utf-8"?>
<calcChain xmlns="http://schemas.openxmlformats.org/spreadsheetml/2006/main">
  <c r="D33" i="27" l="1"/>
  <c r="D32" i="27"/>
  <c r="D31" i="27"/>
  <c r="D23" i="27"/>
  <c r="D22" i="27"/>
  <c r="D21" i="27"/>
  <c r="D20" i="27"/>
  <c r="D18" i="27"/>
  <c r="D17" i="27"/>
  <c r="D16" i="27"/>
  <c r="D15" i="27"/>
  <c r="D14" i="27"/>
  <c r="D13" i="27"/>
  <c r="D12" i="27"/>
  <c r="D10" i="27"/>
  <c r="D9" i="27"/>
  <c r="D8" i="27"/>
  <c r="D7" i="27"/>
  <c r="D6" i="27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D29" i="25"/>
  <c r="D28" i="25"/>
  <c r="D27" i="25"/>
  <c r="D26" i="25"/>
  <c r="D25" i="25"/>
  <c r="D24" i="25"/>
  <c r="D23" i="25"/>
  <c r="D22" i="25"/>
  <c r="D21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O32" i="22"/>
  <c r="M32" i="22"/>
  <c r="K32" i="22"/>
  <c r="I32" i="22"/>
  <c r="G32" i="22"/>
  <c r="E32" i="22"/>
  <c r="C32" i="22"/>
  <c r="O31" i="22"/>
  <c r="M31" i="22"/>
  <c r="K31" i="22"/>
  <c r="I31" i="22"/>
  <c r="G31" i="22"/>
  <c r="E31" i="22"/>
  <c r="C31" i="22"/>
  <c r="O30" i="22"/>
  <c r="M30" i="22"/>
  <c r="K30" i="22"/>
  <c r="I30" i="22"/>
  <c r="G30" i="22"/>
  <c r="E30" i="22"/>
  <c r="C30" i="22"/>
  <c r="O29" i="22"/>
  <c r="M29" i="22"/>
  <c r="K29" i="22"/>
  <c r="I29" i="22"/>
  <c r="G29" i="22"/>
  <c r="E29" i="22"/>
  <c r="C29" i="22"/>
  <c r="O28" i="22"/>
  <c r="M28" i="22"/>
  <c r="K28" i="22"/>
  <c r="I28" i="22"/>
  <c r="G28" i="22"/>
  <c r="E28" i="22"/>
  <c r="C28" i="22"/>
  <c r="O27" i="22"/>
  <c r="M27" i="22"/>
  <c r="K27" i="22"/>
  <c r="I27" i="22"/>
  <c r="G27" i="22"/>
  <c r="E27" i="22"/>
  <c r="C27" i="22"/>
  <c r="O26" i="22"/>
  <c r="M26" i="22"/>
  <c r="K26" i="22"/>
  <c r="I26" i="22"/>
  <c r="G26" i="22"/>
  <c r="E26" i="22"/>
  <c r="C26" i="22"/>
  <c r="O25" i="22"/>
  <c r="M25" i="22"/>
  <c r="K25" i="22"/>
  <c r="I25" i="22"/>
  <c r="G25" i="22"/>
  <c r="E25" i="22"/>
  <c r="C25" i="22"/>
  <c r="O24" i="22"/>
  <c r="M24" i="22"/>
  <c r="K24" i="22"/>
  <c r="I24" i="22"/>
  <c r="G24" i="22"/>
  <c r="E24" i="22"/>
  <c r="C24" i="22"/>
  <c r="O23" i="22"/>
  <c r="M23" i="22"/>
  <c r="K23" i="22"/>
  <c r="I23" i="22"/>
  <c r="G23" i="22"/>
  <c r="E23" i="22"/>
  <c r="C23" i="22"/>
  <c r="O22" i="22"/>
  <c r="M22" i="22"/>
  <c r="K22" i="22"/>
  <c r="I22" i="22"/>
  <c r="G22" i="22"/>
  <c r="E22" i="22"/>
  <c r="C22" i="22"/>
  <c r="O21" i="22"/>
  <c r="M21" i="22"/>
  <c r="K21" i="22"/>
  <c r="I21" i="22"/>
  <c r="G21" i="22"/>
  <c r="E21" i="22"/>
  <c r="C21" i="22"/>
  <c r="O20" i="22"/>
  <c r="M20" i="22"/>
  <c r="K20" i="22"/>
  <c r="I20" i="22"/>
  <c r="G20" i="22"/>
  <c r="E20" i="22"/>
  <c r="C20" i="22"/>
  <c r="O19" i="22"/>
  <c r="M19" i="22"/>
  <c r="K19" i="22"/>
  <c r="I19" i="22"/>
  <c r="G19" i="22"/>
  <c r="E19" i="22"/>
  <c r="C19" i="22"/>
  <c r="O18" i="22"/>
  <c r="M18" i="22"/>
  <c r="K18" i="22"/>
  <c r="I18" i="22"/>
  <c r="G18" i="22"/>
  <c r="E18" i="22"/>
  <c r="C18" i="22"/>
  <c r="O17" i="22"/>
  <c r="M17" i="22"/>
  <c r="K17" i="22"/>
  <c r="I17" i="22"/>
  <c r="G17" i="22"/>
  <c r="E17" i="22"/>
  <c r="C17" i="22"/>
  <c r="O16" i="22"/>
  <c r="M16" i="22"/>
  <c r="K16" i="22"/>
  <c r="I16" i="22"/>
  <c r="G16" i="22"/>
  <c r="E16" i="22"/>
  <c r="C16" i="22"/>
  <c r="O15" i="22"/>
  <c r="M15" i="22"/>
  <c r="K15" i="22"/>
  <c r="I15" i="22"/>
  <c r="G15" i="22"/>
  <c r="E15" i="22"/>
  <c r="C15" i="22"/>
  <c r="O14" i="22"/>
  <c r="M14" i="22"/>
  <c r="K14" i="22"/>
  <c r="I14" i="22"/>
  <c r="G14" i="22"/>
  <c r="E14" i="22"/>
  <c r="C14" i="22"/>
  <c r="O13" i="22"/>
  <c r="M13" i="22"/>
  <c r="K13" i="22"/>
  <c r="I13" i="22"/>
  <c r="G13" i="22"/>
  <c r="E13" i="22"/>
  <c r="C13" i="22"/>
  <c r="O12" i="22"/>
  <c r="M12" i="22"/>
  <c r="K12" i="22"/>
  <c r="I12" i="22"/>
  <c r="G12" i="22"/>
  <c r="E12" i="22"/>
  <c r="C12" i="22"/>
  <c r="O11" i="22"/>
  <c r="M11" i="22"/>
  <c r="K11" i="22"/>
  <c r="I11" i="22"/>
  <c r="G11" i="22"/>
  <c r="E11" i="22"/>
  <c r="C11" i="22"/>
  <c r="O10" i="22"/>
  <c r="M10" i="22"/>
  <c r="K10" i="22"/>
  <c r="I10" i="22"/>
  <c r="G10" i="22"/>
  <c r="E10" i="22"/>
  <c r="C10" i="22"/>
  <c r="O9" i="22"/>
  <c r="M9" i="22"/>
  <c r="K9" i="22"/>
  <c r="I9" i="22"/>
  <c r="G9" i="22"/>
  <c r="E9" i="22"/>
  <c r="C9" i="22"/>
  <c r="O8" i="22"/>
  <c r="M8" i="22"/>
  <c r="K8" i="22"/>
  <c r="I8" i="22"/>
  <c r="G8" i="22"/>
  <c r="E8" i="22"/>
  <c r="C8" i="22"/>
  <c r="O7" i="22"/>
  <c r="M7" i="22"/>
  <c r="K7" i="22"/>
  <c r="I7" i="22"/>
  <c r="G7" i="22"/>
  <c r="E7" i="22"/>
  <c r="C7" i="22"/>
  <c r="O6" i="22"/>
  <c r="M6" i="22"/>
  <c r="K6" i="22"/>
  <c r="I6" i="22"/>
  <c r="G6" i="22"/>
  <c r="E6" i="22"/>
  <c r="C6" i="22"/>
  <c r="F31" i="21"/>
  <c r="C31" i="21"/>
  <c r="F30" i="21"/>
  <c r="C30" i="21"/>
  <c r="F29" i="21"/>
  <c r="C29" i="21"/>
  <c r="F28" i="21"/>
  <c r="C28" i="21"/>
  <c r="F27" i="21"/>
  <c r="C27" i="21"/>
  <c r="F26" i="21"/>
  <c r="C26" i="21"/>
  <c r="F25" i="21"/>
  <c r="C25" i="21"/>
  <c r="F24" i="21"/>
  <c r="C24" i="21"/>
  <c r="F23" i="21"/>
  <c r="C23" i="21"/>
  <c r="F22" i="21"/>
  <c r="C22" i="21"/>
  <c r="F21" i="21"/>
  <c r="C21" i="21"/>
  <c r="F20" i="21"/>
  <c r="C20" i="21"/>
  <c r="F19" i="21"/>
  <c r="C19" i="21"/>
  <c r="F18" i="21"/>
  <c r="C18" i="21"/>
  <c r="F17" i="21"/>
  <c r="C17" i="21"/>
  <c r="F16" i="21"/>
  <c r="C16" i="21"/>
  <c r="F15" i="21"/>
  <c r="C15" i="21"/>
  <c r="F14" i="21"/>
  <c r="C14" i="21"/>
  <c r="F13" i="21"/>
  <c r="C13" i="21"/>
  <c r="F12" i="21"/>
  <c r="C12" i="21"/>
  <c r="F11" i="21"/>
  <c r="C11" i="21"/>
  <c r="F10" i="21"/>
  <c r="C10" i="21"/>
  <c r="F9" i="21"/>
  <c r="C9" i="21"/>
  <c r="F8" i="21"/>
  <c r="C8" i="21"/>
  <c r="F7" i="21"/>
  <c r="C7" i="21"/>
  <c r="F6" i="21"/>
  <c r="C6" i="21"/>
  <c r="F5" i="21"/>
  <c r="C5" i="21"/>
  <c r="G33" i="20"/>
  <c r="E33" i="20"/>
  <c r="C33" i="20"/>
  <c r="G32" i="20"/>
  <c r="E32" i="20"/>
  <c r="C32" i="20"/>
  <c r="G31" i="20"/>
  <c r="E31" i="20"/>
  <c r="C31" i="20"/>
  <c r="G30" i="20"/>
  <c r="E30" i="20"/>
  <c r="C30" i="20"/>
  <c r="G29" i="20"/>
  <c r="E29" i="20"/>
  <c r="C29" i="20"/>
  <c r="G28" i="20"/>
  <c r="E28" i="20"/>
  <c r="C28" i="20"/>
  <c r="G27" i="20"/>
  <c r="E27" i="20"/>
  <c r="C27" i="20"/>
  <c r="G26" i="20"/>
  <c r="E26" i="20"/>
  <c r="C26" i="20"/>
  <c r="G25" i="20"/>
  <c r="E25" i="20"/>
  <c r="C25" i="20"/>
  <c r="G24" i="20"/>
  <c r="E24" i="20"/>
  <c r="C24" i="20"/>
  <c r="G23" i="20"/>
  <c r="E23" i="20"/>
  <c r="C23" i="20"/>
  <c r="G22" i="20"/>
  <c r="E22" i="20"/>
  <c r="C22" i="20"/>
  <c r="G21" i="20"/>
  <c r="E21" i="20"/>
  <c r="C21" i="20"/>
  <c r="G20" i="20"/>
  <c r="E20" i="20"/>
  <c r="C20" i="20"/>
  <c r="G19" i="20"/>
  <c r="E19" i="20"/>
  <c r="C19" i="20"/>
  <c r="G18" i="20"/>
  <c r="E18" i="20"/>
  <c r="C18" i="20"/>
  <c r="G17" i="20"/>
  <c r="E17" i="20"/>
  <c r="C17" i="20"/>
  <c r="G16" i="20"/>
  <c r="E16" i="20"/>
  <c r="C16" i="20"/>
  <c r="G15" i="20"/>
  <c r="E15" i="20"/>
  <c r="C15" i="20"/>
  <c r="G14" i="20"/>
  <c r="E14" i="20"/>
  <c r="C14" i="20"/>
  <c r="G13" i="20"/>
  <c r="E13" i="20"/>
  <c r="C13" i="20"/>
  <c r="G12" i="20"/>
  <c r="E12" i="20"/>
  <c r="C12" i="20"/>
  <c r="G11" i="20"/>
  <c r="E11" i="20"/>
  <c r="C11" i="20"/>
  <c r="G10" i="20"/>
  <c r="E10" i="20"/>
  <c r="C10" i="20"/>
  <c r="G9" i="20"/>
  <c r="E9" i="20"/>
  <c r="C9" i="20"/>
  <c r="G8" i="20"/>
  <c r="E8" i="20"/>
  <c r="C8" i="20"/>
  <c r="G7" i="20"/>
  <c r="E7" i="20"/>
  <c r="C7" i="20"/>
  <c r="O34" i="19"/>
  <c r="M34" i="19"/>
  <c r="K34" i="19"/>
  <c r="I34" i="19"/>
  <c r="G34" i="19"/>
  <c r="O33" i="19"/>
  <c r="M33" i="19"/>
  <c r="K33" i="19"/>
  <c r="I33" i="19"/>
  <c r="G33" i="19"/>
  <c r="O32" i="19"/>
  <c r="M32" i="19"/>
  <c r="K32" i="19"/>
  <c r="I32" i="19"/>
  <c r="O31" i="19"/>
  <c r="M31" i="19"/>
  <c r="K31" i="19"/>
  <c r="I31" i="19"/>
  <c r="G31" i="19"/>
  <c r="E31" i="19"/>
  <c r="C31" i="19"/>
  <c r="O30" i="19"/>
  <c r="M30" i="19"/>
  <c r="K30" i="19"/>
  <c r="I30" i="19"/>
  <c r="G30" i="19"/>
  <c r="E30" i="19"/>
  <c r="C30" i="19"/>
  <c r="O29" i="19"/>
  <c r="M29" i="19"/>
  <c r="K29" i="19"/>
  <c r="I29" i="19"/>
  <c r="G29" i="19"/>
  <c r="E29" i="19"/>
  <c r="C29" i="19"/>
  <c r="O28" i="19"/>
  <c r="M28" i="19"/>
  <c r="K28" i="19"/>
  <c r="I28" i="19"/>
  <c r="G28" i="19"/>
  <c r="E28" i="19"/>
  <c r="C28" i="19"/>
  <c r="O27" i="19"/>
  <c r="M27" i="19"/>
  <c r="K27" i="19"/>
  <c r="I27" i="19"/>
  <c r="G27" i="19"/>
  <c r="E27" i="19"/>
  <c r="C27" i="19"/>
  <c r="O26" i="19"/>
  <c r="M26" i="19"/>
  <c r="K26" i="19"/>
  <c r="I26" i="19"/>
  <c r="G26" i="19"/>
  <c r="E26" i="19"/>
  <c r="C26" i="19"/>
  <c r="O25" i="19"/>
  <c r="M25" i="19"/>
  <c r="K25" i="19"/>
  <c r="I25" i="19"/>
  <c r="G25" i="19"/>
  <c r="E25" i="19"/>
  <c r="C25" i="19"/>
  <c r="O24" i="19"/>
  <c r="M24" i="19"/>
  <c r="K24" i="19"/>
  <c r="I24" i="19"/>
  <c r="G24" i="19"/>
  <c r="E24" i="19"/>
  <c r="C24" i="19"/>
  <c r="O23" i="19"/>
  <c r="M23" i="19"/>
  <c r="K23" i="19"/>
  <c r="I23" i="19"/>
  <c r="G23" i="19"/>
  <c r="E23" i="19"/>
  <c r="C23" i="19"/>
  <c r="O22" i="19"/>
  <c r="M22" i="19"/>
  <c r="K22" i="19"/>
  <c r="I22" i="19"/>
  <c r="G22" i="19"/>
  <c r="E22" i="19"/>
  <c r="C22" i="19"/>
  <c r="O21" i="19"/>
  <c r="M21" i="19"/>
  <c r="K21" i="19"/>
  <c r="I21" i="19"/>
  <c r="G21" i="19"/>
  <c r="E21" i="19"/>
  <c r="C21" i="19"/>
  <c r="O20" i="19"/>
  <c r="M20" i="19"/>
  <c r="K20" i="19"/>
  <c r="I20" i="19"/>
  <c r="G20" i="19"/>
  <c r="E20" i="19"/>
  <c r="C20" i="19"/>
  <c r="O19" i="19"/>
  <c r="M19" i="19"/>
  <c r="K19" i="19"/>
  <c r="I19" i="19"/>
  <c r="G19" i="19"/>
  <c r="E19" i="19"/>
  <c r="C19" i="19"/>
  <c r="O18" i="19"/>
  <c r="M18" i="19"/>
  <c r="K18" i="19"/>
  <c r="I18" i="19"/>
  <c r="G18" i="19"/>
  <c r="E18" i="19"/>
  <c r="C18" i="19"/>
  <c r="O17" i="19"/>
  <c r="M17" i="19"/>
  <c r="K17" i="19"/>
  <c r="I17" i="19"/>
  <c r="G17" i="19"/>
  <c r="E17" i="19"/>
  <c r="C17" i="19"/>
  <c r="O16" i="19"/>
  <c r="M16" i="19"/>
  <c r="K16" i="19"/>
  <c r="I16" i="19"/>
  <c r="G16" i="19"/>
  <c r="E16" i="19"/>
  <c r="C16" i="19"/>
  <c r="O15" i="19"/>
  <c r="M15" i="19"/>
  <c r="K15" i="19"/>
  <c r="I15" i="19"/>
  <c r="G15" i="19"/>
  <c r="E15" i="19"/>
  <c r="C15" i="19"/>
  <c r="O14" i="19"/>
  <c r="M14" i="19"/>
  <c r="K14" i="19"/>
  <c r="I14" i="19"/>
  <c r="G14" i="19"/>
  <c r="E14" i="19"/>
  <c r="C14" i="19"/>
  <c r="O13" i="19"/>
  <c r="M13" i="19"/>
  <c r="K13" i="19"/>
  <c r="I13" i="19"/>
  <c r="G13" i="19"/>
  <c r="E13" i="19"/>
  <c r="C13" i="19"/>
  <c r="O12" i="19"/>
  <c r="M12" i="19"/>
  <c r="K12" i="19"/>
  <c r="I12" i="19"/>
  <c r="G12" i="19"/>
  <c r="E12" i="19"/>
  <c r="C12" i="19"/>
  <c r="O11" i="19"/>
  <c r="M11" i="19"/>
  <c r="K11" i="19"/>
  <c r="I11" i="19"/>
  <c r="G11" i="19"/>
  <c r="E11" i="19"/>
  <c r="C11" i="19"/>
  <c r="O10" i="19"/>
  <c r="M10" i="19"/>
  <c r="K10" i="19"/>
  <c r="I10" i="19"/>
  <c r="G10" i="19"/>
  <c r="E10" i="19"/>
  <c r="C10" i="19"/>
  <c r="O9" i="19"/>
  <c r="M9" i="19"/>
  <c r="K9" i="19"/>
  <c r="I9" i="19"/>
  <c r="G9" i="19"/>
  <c r="E9" i="19"/>
  <c r="C9" i="19"/>
  <c r="O8" i="19"/>
  <c r="M8" i="19"/>
  <c r="K8" i="19"/>
  <c r="I8" i="19"/>
  <c r="G8" i="19"/>
  <c r="E8" i="19"/>
  <c r="C8" i="19"/>
  <c r="O7" i="19"/>
  <c r="M7" i="19"/>
  <c r="K7" i="19"/>
  <c r="I7" i="19"/>
  <c r="G7" i="19"/>
  <c r="E7" i="19"/>
  <c r="C7" i="19"/>
  <c r="O6" i="19"/>
  <c r="M6" i="19"/>
  <c r="K6" i="19"/>
  <c r="I6" i="19"/>
  <c r="G6" i="19"/>
  <c r="E6" i="19"/>
  <c r="C6" i="19"/>
  <c r="O5" i="19"/>
  <c r="M5" i="19"/>
  <c r="K5" i="19"/>
  <c r="I5" i="19"/>
  <c r="G5" i="19"/>
  <c r="E5" i="19"/>
  <c r="C5" i="19"/>
  <c r="E32" i="18"/>
  <c r="C32" i="18"/>
  <c r="E31" i="18"/>
  <c r="C31" i="18"/>
  <c r="E30" i="18"/>
  <c r="C30" i="18"/>
  <c r="E29" i="18"/>
  <c r="C29" i="18"/>
  <c r="E28" i="18"/>
  <c r="C28" i="18"/>
  <c r="E27" i="18"/>
  <c r="C27" i="18"/>
  <c r="E26" i="18"/>
  <c r="C26" i="18"/>
  <c r="E25" i="18"/>
  <c r="C25" i="18"/>
  <c r="E24" i="18"/>
  <c r="C24" i="18"/>
  <c r="E23" i="18"/>
  <c r="C23" i="18"/>
  <c r="E22" i="18"/>
  <c r="C22" i="18"/>
  <c r="E21" i="18"/>
  <c r="C21" i="18"/>
  <c r="E20" i="18"/>
  <c r="C20" i="18"/>
  <c r="E19" i="18"/>
  <c r="C19" i="18"/>
  <c r="E18" i="18"/>
  <c r="C18" i="18"/>
  <c r="E17" i="18"/>
  <c r="C17" i="18"/>
  <c r="E16" i="18"/>
  <c r="C16" i="18"/>
  <c r="E15" i="18"/>
  <c r="C15" i="18"/>
  <c r="E14" i="18"/>
  <c r="C14" i="18"/>
  <c r="E13" i="18"/>
  <c r="C13" i="18"/>
  <c r="E12" i="18"/>
  <c r="C12" i="18"/>
  <c r="E11" i="18"/>
  <c r="C11" i="18"/>
  <c r="E10" i="18"/>
  <c r="C10" i="18"/>
  <c r="E9" i="18"/>
  <c r="C9" i="18"/>
  <c r="E8" i="18"/>
  <c r="C8" i="18"/>
  <c r="E7" i="18"/>
  <c r="C7" i="18"/>
  <c r="E6" i="18"/>
  <c r="C6" i="18"/>
  <c r="O33" i="17"/>
  <c r="M33" i="17"/>
  <c r="K33" i="17"/>
  <c r="I33" i="17"/>
  <c r="G33" i="17"/>
  <c r="E33" i="17"/>
  <c r="C33" i="17"/>
  <c r="O32" i="17"/>
  <c r="M32" i="17"/>
  <c r="K32" i="17"/>
  <c r="I32" i="17"/>
  <c r="G32" i="17"/>
  <c r="E32" i="17"/>
  <c r="C32" i="17"/>
  <c r="O31" i="17"/>
  <c r="M31" i="17"/>
  <c r="K31" i="17"/>
  <c r="I31" i="17"/>
  <c r="G31" i="17"/>
  <c r="E31" i="17"/>
  <c r="C31" i="17"/>
  <c r="O30" i="17"/>
  <c r="M30" i="17"/>
  <c r="K30" i="17"/>
  <c r="I30" i="17"/>
  <c r="G30" i="17"/>
  <c r="E30" i="17"/>
  <c r="C30" i="17"/>
  <c r="O29" i="17"/>
  <c r="M29" i="17"/>
  <c r="K29" i="17"/>
  <c r="I29" i="17"/>
  <c r="G29" i="17"/>
  <c r="E29" i="17"/>
  <c r="C29" i="17"/>
  <c r="O28" i="17"/>
  <c r="M28" i="17"/>
  <c r="K28" i="17"/>
  <c r="I28" i="17"/>
  <c r="G28" i="17"/>
  <c r="E28" i="17"/>
  <c r="C28" i="17"/>
  <c r="O27" i="17"/>
  <c r="M27" i="17"/>
  <c r="K27" i="17"/>
  <c r="I27" i="17"/>
  <c r="G27" i="17"/>
  <c r="E27" i="17"/>
  <c r="C27" i="17"/>
  <c r="O26" i="17"/>
  <c r="M26" i="17"/>
  <c r="K26" i="17"/>
  <c r="I26" i="17"/>
  <c r="G26" i="17"/>
  <c r="E26" i="17"/>
  <c r="C26" i="17"/>
  <c r="O25" i="17"/>
  <c r="M25" i="17"/>
  <c r="K25" i="17"/>
  <c r="I25" i="17"/>
  <c r="G25" i="17"/>
  <c r="E25" i="17"/>
  <c r="C25" i="17"/>
  <c r="O24" i="17"/>
  <c r="M24" i="17"/>
  <c r="K24" i="17"/>
  <c r="I24" i="17"/>
  <c r="G24" i="17"/>
  <c r="E24" i="17"/>
  <c r="C24" i="17"/>
  <c r="O23" i="17"/>
  <c r="M23" i="17"/>
  <c r="K23" i="17"/>
  <c r="I23" i="17"/>
  <c r="G23" i="17"/>
  <c r="E23" i="17"/>
  <c r="C23" i="17"/>
  <c r="O22" i="17"/>
  <c r="M22" i="17"/>
  <c r="K22" i="17"/>
  <c r="I22" i="17"/>
  <c r="G22" i="17"/>
  <c r="E22" i="17"/>
  <c r="C22" i="17"/>
  <c r="O21" i="17"/>
  <c r="M21" i="17"/>
  <c r="K21" i="17"/>
  <c r="I21" i="17"/>
  <c r="G21" i="17"/>
  <c r="E21" i="17"/>
  <c r="C21" i="17"/>
  <c r="O20" i="17"/>
  <c r="M20" i="17"/>
  <c r="K20" i="17"/>
  <c r="I20" i="17"/>
  <c r="G20" i="17"/>
  <c r="E20" i="17"/>
  <c r="C20" i="17"/>
  <c r="O19" i="17"/>
  <c r="M19" i="17"/>
  <c r="K19" i="17"/>
  <c r="I19" i="17"/>
  <c r="G19" i="17"/>
  <c r="E19" i="17"/>
  <c r="C19" i="17"/>
  <c r="O18" i="17"/>
  <c r="M18" i="17"/>
  <c r="K18" i="17"/>
  <c r="I18" i="17"/>
  <c r="G18" i="17"/>
  <c r="E18" i="17"/>
  <c r="C18" i="17"/>
  <c r="O17" i="17"/>
  <c r="M17" i="17"/>
  <c r="K17" i="17"/>
  <c r="I17" i="17"/>
  <c r="G17" i="17"/>
  <c r="E17" i="17"/>
  <c r="C17" i="17"/>
  <c r="O16" i="17"/>
  <c r="M16" i="17"/>
  <c r="K16" i="17"/>
  <c r="I16" i="17"/>
  <c r="G16" i="17"/>
  <c r="E16" i="17"/>
  <c r="C16" i="17"/>
  <c r="O15" i="17"/>
  <c r="M15" i="17"/>
  <c r="K15" i="17"/>
  <c r="I15" i="17"/>
  <c r="G15" i="17"/>
  <c r="E15" i="17"/>
  <c r="C15" i="17"/>
  <c r="O14" i="17"/>
  <c r="M14" i="17"/>
  <c r="K14" i="17"/>
  <c r="I14" i="17"/>
  <c r="G14" i="17"/>
  <c r="E14" i="17"/>
  <c r="C14" i="17"/>
  <c r="O13" i="17"/>
  <c r="M13" i="17"/>
  <c r="K13" i="17"/>
  <c r="I13" i="17"/>
  <c r="G13" i="17"/>
  <c r="E13" i="17"/>
  <c r="C13" i="17"/>
  <c r="O12" i="17"/>
  <c r="M12" i="17"/>
  <c r="K12" i="17"/>
  <c r="I12" i="17"/>
  <c r="G12" i="17"/>
  <c r="E12" i="17"/>
  <c r="C12" i="17"/>
  <c r="O11" i="17"/>
  <c r="M11" i="17"/>
  <c r="K11" i="17"/>
  <c r="I11" i="17"/>
  <c r="G11" i="17"/>
  <c r="E11" i="17"/>
  <c r="C11" i="17"/>
  <c r="O10" i="17"/>
  <c r="M10" i="17"/>
  <c r="K10" i="17"/>
  <c r="I10" i="17"/>
  <c r="G10" i="17"/>
  <c r="E10" i="17"/>
  <c r="C10" i="17"/>
  <c r="O9" i="17"/>
  <c r="M9" i="17"/>
  <c r="K9" i="17"/>
  <c r="I9" i="17"/>
  <c r="G9" i="17"/>
  <c r="E9" i="17"/>
  <c r="C9" i="17"/>
  <c r="O8" i="17"/>
  <c r="M8" i="17"/>
  <c r="K8" i="17"/>
  <c r="I8" i="17"/>
  <c r="G8" i="17"/>
  <c r="E8" i="17"/>
  <c r="C8" i="17"/>
  <c r="O7" i="17"/>
  <c r="M7" i="17"/>
  <c r="K7" i="17"/>
  <c r="I7" i="17"/>
  <c r="G7" i="17"/>
  <c r="E7" i="17"/>
  <c r="C7" i="17"/>
  <c r="G31" i="16"/>
  <c r="E31" i="16"/>
  <c r="C31" i="16"/>
  <c r="G30" i="16"/>
  <c r="E30" i="16"/>
  <c r="C30" i="16"/>
  <c r="G29" i="16"/>
  <c r="E29" i="16"/>
  <c r="C29" i="16"/>
  <c r="G28" i="16"/>
  <c r="E28" i="16"/>
  <c r="C28" i="16"/>
  <c r="G27" i="16"/>
  <c r="E27" i="16"/>
  <c r="C27" i="16"/>
  <c r="G26" i="16"/>
  <c r="E26" i="16"/>
  <c r="C26" i="16"/>
  <c r="G25" i="16"/>
  <c r="E25" i="16"/>
  <c r="C25" i="16"/>
  <c r="G24" i="16"/>
  <c r="E24" i="16"/>
  <c r="C24" i="16"/>
  <c r="G23" i="16"/>
  <c r="E23" i="16"/>
  <c r="C23" i="16"/>
  <c r="G22" i="16"/>
  <c r="E22" i="16"/>
  <c r="C22" i="16"/>
  <c r="G21" i="16"/>
  <c r="E21" i="16"/>
  <c r="C21" i="16"/>
  <c r="G20" i="16"/>
  <c r="E20" i="16"/>
  <c r="C20" i="16"/>
  <c r="G19" i="16"/>
  <c r="E19" i="16"/>
  <c r="C19" i="16"/>
  <c r="G18" i="16"/>
  <c r="E18" i="16"/>
  <c r="C18" i="16"/>
  <c r="G17" i="16"/>
  <c r="E17" i="16"/>
  <c r="C17" i="16"/>
  <c r="G16" i="16"/>
  <c r="E16" i="16"/>
  <c r="C16" i="16"/>
  <c r="G15" i="16"/>
  <c r="E15" i="16"/>
  <c r="C15" i="16"/>
  <c r="G14" i="16"/>
  <c r="E14" i="16"/>
  <c r="C14" i="16"/>
  <c r="G13" i="16"/>
  <c r="E13" i="16"/>
  <c r="C13" i="16"/>
  <c r="G12" i="16"/>
  <c r="E12" i="16"/>
  <c r="C12" i="16"/>
  <c r="G11" i="16"/>
  <c r="E11" i="16"/>
  <c r="C11" i="16"/>
  <c r="G10" i="16"/>
  <c r="E10" i="16"/>
  <c r="C10" i="16"/>
  <c r="G9" i="16"/>
  <c r="E9" i="16"/>
  <c r="C9" i="16"/>
  <c r="G8" i="16"/>
  <c r="E8" i="16"/>
  <c r="C8" i="16"/>
  <c r="G7" i="16"/>
  <c r="E7" i="16"/>
  <c r="C7" i="16"/>
  <c r="G6" i="16"/>
  <c r="E6" i="16"/>
  <c r="C6" i="16"/>
  <c r="G5" i="16"/>
  <c r="E5" i="16"/>
  <c r="C5" i="16"/>
  <c r="G31" i="15"/>
  <c r="E31" i="15"/>
  <c r="C31" i="15"/>
  <c r="G30" i="15"/>
  <c r="E30" i="15"/>
  <c r="C30" i="15"/>
  <c r="G29" i="15"/>
  <c r="E29" i="15"/>
  <c r="C29" i="15"/>
  <c r="G28" i="15"/>
  <c r="E28" i="15"/>
  <c r="C28" i="15"/>
  <c r="G27" i="15"/>
  <c r="E27" i="15"/>
  <c r="C27" i="15"/>
  <c r="G26" i="15"/>
  <c r="E26" i="15"/>
  <c r="C26" i="15"/>
  <c r="G25" i="15"/>
  <c r="E25" i="15"/>
  <c r="C25" i="15"/>
  <c r="G24" i="15"/>
  <c r="E24" i="15"/>
  <c r="C24" i="15"/>
  <c r="G23" i="15"/>
  <c r="E23" i="15"/>
  <c r="C23" i="15"/>
  <c r="G22" i="15"/>
  <c r="E22" i="15"/>
  <c r="C22" i="15"/>
  <c r="G21" i="15"/>
  <c r="E21" i="15"/>
  <c r="C21" i="15"/>
  <c r="G20" i="15"/>
  <c r="E20" i="15"/>
  <c r="C20" i="15"/>
  <c r="G19" i="15"/>
  <c r="E19" i="15"/>
  <c r="C19" i="15"/>
  <c r="G18" i="15"/>
  <c r="E18" i="15"/>
  <c r="C18" i="15"/>
  <c r="G17" i="15"/>
  <c r="E17" i="15"/>
  <c r="C17" i="15"/>
  <c r="G16" i="15"/>
  <c r="E16" i="15"/>
  <c r="C16" i="15"/>
  <c r="G15" i="15"/>
  <c r="E15" i="15"/>
  <c r="C15" i="15"/>
  <c r="G14" i="15"/>
  <c r="E14" i="15"/>
  <c r="C14" i="15"/>
  <c r="G13" i="15"/>
  <c r="E13" i="15"/>
  <c r="C13" i="15"/>
  <c r="G12" i="15"/>
  <c r="E12" i="15"/>
  <c r="C12" i="15"/>
  <c r="G11" i="15"/>
  <c r="E11" i="15"/>
  <c r="C11" i="15"/>
  <c r="G10" i="15"/>
  <c r="E10" i="15"/>
  <c r="C10" i="15"/>
  <c r="G9" i="15"/>
  <c r="E9" i="15"/>
  <c r="C9" i="15"/>
  <c r="G8" i="15"/>
  <c r="E8" i="15"/>
  <c r="C8" i="15"/>
  <c r="G7" i="15"/>
  <c r="E7" i="15"/>
  <c r="C7" i="15"/>
  <c r="G6" i="15"/>
  <c r="E6" i="15"/>
  <c r="C6" i="15"/>
  <c r="G5" i="15"/>
  <c r="E5" i="15"/>
  <c r="C5" i="15"/>
  <c r="E34" i="14"/>
  <c r="E33" i="14"/>
  <c r="E32" i="14"/>
  <c r="E31" i="14"/>
  <c r="C31" i="14"/>
  <c r="E30" i="14"/>
  <c r="C30" i="14"/>
  <c r="E29" i="14"/>
  <c r="C29" i="14"/>
  <c r="E28" i="14"/>
  <c r="C28" i="14"/>
  <c r="E27" i="14"/>
  <c r="C27" i="14"/>
  <c r="E26" i="14"/>
  <c r="C26" i="14"/>
  <c r="E25" i="14"/>
  <c r="C25" i="14"/>
  <c r="E24" i="14"/>
  <c r="C24" i="14"/>
  <c r="E23" i="14"/>
  <c r="C23" i="14"/>
  <c r="E22" i="14"/>
  <c r="C22" i="14"/>
  <c r="E21" i="14"/>
  <c r="C21" i="14"/>
  <c r="E20" i="14"/>
  <c r="C20" i="14"/>
  <c r="E19" i="14"/>
  <c r="C19" i="14"/>
  <c r="E18" i="14"/>
  <c r="C18" i="14"/>
  <c r="E17" i="14"/>
  <c r="C17" i="14"/>
  <c r="E16" i="14"/>
  <c r="C16" i="14"/>
  <c r="E15" i="14"/>
  <c r="C15" i="14"/>
  <c r="E14" i="14"/>
  <c r="C14" i="14"/>
  <c r="E13" i="14"/>
  <c r="C13" i="14"/>
  <c r="E12" i="14"/>
  <c r="C12" i="14"/>
  <c r="E11" i="14"/>
  <c r="C11" i="14"/>
  <c r="E10" i="14"/>
  <c r="C10" i="14"/>
  <c r="E9" i="14"/>
  <c r="C9" i="14"/>
  <c r="E8" i="14"/>
  <c r="C8" i="14"/>
  <c r="E7" i="14"/>
  <c r="C7" i="14"/>
  <c r="E6" i="14"/>
  <c r="C6" i="14"/>
  <c r="E5" i="14"/>
  <c r="C5" i="14"/>
  <c r="O32" i="13"/>
  <c r="M32" i="13"/>
  <c r="K32" i="13"/>
  <c r="I32" i="13"/>
  <c r="G32" i="13"/>
  <c r="E32" i="13"/>
  <c r="C32" i="13"/>
  <c r="O31" i="13"/>
  <c r="M31" i="13"/>
  <c r="K31" i="13"/>
  <c r="I31" i="13"/>
  <c r="G31" i="13"/>
  <c r="E31" i="13"/>
  <c r="C31" i="13"/>
  <c r="O30" i="13"/>
  <c r="M30" i="13"/>
  <c r="K30" i="13"/>
  <c r="I30" i="13"/>
  <c r="G30" i="13"/>
  <c r="E30" i="13"/>
  <c r="C30" i="13"/>
  <c r="O29" i="13"/>
  <c r="M29" i="13"/>
  <c r="K29" i="13"/>
  <c r="I29" i="13"/>
  <c r="G29" i="13"/>
  <c r="E29" i="13"/>
  <c r="C29" i="13"/>
  <c r="O28" i="13"/>
  <c r="M28" i="13"/>
  <c r="K28" i="13"/>
  <c r="I28" i="13"/>
  <c r="G28" i="13"/>
  <c r="E28" i="13"/>
  <c r="C28" i="13"/>
  <c r="O27" i="13"/>
  <c r="M27" i="13"/>
  <c r="K27" i="13"/>
  <c r="I27" i="13"/>
  <c r="G27" i="13"/>
  <c r="E27" i="13"/>
  <c r="C27" i="13"/>
  <c r="O26" i="13"/>
  <c r="M26" i="13"/>
  <c r="K26" i="13"/>
  <c r="I26" i="13"/>
  <c r="G26" i="13"/>
  <c r="E26" i="13"/>
  <c r="C26" i="13"/>
  <c r="O25" i="13"/>
  <c r="M25" i="13"/>
  <c r="K25" i="13"/>
  <c r="I25" i="13"/>
  <c r="G25" i="13"/>
  <c r="E25" i="13"/>
  <c r="C25" i="13"/>
  <c r="O24" i="13"/>
  <c r="M24" i="13"/>
  <c r="K24" i="13"/>
  <c r="I24" i="13"/>
  <c r="G24" i="13"/>
  <c r="E24" i="13"/>
  <c r="C24" i="13"/>
  <c r="O23" i="13"/>
  <c r="M23" i="13"/>
  <c r="K23" i="13"/>
  <c r="I23" i="13"/>
  <c r="G23" i="13"/>
  <c r="E23" i="13"/>
  <c r="C23" i="13"/>
  <c r="O22" i="13"/>
  <c r="M22" i="13"/>
  <c r="K22" i="13"/>
  <c r="I22" i="13"/>
  <c r="G22" i="13"/>
  <c r="E22" i="13"/>
  <c r="C22" i="13"/>
  <c r="O21" i="13"/>
  <c r="M21" i="13"/>
  <c r="K21" i="13"/>
  <c r="I21" i="13"/>
  <c r="G21" i="13"/>
  <c r="E21" i="13"/>
  <c r="C21" i="13"/>
  <c r="O20" i="13"/>
  <c r="M20" i="13"/>
  <c r="K20" i="13"/>
  <c r="I20" i="13"/>
  <c r="G20" i="13"/>
  <c r="E20" i="13"/>
  <c r="C20" i="13"/>
  <c r="O19" i="13"/>
  <c r="M19" i="13"/>
  <c r="K19" i="13"/>
  <c r="I19" i="13"/>
  <c r="G19" i="13"/>
  <c r="E19" i="13"/>
  <c r="C19" i="13"/>
  <c r="O18" i="13"/>
  <c r="M18" i="13"/>
  <c r="K18" i="13"/>
  <c r="I18" i="13"/>
  <c r="G18" i="13"/>
  <c r="E18" i="13"/>
  <c r="C18" i="13"/>
  <c r="O17" i="13"/>
  <c r="M17" i="13"/>
  <c r="K17" i="13"/>
  <c r="I17" i="13"/>
  <c r="G17" i="13"/>
  <c r="E17" i="13"/>
  <c r="C17" i="13"/>
  <c r="O16" i="13"/>
  <c r="M16" i="13"/>
  <c r="K16" i="13"/>
  <c r="I16" i="13"/>
  <c r="G16" i="13"/>
  <c r="E16" i="13"/>
  <c r="C16" i="13"/>
  <c r="O15" i="13"/>
  <c r="M15" i="13"/>
  <c r="K15" i="13"/>
  <c r="I15" i="13"/>
  <c r="G15" i="13"/>
  <c r="E15" i="13"/>
  <c r="C15" i="13"/>
  <c r="O14" i="13"/>
  <c r="M14" i="13"/>
  <c r="K14" i="13"/>
  <c r="I14" i="13"/>
  <c r="G14" i="13"/>
  <c r="E14" i="13"/>
  <c r="C14" i="13"/>
  <c r="O13" i="13"/>
  <c r="M13" i="13"/>
  <c r="K13" i="13"/>
  <c r="I13" i="13"/>
  <c r="G13" i="13"/>
  <c r="E13" i="13"/>
  <c r="C13" i="13"/>
  <c r="O12" i="13"/>
  <c r="M12" i="13"/>
  <c r="K12" i="13"/>
  <c r="I12" i="13"/>
  <c r="G12" i="13"/>
  <c r="E12" i="13"/>
  <c r="C12" i="13"/>
  <c r="O11" i="13"/>
  <c r="M11" i="13"/>
  <c r="K11" i="13"/>
  <c r="I11" i="13"/>
  <c r="G11" i="13"/>
  <c r="E11" i="13"/>
  <c r="C11" i="13"/>
  <c r="O10" i="13"/>
  <c r="M10" i="13"/>
  <c r="K10" i="13"/>
  <c r="I10" i="13"/>
  <c r="G10" i="13"/>
  <c r="E10" i="13"/>
  <c r="C10" i="13"/>
  <c r="O9" i="13"/>
  <c r="M9" i="13"/>
  <c r="K9" i="13"/>
  <c r="I9" i="13"/>
  <c r="G9" i="13"/>
  <c r="E9" i="13"/>
  <c r="C9" i="13"/>
  <c r="O8" i="13"/>
  <c r="M8" i="13"/>
  <c r="K8" i="13"/>
  <c r="I8" i="13"/>
  <c r="G8" i="13"/>
  <c r="E8" i="13"/>
  <c r="C8" i="13"/>
  <c r="O7" i="13"/>
  <c r="M7" i="13"/>
  <c r="K7" i="13"/>
  <c r="I7" i="13"/>
  <c r="G7" i="13"/>
  <c r="E7" i="13"/>
  <c r="C7" i="13"/>
  <c r="O6" i="13"/>
  <c r="M6" i="13"/>
  <c r="K6" i="13"/>
  <c r="I6" i="13"/>
  <c r="G6" i="13"/>
  <c r="E6" i="13"/>
  <c r="C6" i="13"/>
  <c r="Q39" i="12"/>
  <c r="O39" i="12"/>
  <c r="Q38" i="12"/>
  <c r="O38" i="12"/>
  <c r="Q37" i="12"/>
  <c r="O37" i="12"/>
  <c r="Q36" i="12"/>
  <c r="O36" i="12"/>
  <c r="M36" i="12"/>
  <c r="K36" i="12"/>
  <c r="I36" i="12"/>
  <c r="G36" i="12"/>
  <c r="E36" i="12"/>
  <c r="C36" i="12"/>
  <c r="Q35" i="12"/>
  <c r="O35" i="12"/>
  <c r="M35" i="12"/>
  <c r="K35" i="12"/>
  <c r="I35" i="12"/>
  <c r="G35" i="12"/>
  <c r="E35" i="12"/>
  <c r="C35" i="12"/>
  <c r="Q34" i="12"/>
  <c r="O34" i="12"/>
  <c r="M34" i="12"/>
  <c r="K34" i="12"/>
  <c r="I34" i="12"/>
  <c r="G34" i="12"/>
  <c r="E34" i="12"/>
  <c r="C34" i="12"/>
  <c r="Q33" i="12"/>
  <c r="O33" i="12"/>
  <c r="M33" i="12"/>
  <c r="K33" i="12"/>
  <c r="I33" i="12"/>
  <c r="G33" i="12"/>
  <c r="E33" i="12"/>
  <c r="C33" i="12"/>
  <c r="Q32" i="12"/>
  <c r="O32" i="12"/>
  <c r="M32" i="12"/>
  <c r="K32" i="12"/>
  <c r="I32" i="12"/>
  <c r="G32" i="12"/>
  <c r="E32" i="12"/>
  <c r="C32" i="12"/>
  <c r="Q31" i="12"/>
  <c r="O31" i="12"/>
  <c r="M31" i="12"/>
  <c r="K31" i="12"/>
  <c r="I31" i="12"/>
  <c r="G31" i="12"/>
  <c r="E31" i="12"/>
  <c r="C31" i="12"/>
  <c r="Q30" i="12"/>
  <c r="O30" i="12"/>
  <c r="M30" i="12"/>
  <c r="K30" i="12"/>
  <c r="I30" i="12"/>
  <c r="G30" i="12"/>
  <c r="E30" i="12"/>
  <c r="C30" i="12"/>
  <c r="Q29" i="12"/>
  <c r="O29" i="12"/>
  <c r="M29" i="12"/>
  <c r="K29" i="12"/>
  <c r="I29" i="12"/>
  <c r="G29" i="12"/>
  <c r="E29" i="12"/>
  <c r="C29" i="12"/>
  <c r="Q28" i="12"/>
  <c r="O28" i="12"/>
  <c r="M28" i="12"/>
  <c r="K28" i="12"/>
  <c r="I28" i="12"/>
  <c r="G28" i="12"/>
  <c r="E28" i="12"/>
  <c r="C28" i="12"/>
  <c r="Q27" i="12"/>
  <c r="O27" i="12"/>
  <c r="M27" i="12"/>
  <c r="K27" i="12"/>
  <c r="I27" i="12"/>
  <c r="G27" i="12"/>
  <c r="E27" i="12"/>
  <c r="C27" i="12"/>
  <c r="Q26" i="12"/>
  <c r="O26" i="12"/>
  <c r="M26" i="12"/>
  <c r="K26" i="12"/>
  <c r="I26" i="12"/>
  <c r="G26" i="12"/>
  <c r="E26" i="12"/>
  <c r="C26" i="12"/>
  <c r="Q25" i="12"/>
  <c r="O25" i="12"/>
  <c r="M25" i="12"/>
  <c r="K25" i="12"/>
  <c r="I25" i="12"/>
  <c r="G25" i="12"/>
  <c r="E25" i="12"/>
  <c r="C25" i="12"/>
  <c r="Q24" i="12"/>
  <c r="O24" i="12"/>
  <c r="M24" i="12"/>
  <c r="K24" i="12"/>
  <c r="I24" i="12"/>
  <c r="G24" i="12"/>
  <c r="E24" i="12"/>
  <c r="C24" i="12"/>
  <c r="Q23" i="12"/>
  <c r="O23" i="12"/>
  <c r="M23" i="12"/>
  <c r="K23" i="12"/>
  <c r="I23" i="12"/>
  <c r="G23" i="12"/>
  <c r="E23" i="12"/>
  <c r="C23" i="12"/>
  <c r="Q22" i="12"/>
  <c r="O22" i="12"/>
  <c r="M22" i="12"/>
  <c r="K22" i="12"/>
  <c r="I22" i="12"/>
  <c r="G22" i="12"/>
  <c r="E22" i="12"/>
  <c r="C22" i="12"/>
  <c r="Q21" i="12"/>
  <c r="O21" i="12"/>
  <c r="M21" i="12"/>
  <c r="K21" i="12"/>
  <c r="I21" i="12"/>
  <c r="G21" i="12"/>
  <c r="E21" i="12"/>
  <c r="C21" i="12"/>
  <c r="Q20" i="12"/>
  <c r="O20" i="12"/>
  <c r="M20" i="12"/>
  <c r="K20" i="12"/>
  <c r="I20" i="12"/>
  <c r="G20" i="12"/>
  <c r="E20" i="12"/>
  <c r="C20" i="12"/>
  <c r="Q19" i="12"/>
  <c r="O19" i="12"/>
  <c r="M19" i="12"/>
  <c r="K19" i="12"/>
  <c r="I19" i="12"/>
  <c r="G19" i="12"/>
  <c r="E19" i="12"/>
  <c r="C19" i="12"/>
  <c r="Q18" i="12"/>
  <c r="O18" i="12"/>
  <c r="M18" i="12"/>
  <c r="K18" i="12"/>
  <c r="I18" i="12"/>
  <c r="G18" i="12"/>
  <c r="E18" i="12"/>
  <c r="C18" i="12"/>
  <c r="Q17" i="12"/>
  <c r="O17" i="12"/>
  <c r="M17" i="12"/>
  <c r="K17" i="12"/>
  <c r="I17" i="12"/>
  <c r="G17" i="12"/>
  <c r="E17" i="12"/>
  <c r="C17" i="12"/>
  <c r="Q16" i="12"/>
  <c r="O16" i="12"/>
  <c r="M16" i="12"/>
  <c r="K16" i="12"/>
  <c r="I16" i="12"/>
  <c r="G16" i="12"/>
  <c r="E16" i="12"/>
  <c r="C16" i="12"/>
  <c r="Q15" i="12"/>
  <c r="O15" i="12"/>
  <c r="M15" i="12"/>
  <c r="K15" i="12"/>
  <c r="I15" i="12"/>
  <c r="G15" i="12"/>
  <c r="E15" i="12"/>
  <c r="C15" i="12"/>
  <c r="Q14" i="12"/>
  <c r="O14" i="12"/>
  <c r="M14" i="12"/>
  <c r="K14" i="12"/>
  <c r="I14" i="12"/>
  <c r="G14" i="12"/>
  <c r="E14" i="12"/>
  <c r="C14" i="12"/>
  <c r="Q13" i="12"/>
  <c r="O13" i="12"/>
  <c r="M13" i="12"/>
  <c r="K13" i="12"/>
  <c r="I13" i="12"/>
  <c r="G13" i="12"/>
  <c r="E13" i="12"/>
  <c r="C13" i="12"/>
  <c r="Q12" i="12"/>
  <c r="O12" i="12"/>
  <c r="M12" i="12"/>
  <c r="K12" i="12"/>
  <c r="I12" i="12"/>
  <c r="G12" i="12"/>
  <c r="E12" i="12"/>
  <c r="C12" i="12"/>
  <c r="Q11" i="12"/>
  <c r="O11" i="12"/>
  <c r="M11" i="12"/>
  <c r="K11" i="12"/>
  <c r="I11" i="12"/>
  <c r="G11" i="12"/>
  <c r="E11" i="12"/>
  <c r="C11" i="12"/>
  <c r="Q10" i="12"/>
  <c r="O10" i="12"/>
  <c r="M10" i="12"/>
  <c r="K10" i="12"/>
  <c r="I10" i="12"/>
  <c r="G10" i="12"/>
  <c r="E10" i="12"/>
  <c r="C10" i="12"/>
  <c r="I31" i="11"/>
  <c r="G31" i="11"/>
  <c r="E31" i="11"/>
  <c r="C31" i="11"/>
  <c r="I30" i="11"/>
  <c r="G30" i="11"/>
  <c r="E30" i="11"/>
  <c r="C30" i="11"/>
  <c r="I29" i="11"/>
  <c r="G29" i="11"/>
  <c r="E29" i="11"/>
  <c r="C29" i="11"/>
  <c r="I28" i="11"/>
  <c r="G28" i="11"/>
  <c r="E28" i="11"/>
  <c r="C28" i="11"/>
  <c r="I27" i="11"/>
  <c r="G27" i="11"/>
  <c r="E27" i="11"/>
  <c r="C27" i="11"/>
  <c r="I26" i="11"/>
  <c r="G26" i="11"/>
  <c r="E26" i="11"/>
  <c r="C26" i="11"/>
  <c r="I25" i="11"/>
  <c r="G25" i="11"/>
  <c r="E25" i="11"/>
  <c r="C25" i="11"/>
  <c r="I24" i="11"/>
  <c r="G24" i="11"/>
  <c r="E24" i="11"/>
  <c r="C24" i="11"/>
  <c r="I23" i="11"/>
  <c r="G23" i="11"/>
  <c r="E23" i="11"/>
  <c r="C23" i="11"/>
  <c r="I22" i="11"/>
  <c r="G22" i="11"/>
  <c r="E22" i="11"/>
  <c r="C22" i="11"/>
  <c r="I21" i="11"/>
  <c r="G21" i="11"/>
  <c r="E21" i="11"/>
  <c r="C21" i="11"/>
  <c r="I20" i="11"/>
  <c r="G20" i="11"/>
  <c r="E20" i="11"/>
  <c r="C20" i="11"/>
  <c r="I19" i="11"/>
  <c r="G19" i="11"/>
  <c r="E19" i="11"/>
  <c r="C19" i="11"/>
  <c r="I18" i="11"/>
  <c r="G18" i="11"/>
  <c r="E18" i="11"/>
  <c r="C18" i="11"/>
  <c r="I17" i="11"/>
  <c r="G17" i="11"/>
  <c r="E17" i="11"/>
  <c r="C17" i="11"/>
  <c r="I16" i="11"/>
  <c r="G16" i="11"/>
  <c r="E16" i="11"/>
  <c r="C16" i="11"/>
  <c r="I15" i="11"/>
  <c r="G15" i="11"/>
  <c r="E15" i="11"/>
  <c r="C15" i="11"/>
  <c r="I14" i="11"/>
  <c r="G14" i="11"/>
  <c r="E14" i="11"/>
  <c r="C14" i="11"/>
  <c r="I13" i="11"/>
  <c r="G13" i="11"/>
  <c r="E13" i="11"/>
  <c r="C13" i="11"/>
  <c r="I12" i="11"/>
  <c r="G12" i="11"/>
  <c r="E12" i="11"/>
  <c r="C12" i="11"/>
  <c r="I11" i="11"/>
  <c r="G11" i="11"/>
  <c r="E11" i="11"/>
  <c r="C11" i="11"/>
  <c r="I10" i="11"/>
  <c r="G10" i="11"/>
  <c r="E10" i="11"/>
  <c r="C10" i="11"/>
  <c r="I9" i="11"/>
  <c r="G9" i="11"/>
  <c r="E9" i="11"/>
  <c r="C9" i="11"/>
  <c r="I8" i="11"/>
  <c r="G8" i="11"/>
  <c r="E8" i="11"/>
  <c r="C8" i="11"/>
  <c r="I7" i="11"/>
  <c r="G7" i="11"/>
  <c r="E7" i="11"/>
  <c r="C7" i="11"/>
  <c r="I6" i="11"/>
  <c r="G6" i="11"/>
  <c r="E6" i="11"/>
  <c r="C6" i="11"/>
  <c r="I5" i="11"/>
  <c r="G5" i="11"/>
  <c r="E5" i="11"/>
  <c r="C5" i="11"/>
  <c r="M35" i="10"/>
  <c r="M34" i="10"/>
  <c r="M33" i="10"/>
  <c r="O32" i="10"/>
  <c r="M32" i="10"/>
  <c r="K32" i="10"/>
  <c r="I32" i="10"/>
  <c r="G32" i="10"/>
  <c r="E32" i="10"/>
  <c r="C32" i="10"/>
  <c r="O31" i="10"/>
  <c r="M31" i="10"/>
  <c r="K31" i="10"/>
  <c r="I31" i="10"/>
  <c r="G31" i="10"/>
  <c r="E31" i="10"/>
  <c r="C31" i="10"/>
  <c r="O30" i="10"/>
  <c r="M30" i="10"/>
  <c r="K30" i="10"/>
  <c r="I30" i="10"/>
  <c r="G30" i="10"/>
  <c r="E30" i="10"/>
  <c r="C30" i="10"/>
  <c r="O29" i="10"/>
  <c r="M29" i="10"/>
  <c r="K29" i="10"/>
  <c r="I29" i="10"/>
  <c r="G29" i="10"/>
  <c r="E29" i="10"/>
  <c r="C29" i="10"/>
  <c r="O28" i="10"/>
  <c r="M28" i="10"/>
  <c r="K28" i="10"/>
  <c r="I28" i="10"/>
  <c r="G28" i="10"/>
  <c r="E28" i="10"/>
  <c r="C28" i="10"/>
  <c r="O27" i="10"/>
  <c r="M27" i="10"/>
  <c r="K27" i="10"/>
  <c r="I27" i="10"/>
  <c r="G27" i="10"/>
  <c r="E27" i="10"/>
  <c r="C27" i="10"/>
  <c r="O26" i="10"/>
  <c r="M26" i="10"/>
  <c r="K26" i="10"/>
  <c r="I26" i="10"/>
  <c r="G26" i="10"/>
  <c r="E26" i="10"/>
  <c r="C26" i="10"/>
  <c r="O25" i="10"/>
  <c r="M25" i="10"/>
  <c r="K25" i="10"/>
  <c r="I25" i="10"/>
  <c r="G25" i="10"/>
  <c r="E25" i="10"/>
  <c r="C25" i="10"/>
  <c r="O24" i="10"/>
  <c r="M24" i="10"/>
  <c r="K24" i="10"/>
  <c r="I24" i="10"/>
  <c r="G24" i="10"/>
  <c r="E24" i="10"/>
  <c r="C24" i="10"/>
  <c r="O23" i="10"/>
  <c r="M23" i="10"/>
  <c r="K23" i="10"/>
  <c r="I23" i="10"/>
  <c r="G23" i="10"/>
  <c r="E23" i="10"/>
  <c r="C23" i="10"/>
  <c r="O22" i="10"/>
  <c r="M22" i="10"/>
  <c r="K22" i="10"/>
  <c r="I22" i="10"/>
  <c r="G22" i="10"/>
  <c r="E22" i="10"/>
  <c r="C22" i="10"/>
  <c r="O21" i="10"/>
  <c r="M21" i="10"/>
  <c r="K21" i="10"/>
  <c r="I21" i="10"/>
  <c r="G21" i="10"/>
  <c r="E21" i="10"/>
  <c r="C21" i="10"/>
  <c r="O20" i="10"/>
  <c r="M20" i="10"/>
  <c r="K20" i="10"/>
  <c r="I20" i="10"/>
  <c r="G20" i="10"/>
  <c r="E20" i="10"/>
  <c r="C20" i="10"/>
  <c r="O19" i="10"/>
  <c r="M19" i="10"/>
  <c r="K19" i="10"/>
  <c r="I19" i="10"/>
  <c r="G19" i="10"/>
  <c r="E19" i="10"/>
  <c r="C19" i="10"/>
  <c r="O18" i="10"/>
  <c r="M18" i="10"/>
  <c r="K18" i="10"/>
  <c r="I18" i="10"/>
  <c r="G18" i="10"/>
  <c r="E18" i="10"/>
  <c r="C18" i="10"/>
  <c r="O17" i="10"/>
  <c r="M17" i="10"/>
  <c r="K17" i="10"/>
  <c r="I17" i="10"/>
  <c r="G17" i="10"/>
  <c r="E17" i="10"/>
  <c r="C17" i="10"/>
  <c r="O16" i="10"/>
  <c r="M16" i="10"/>
  <c r="K16" i="10"/>
  <c r="I16" i="10"/>
  <c r="G16" i="10"/>
  <c r="E16" i="10"/>
  <c r="C16" i="10"/>
  <c r="O15" i="10"/>
  <c r="M15" i="10"/>
  <c r="K15" i="10"/>
  <c r="I15" i="10"/>
  <c r="G15" i="10"/>
  <c r="E15" i="10"/>
  <c r="C15" i="10"/>
  <c r="O14" i="10"/>
  <c r="M14" i="10"/>
  <c r="K14" i="10"/>
  <c r="I14" i="10"/>
  <c r="G14" i="10"/>
  <c r="E14" i="10"/>
  <c r="C14" i="10"/>
  <c r="O13" i="10"/>
  <c r="M13" i="10"/>
  <c r="K13" i="10"/>
  <c r="I13" i="10"/>
  <c r="G13" i="10"/>
  <c r="E13" i="10"/>
  <c r="C13" i="10"/>
  <c r="O12" i="10"/>
  <c r="M12" i="10"/>
  <c r="K12" i="10"/>
  <c r="I12" i="10"/>
  <c r="G12" i="10"/>
  <c r="E12" i="10"/>
  <c r="C12" i="10"/>
  <c r="O11" i="10"/>
  <c r="M11" i="10"/>
  <c r="K11" i="10"/>
  <c r="I11" i="10"/>
  <c r="G11" i="10"/>
  <c r="E11" i="10"/>
  <c r="C11" i="10"/>
  <c r="O10" i="10"/>
  <c r="M10" i="10"/>
  <c r="K10" i="10"/>
  <c r="I10" i="10"/>
  <c r="G10" i="10"/>
  <c r="E10" i="10"/>
  <c r="C10" i="10"/>
  <c r="O9" i="10"/>
  <c r="M9" i="10"/>
  <c r="K9" i="10"/>
  <c r="I9" i="10"/>
  <c r="G9" i="10"/>
  <c r="E9" i="10"/>
  <c r="C9" i="10"/>
  <c r="O8" i="10"/>
  <c r="M8" i="10"/>
  <c r="K8" i="10"/>
  <c r="I8" i="10"/>
  <c r="G8" i="10"/>
  <c r="E8" i="10"/>
  <c r="C8" i="10"/>
  <c r="O7" i="10"/>
  <c r="M7" i="10"/>
  <c r="K7" i="10"/>
  <c r="I7" i="10"/>
  <c r="G7" i="10"/>
  <c r="E7" i="10"/>
  <c r="C7" i="10"/>
  <c r="O6" i="10"/>
  <c r="M6" i="10"/>
  <c r="K6" i="10"/>
  <c r="I6" i="10"/>
  <c r="G6" i="10"/>
  <c r="E6" i="10"/>
  <c r="C6" i="10"/>
  <c r="G34" i="9"/>
  <c r="G33" i="9"/>
  <c r="G32" i="9"/>
  <c r="G31" i="9"/>
  <c r="E31" i="9"/>
  <c r="C31" i="9"/>
  <c r="G30" i="9"/>
  <c r="E30" i="9"/>
  <c r="C30" i="9"/>
  <c r="G29" i="9"/>
  <c r="E29" i="9"/>
  <c r="C29" i="9"/>
  <c r="G28" i="9"/>
  <c r="E28" i="9"/>
  <c r="C28" i="9"/>
  <c r="G27" i="9"/>
  <c r="E27" i="9"/>
  <c r="C27" i="9"/>
  <c r="G26" i="9"/>
  <c r="E26" i="9"/>
  <c r="C26" i="9"/>
  <c r="G25" i="9"/>
  <c r="E25" i="9"/>
  <c r="C25" i="9"/>
  <c r="G24" i="9"/>
  <c r="E24" i="9"/>
  <c r="C24" i="9"/>
  <c r="G23" i="9"/>
  <c r="E23" i="9"/>
  <c r="C23" i="9"/>
  <c r="G22" i="9"/>
  <c r="E22" i="9"/>
  <c r="C22" i="9"/>
  <c r="G21" i="9"/>
  <c r="E21" i="9"/>
  <c r="C21" i="9"/>
  <c r="G20" i="9"/>
  <c r="E20" i="9"/>
  <c r="C20" i="9"/>
  <c r="G19" i="9"/>
  <c r="E19" i="9"/>
  <c r="C19" i="9"/>
  <c r="G18" i="9"/>
  <c r="E18" i="9"/>
  <c r="C18" i="9"/>
  <c r="G17" i="9"/>
  <c r="E17" i="9"/>
  <c r="C17" i="9"/>
  <c r="G16" i="9"/>
  <c r="E16" i="9"/>
  <c r="C16" i="9"/>
  <c r="G15" i="9"/>
  <c r="E15" i="9"/>
  <c r="C15" i="9"/>
  <c r="G14" i="9"/>
  <c r="E14" i="9"/>
  <c r="C14" i="9"/>
  <c r="G13" i="9"/>
  <c r="E13" i="9"/>
  <c r="C13" i="9"/>
  <c r="G12" i="9"/>
  <c r="E12" i="9"/>
  <c r="C12" i="9"/>
  <c r="G11" i="9"/>
  <c r="E11" i="9"/>
  <c r="C11" i="9"/>
  <c r="G10" i="9"/>
  <c r="E10" i="9"/>
  <c r="C10" i="9"/>
  <c r="G9" i="9"/>
  <c r="E9" i="9"/>
  <c r="C9" i="9"/>
  <c r="G8" i="9"/>
  <c r="E8" i="9"/>
  <c r="C8" i="9"/>
  <c r="G7" i="9"/>
  <c r="E7" i="9"/>
  <c r="C7" i="9"/>
  <c r="G6" i="9"/>
  <c r="E6" i="9"/>
  <c r="C6" i="9"/>
  <c r="G5" i="9"/>
  <c r="E5" i="9"/>
  <c r="G36" i="8"/>
  <c r="E36" i="8"/>
  <c r="C36" i="8"/>
  <c r="G35" i="8"/>
  <c r="E35" i="8"/>
  <c r="C35" i="8"/>
  <c r="G34" i="8"/>
  <c r="E34" i="8"/>
  <c r="C34" i="8"/>
  <c r="G33" i="8"/>
  <c r="E33" i="8"/>
  <c r="C33" i="8"/>
  <c r="G32" i="8"/>
  <c r="E32" i="8"/>
  <c r="C32" i="8"/>
  <c r="G31" i="8"/>
  <c r="E31" i="8"/>
  <c r="C31" i="8"/>
  <c r="G30" i="8"/>
  <c r="E30" i="8"/>
  <c r="C30" i="8"/>
  <c r="G29" i="8"/>
  <c r="E29" i="8"/>
  <c r="C29" i="8"/>
  <c r="G28" i="8"/>
  <c r="E28" i="8"/>
  <c r="C28" i="8"/>
  <c r="G27" i="8"/>
  <c r="E27" i="8"/>
  <c r="C27" i="8"/>
  <c r="G26" i="8"/>
  <c r="E26" i="8"/>
  <c r="C26" i="8"/>
  <c r="G25" i="8"/>
  <c r="E25" i="8"/>
  <c r="C25" i="8"/>
  <c r="G24" i="8"/>
  <c r="E24" i="8"/>
  <c r="C24" i="8"/>
  <c r="G23" i="8"/>
  <c r="E23" i="8"/>
  <c r="C23" i="8"/>
  <c r="G22" i="8"/>
  <c r="E22" i="8"/>
  <c r="C22" i="8"/>
  <c r="G21" i="8"/>
  <c r="E21" i="8"/>
  <c r="C21" i="8"/>
  <c r="G20" i="8"/>
  <c r="E20" i="8"/>
  <c r="C20" i="8"/>
  <c r="G19" i="8"/>
  <c r="E19" i="8"/>
  <c r="C19" i="8"/>
  <c r="G18" i="8"/>
  <c r="E18" i="8"/>
  <c r="C18" i="8"/>
  <c r="G17" i="8"/>
  <c r="E17" i="8"/>
  <c r="C17" i="8"/>
  <c r="G16" i="8"/>
  <c r="E16" i="8"/>
  <c r="C16" i="8"/>
  <c r="G15" i="8"/>
  <c r="E15" i="8"/>
  <c r="C15" i="8"/>
  <c r="G14" i="8"/>
  <c r="E14" i="8"/>
  <c r="C14" i="8"/>
  <c r="G13" i="8"/>
  <c r="E13" i="8"/>
  <c r="C13" i="8"/>
  <c r="G12" i="8"/>
  <c r="E12" i="8"/>
  <c r="C12" i="8"/>
  <c r="G11" i="8"/>
  <c r="E11" i="8"/>
  <c r="C11" i="8"/>
  <c r="G10" i="8"/>
  <c r="E10" i="8"/>
  <c r="C10" i="8"/>
  <c r="G9" i="8"/>
  <c r="E9" i="8"/>
  <c r="C9" i="8"/>
  <c r="G8" i="8"/>
  <c r="E8" i="8"/>
  <c r="C8" i="8"/>
  <c r="G7" i="8"/>
  <c r="E7" i="8"/>
  <c r="C7" i="8"/>
  <c r="D22" i="6"/>
  <c r="D21" i="6"/>
  <c r="D20" i="6"/>
  <c r="D19" i="6"/>
  <c r="D18" i="6"/>
  <c r="D17" i="6"/>
  <c r="D16" i="6"/>
  <c r="D15" i="6"/>
  <c r="D19" i="4"/>
  <c r="D18" i="4"/>
  <c r="D17" i="4"/>
  <c r="D16" i="4"/>
  <c r="D15" i="4"/>
  <c r="D14" i="4"/>
  <c r="D12" i="4"/>
  <c r="D11" i="4"/>
  <c r="D10" i="4"/>
  <c r="D9" i="4"/>
  <c r="D8" i="4"/>
  <c r="D7" i="4"/>
  <c r="D6" i="4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G36" i="1"/>
  <c r="E36" i="1"/>
  <c r="C36" i="1"/>
  <c r="G35" i="1"/>
  <c r="E35" i="1"/>
  <c r="C35" i="1"/>
  <c r="G34" i="1"/>
  <c r="E34" i="1"/>
  <c r="C34" i="1"/>
  <c r="G33" i="1"/>
  <c r="E33" i="1"/>
  <c r="C33" i="1"/>
  <c r="G32" i="1"/>
  <c r="E32" i="1"/>
  <c r="C32" i="1"/>
  <c r="G31" i="1"/>
  <c r="E31" i="1"/>
  <c r="C31" i="1"/>
  <c r="G30" i="1"/>
  <c r="E30" i="1"/>
  <c r="C30" i="1"/>
  <c r="G29" i="1"/>
  <c r="E29" i="1"/>
  <c r="C29" i="1"/>
  <c r="G28" i="1"/>
  <c r="E28" i="1"/>
  <c r="C28" i="1"/>
  <c r="G27" i="1"/>
  <c r="E27" i="1"/>
  <c r="C27" i="1"/>
  <c r="G26" i="1"/>
  <c r="E26" i="1"/>
  <c r="C26" i="1"/>
  <c r="G25" i="1"/>
  <c r="E25" i="1"/>
  <c r="C25" i="1"/>
  <c r="G24" i="1"/>
  <c r="E24" i="1"/>
  <c r="C24" i="1"/>
  <c r="G23" i="1"/>
  <c r="E23" i="1"/>
  <c r="C23" i="1"/>
  <c r="G22" i="1"/>
  <c r="E22" i="1"/>
  <c r="C22" i="1"/>
  <c r="G21" i="1"/>
  <c r="E21" i="1"/>
  <c r="C21" i="1"/>
  <c r="G20" i="1"/>
  <c r="E20" i="1"/>
  <c r="C20" i="1"/>
  <c r="G19" i="1"/>
  <c r="E19" i="1"/>
  <c r="C19" i="1"/>
  <c r="G18" i="1"/>
  <c r="E18" i="1"/>
  <c r="C18" i="1"/>
  <c r="G17" i="1"/>
  <c r="E17" i="1"/>
  <c r="C17" i="1"/>
  <c r="G16" i="1"/>
  <c r="E16" i="1"/>
  <c r="C16" i="1"/>
  <c r="G15" i="1"/>
  <c r="E15" i="1"/>
  <c r="C15" i="1"/>
  <c r="G14" i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<sst xmlns="http://schemas.openxmlformats.org/spreadsheetml/2006/main" count="661" uniqueCount="454">
  <si>
    <t>Certified Salary Schedule</t>
  </si>
  <si>
    <t>187 days</t>
  </si>
  <si>
    <t>Experience</t>
  </si>
  <si>
    <t>Rank 3</t>
  </si>
  <si>
    <t>Rank 2</t>
  </si>
  <si>
    <t>Rank 1</t>
  </si>
  <si>
    <t>All Rank changes require an EPSB certificate</t>
  </si>
  <si>
    <t>Rank I: Masters +30</t>
  </si>
  <si>
    <t>Rank II: Masters</t>
  </si>
  <si>
    <t>Rank III: Regular Teacher's Certificate</t>
  </si>
  <si>
    <r>
      <rPr>
        <sz val="11"/>
        <color theme="1"/>
        <rFont val="Arial"/>
        <family val="2"/>
      </rPr>
      <t>Rank IV:</t>
    </r>
    <r>
      <rPr>
        <strike/>
        <sz val="11"/>
        <color theme="1"/>
        <rFont val="Arial"/>
        <family val="2"/>
      </rPr>
      <t xml:space="preserve"> $33,129</t>
    </r>
    <r>
      <rPr>
        <sz val="11"/>
        <color theme="1"/>
        <rFont val="Arial"/>
        <family val="2"/>
      </rPr>
      <t xml:space="preserve"> </t>
    </r>
    <r>
      <rPr>
        <sz val="11"/>
        <color rgb="FFFF0000"/>
        <rFont val="Arial"/>
        <family val="2"/>
      </rPr>
      <t>$33,957</t>
    </r>
  </si>
  <si>
    <r>
      <rPr>
        <sz val="11"/>
        <color theme="1"/>
        <rFont val="Arial"/>
        <family val="2"/>
      </rPr>
      <t xml:space="preserve">Rank V: </t>
    </r>
    <r>
      <rPr>
        <strike/>
        <sz val="11"/>
        <color theme="1"/>
        <rFont val="Arial"/>
        <family val="2"/>
      </rPr>
      <t xml:space="preserve">$ 30, 922 </t>
    </r>
    <r>
      <rPr>
        <sz val="11"/>
        <color theme="1"/>
        <rFont val="Arial"/>
        <family val="2"/>
      </rPr>
      <t xml:space="preserve"> </t>
    </r>
    <r>
      <rPr>
        <sz val="11"/>
        <color rgb="FFFF0000"/>
        <rFont val="Arial"/>
        <family val="2"/>
      </rPr>
      <t>$31,695</t>
    </r>
  </si>
  <si>
    <t xml:space="preserve">Certified Substitute Daily Rates </t>
  </si>
  <si>
    <t>SUB 1 = Rank 1 = $160</t>
  </si>
  <si>
    <t>SUB 2 = Rank 2 = $155</t>
  </si>
  <si>
    <t>SUB 3 = Rank 3 = $150</t>
  </si>
  <si>
    <t>SUB 4 = Rank 4 = $140</t>
  </si>
  <si>
    <t>SUB 5 = Rank 5 =  $135</t>
  </si>
  <si>
    <t>SUBR = Retired Teacher returning to Sub = $180</t>
  </si>
  <si>
    <t>SUBF = First Line Sub = Previous Full Time Sub = $170</t>
  </si>
  <si>
    <t>504 Compliance Officer 187 days, 7 hours</t>
  </si>
  <si>
    <t>Supplemental Pay Schedule</t>
  </si>
  <si>
    <t>Position</t>
  </si>
  <si>
    <t>**Amount of Pay</t>
  </si>
  <si>
    <t>Per</t>
  </si>
  <si>
    <t>Professional Development Presentation</t>
  </si>
  <si>
    <t>$350.00</t>
  </si>
  <si>
    <t>Day</t>
  </si>
  <si>
    <t>$200.00</t>
  </si>
  <si>
    <t>1/2 Day</t>
  </si>
  <si>
    <t>Additional Required Professional Development/Training</t>
  </si>
  <si>
    <t>$25.00</t>
  </si>
  <si>
    <t>Hour</t>
  </si>
  <si>
    <t>Extended School Services Coordinator</t>
  </si>
  <si>
    <t>$27.00</t>
  </si>
  <si>
    <t>Additional Assigned Duties</t>
  </si>
  <si>
    <t>After School Detention</t>
  </si>
  <si>
    <t>Curriculum Writing</t>
  </si>
  <si>
    <t>Extended School Services Teacher</t>
  </si>
  <si>
    <t>Home/Hospital Instruction</t>
  </si>
  <si>
    <t>Saturday School</t>
  </si>
  <si>
    <t>Wednesday School</t>
  </si>
  <si>
    <t>Substitute Shortage</t>
  </si>
  <si>
    <t>$18.75</t>
  </si>
  <si>
    <t>Each non-block period</t>
  </si>
  <si>
    <t>Teacher Induction Program-TIP</t>
  </si>
  <si>
    <t>$1,000</t>
  </si>
  <si>
    <t>Each Resource Teacher</t>
  </si>
  <si>
    <t xml:space="preserve">** Not Subject to annual increase </t>
  </si>
  <si>
    <t>Hourly Pay Schedule</t>
  </si>
  <si>
    <t>Grant Writer</t>
  </si>
  <si>
    <t>$40.00</t>
  </si>
  <si>
    <t>**Not subject to annual increase</t>
  </si>
  <si>
    <t>Central Office Administrative Increment Schedule</t>
  </si>
  <si>
    <t>Days</t>
  </si>
  <si>
    <t xml:space="preserve">Increment </t>
  </si>
  <si>
    <t>Chief Support Officer</t>
  </si>
  <si>
    <t>240</t>
  </si>
  <si>
    <t>Chief Academic Officer</t>
  </si>
  <si>
    <t>Chief Operations Officer</t>
  </si>
  <si>
    <t>Director of Human Resources</t>
  </si>
  <si>
    <t>Director Curriculum &amp; Student Assessment</t>
  </si>
  <si>
    <t>Director Special Education</t>
  </si>
  <si>
    <t>Director Federal Programs &amp; Leadership Development</t>
  </si>
  <si>
    <t>Director Student Services</t>
  </si>
  <si>
    <t>Director Alternative Programs</t>
  </si>
  <si>
    <t xml:space="preserve">Director Pupil Personnel </t>
  </si>
  <si>
    <t>Director Buildings &amp; Grounds</t>
  </si>
  <si>
    <t>Director Transportation</t>
  </si>
  <si>
    <t>Director Benefits</t>
  </si>
  <si>
    <t>Director Early Childhood Program</t>
  </si>
  <si>
    <t>Director of Assessment and Program Effectiveness</t>
  </si>
  <si>
    <t>Director Employment</t>
  </si>
  <si>
    <t>Director Educational / Community TV</t>
  </si>
  <si>
    <t>Director Instructional Technology</t>
  </si>
  <si>
    <t>Director  of Health and Family Services</t>
  </si>
  <si>
    <t>Director of Innovation</t>
  </si>
  <si>
    <t>Assistant Director of Special Education</t>
  </si>
  <si>
    <t>Social Worker Special Education</t>
  </si>
  <si>
    <t>Social Worker Student Services</t>
  </si>
  <si>
    <t>205</t>
  </si>
  <si>
    <t>School Psychologist</t>
  </si>
  <si>
    <t>202</t>
  </si>
  <si>
    <t xml:space="preserve">Principal: High School </t>
  </si>
  <si>
    <t>Principal: Early College and Career Center</t>
  </si>
  <si>
    <t>Principal: College View Campus</t>
  </si>
  <si>
    <t>Principal: Middle School</t>
  </si>
  <si>
    <t>Principal: Elementary School</t>
  </si>
  <si>
    <t xml:space="preserve">Assistant Principal: High School </t>
  </si>
  <si>
    <t>215</t>
  </si>
  <si>
    <t xml:space="preserve">Assistant Principal: Middle School </t>
  </si>
  <si>
    <t>Assistant Principal College View</t>
  </si>
  <si>
    <t>Assistant Principal: ECCC</t>
  </si>
  <si>
    <t>196</t>
  </si>
  <si>
    <t xml:space="preserve">Assistant Principal: Elementary School </t>
  </si>
  <si>
    <t xml:space="preserve">Guidance Counselor: High School </t>
  </si>
  <si>
    <t xml:space="preserve">Guidance Counselor: Middle School </t>
  </si>
  <si>
    <t xml:space="preserve">Guidance Counselor: Elementary School  </t>
  </si>
  <si>
    <t>195</t>
  </si>
  <si>
    <t>Lead Teacher of Alternative Programs</t>
  </si>
  <si>
    <t>187</t>
  </si>
  <si>
    <t>Non-Administrative Increments</t>
  </si>
  <si>
    <t>Extended Days</t>
  </si>
  <si>
    <t>Total Days</t>
  </si>
  <si>
    <t>Increment**</t>
  </si>
  <si>
    <t>Head Culinary/Health Sciences Teacher ECCC</t>
  </si>
  <si>
    <t>0</t>
  </si>
  <si>
    <t>Speech Language Pathologist Supervision of SPLA Assistant</t>
  </si>
  <si>
    <t>School Psychologists Mentors (per employee mentored)</t>
  </si>
  <si>
    <t>Earned Doctorate (PHD/EDD)</t>
  </si>
  <si>
    <t>National Board Certification</t>
  </si>
  <si>
    <t>STLP Coordinators (participation in regional showcase required)</t>
  </si>
  <si>
    <t>Occupational Therapist</t>
  </si>
  <si>
    <t>8</t>
  </si>
  <si>
    <t>Physical Therapist</t>
  </si>
  <si>
    <t>Speech Language Pathologist</t>
  </si>
  <si>
    <t>Homebound Coordinator Teacher</t>
  </si>
  <si>
    <t>20</t>
  </si>
  <si>
    <t>207</t>
  </si>
  <si>
    <t>GT Coordinator</t>
  </si>
  <si>
    <t>3</t>
  </si>
  <si>
    <t>190</t>
  </si>
  <si>
    <t>Early Childhood Special Ed Consultant</t>
  </si>
  <si>
    <t>33</t>
  </si>
  <si>
    <t>220</t>
  </si>
  <si>
    <t>EBD Teacher – must be assigned to a self-contained EBD unit where all students are identified as EBD and where historically there has been a shortage of qualified teacher applicants for vacant positions.</t>
  </si>
  <si>
    <t>PASS Classroom Teacher</t>
  </si>
  <si>
    <t>Low Incidence Teachers</t>
  </si>
  <si>
    <t>ESL Instructional Program Specialist</t>
  </si>
  <si>
    <t>4</t>
  </si>
  <si>
    <t>191</t>
  </si>
  <si>
    <t>Special Education Consultant</t>
  </si>
  <si>
    <t>15</t>
  </si>
  <si>
    <t>GT Resource Teachers (6)</t>
  </si>
  <si>
    <t>KSI Intervention Specialist</t>
  </si>
  <si>
    <t>Instructional Program Specialist</t>
  </si>
  <si>
    <t>Behavior Intervention Specialist</t>
  </si>
  <si>
    <t>Transition Facilitator (District-Wide)</t>
  </si>
  <si>
    <t>28</t>
  </si>
  <si>
    <t>College View Teacher</t>
  </si>
  <si>
    <t>Department Chairpersons and Special Education Facilitators (Elementary &amp; College View)</t>
  </si>
  <si>
    <r>
      <rPr>
        <sz val="9"/>
        <color theme="1"/>
        <rFont val="Arial"/>
        <family val="2"/>
      </rPr>
      <t>Principals at the middle schools and high schools may select department chairpersons/team leaders to be paid by the Board if there are three or more full time teachers in a department. A full time teacher is defined as one assigned five (5) classes daily in a given subject area. Teachers assigned on a fractional basis, 2 classes, 3 classes, etc., may be added together to equal one full time teacher</t>
    </r>
    <r>
      <rPr>
        <b/>
        <sz val="9"/>
        <color theme="1"/>
        <rFont val="Arial"/>
        <family val="2"/>
      </rPr>
      <t>.</t>
    </r>
  </si>
  <si>
    <t>Principals at the middle schools and high schools may select a special education facilitator to be paid by the Board if there are three or more full time teachers in a department. A full time teacher is defined as one assigned five (5) classes daily in a given subject area.</t>
  </si>
  <si>
    <t>The principal shall assign duties to the chairperson/team leader or special education facilitator such as department coordination, record keeping, overall school planning, and others as identified by the principal.</t>
  </si>
  <si>
    <t>Extra service increments* for additional time necessary for department chairpersons/team leaders are as follows:</t>
  </si>
  <si>
    <t>3-5 members</t>
  </si>
  <si>
    <t>6 members</t>
  </si>
  <si>
    <t>7 members</t>
  </si>
  <si>
    <t>8 members</t>
  </si>
  <si>
    <t>9 members</t>
  </si>
  <si>
    <t>10 members</t>
  </si>
  <si>
    <t>11 members</t>
  </si>
  <si>
    <t>12+ members</t>
  </si>
  <si>
    <t>* Increments can be split only once with prior approval of the Human Resources department.</t>
  </si>
  <si>
    <t xml:space="preserve">The high schools may establish no more than 11 department chair/team leader positions.   
The middle schools may establish no more than 8 department chair / team leader positions.
</t>
  </si>
  <si>
    <t>Postitions with Extended Days without an Increment</t>
  </si>
  <si>
    <t>Vocational Agriculture Teacher</t>
  </si>
  <si>
    <t>53</t>
  </si>
  <si>
    <t>Instructor Television Production</t>
  </si>
  <si>
    <t>Librarian High School</t>
  </si>
  <si>
    <r>
      <rPr>
        <strike/>
        <sz val="10"/>
        <color rgb="FF000000"/>
        <rFont val="Arial"/>
        <family val="2"/>
      </rPr>
      <t>8</t>
    </r>
    <r>
      <rPr>
        <sz val="10"/>
        <color rgb="FF000000"/>
        <rFont val="Arial"/>
        <family val="2"/>
      </rPr>
      <t xml:space="preserve"> </t>
    </r>
    <r>
      <rPr>
        <sz val="10"/>
        <color rgb="FFFF0000"/>
        <rFont val="Arial"/>
        <family val="2"/>
      </rPr>
      <t>12</t>
    </r>
  </si>
  <si>
    <r>
      <rPr>
        <strike/>
        <sz val="10"/>
        <color rgb="FF000000"/>
        <rFont val="Arial"/>
        <family val="2"/>
      </rPr>
      <t>195</t>
    </r>
    <r>
      <rPr>
        <sz val="10"/>
        <color rgb="FF000000"/>
        <rFont val="Arial"/>
        <family val="2"/>
      </rPr>
      <t xml:space="preserve"> </t>
    </r>
    <r>
      <rPr>
        <sz val="10"/>
        <color rgb="FFFF0000"/>
        <rFont val="Arial"/>
        <family val="2"/>
      </rPr>
      <t>199</t>
    </r>
  </si>
  <si>
    <t>Librarian Middle School</t>
  </si>
  <si>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4 </t>
    </r>
    <r>
      <rPr>
        <sz val="10"/>
        <color rgb="FF000000"/>
        <rFont val="Arial"/>
        <family val="2"/>
      </rPr>
      <t xml:space="preserve"> </t>
    </r>
    <r>
      <rPr>
        <sz val="10"/>
        <color rgb="FFFF0000"/>
        <rFont val="Arial"/>
        <family val="2"/>
      </rPr>
      <t>8</t>
    </r>
  </si>
  <si>
    <r>
      <rPr>
        <strike/>
        <sz val="10"/>
        <color rgb="FF000000"/>
        <rFont val="Arial"/>
        <family val="2"/>
      </rPr>
      <t>191</t>
    </r>
    <r>
      <rPr>
        <sz val="10"/>
        <color rgb="FF000000"/>
        <rFont val="Arial"/>
        <family val="2"/>
      </rPr>
      <t xml:space="preserve"> </t>
    </r>
    <r>
      <rPr>
        <sz val="10"/>
        <color rgb="FFFF0000"/>
        <rFont val="Arial"/>
        <family val="2"/>
      </rPr>
      <t>195</t>
    </r>
  </si>
  <si>
    <t>Librarian Elementary</t>
  </si>
  <si>
    <r>
      <rPr>
        <strike/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</rPr>
      <t xml:space="preserve">  </t>
    </r>
    <r>
      <rPr>
        <sz val="10"/>
        <color rgb="FFFF0000"/>
        <rFont val="Arial"/>
        <family val="2"/>
      </rPr>
      <t>8</t>
    </r>
  </si>
  <si>
    <r>
      <rPr>
        <strike/>
        <sz val="10"/>
        <color rgb="FF000000"/>
        <rFont val="Arial"/>
        <family val="2"/>
      </rPr>
      <t>191</t>
    </r>
    <r>
      <rPr>
        <sz val="10"/>
        <color rgb="FF000000"/>
        <rFont val="Arial"/>
        <family val="2"/>
      </rPr>
      <t xml:space="preserve"> </t>
    </r>
    <r>
      <rPr>
        <sz val="10"/>
        <color rgb="FFFF0000"/>
        <rFont val="Arial"/>
        <family val="2"/>
      </rPr>
      <t>195</t>
    </r>
  </si>
  <si>
    <t>Librarian College View</t>
  </si>
  <si>
    <t>2</t>
  </si>
  <si>
    <t>189</t>
  </si>
  <si>
    <t>Chemical Hygiene Officer</t>
  </si>
  <si>
    <t>12</t>
  </si>
  <si>
    <t>199</t>
  </si>
  <si>
    <t>Career Technical Teacher</t>
  </si>
  <si>
    <t>1-28</t>
  </si>
  <si>
    <t>188-215</t>
  </si>
  <si>
    <t>Energy Manager (Certified)</t>
  </si>
  <si>
    <t>Instructional Facilitator</t>
  </si>
  <si>
    <t>Instructional Technology Coordinator</t>
  </si>
  <si>
    <t>Degree Professional</t>
  </si>
  <si>
    <t>Level 3</t>
  </si>
  <si>
    <t>Level 2</t>
  </si>
  <si>
    <t>Level 1</t>
  </si>
  <si>
    <t>Bachelor's Degree</t>
  </si>
  <si>
    <t>Masters Degree</t>
  </si>
  <si>
    <t>Masters +30 hours</t>
  </si>
  <si>
    <t>STEP</t>
  </si>
  <si>
    <t>without teaching certification</t>
  </si>
  <si>
    <t>Degree Professional Details</t>
  </si>
  <si>
    <r>
      <rPr>
        <sz val="10"/>
        <color rgb="FF000000"/>
        <rFont val="Arial"/>
        <family val="2"/>
      </rPr>
      <t>Director of Benefits (7463)- 240 days, 7.5 hours (</t>
    </r>
    <r>
      <rPr>
        <strike/>
        <sz val="10"/>
        <color rgb="FF000000"/>
        <rFont val="Arial"/>
        <family val="2"/>
      </rPr>
      <t>$11,203</t>
    </r>
    <r>
      <rPr>
        <sz val="10"/>
        <color rgb="FF000000"/>
        <rFont val="Arial"/>
        <family val="2"/>
      </rPr>
      <t xml:space="preserve"> </t>
    </r>
    <r>
      <rPr>
        <sz val="10"/>
        <color rgb="FFFF0000"/>
        <rFont val="Arial"/>
        <family val="2"/>
      </rPr>
      <t>$11,315</t>
    </r>
    <r>
      <rPr>
        <strike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administrative increment)</t>
    </r>
  </si>
  <si>
    <r>
      <rPr>
        <sz val="10"/>
        <color rgb="FF000000"/>
        <rFont val="Arial"/>
        <family val="2"/>
      </rPr>
      <t>Director of Buildings and Grounds (7463) 240 days, 7.5 hours (</t>
    </r>
    <r>
      <rPr>
        <strike/>
        <sz val="10"/>
        <color rgb="FF000000"/>
        <rFont val="Arial"/>
        <family val="2"/>
      </rPr>
      <t>$11,203</t>
    </r>
    <r>
      <rPr>
        <sz val="10"/>
        <color rgb="FF00000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$11,315 </t>
    </r>
    <r>
      <rPr>
        <sz val="10"/>
        <color rgb="FF000000"/>
        <rFont val="Arial"/>
        <family val="2"/>
      </rPr>
      <t>administrative increment)</t>
    </r>
  </si>
  <si>
    <r>
      <rPr>
        <sz val="10"/>
        <color rgb="FF000000"/>
        <rFont val="Arial"/>
        <family val="2"/>
      </rPr>
      <t>Director of Employment (7463) -240 days, 7.5 hours($</t>
    </r>
    <r>
      <rPr>
        <strike/>
        <sz val="10"/>
        <color rgb="FF000000"/>
        <rFont val="Arial"/>
        <family val="2"/>
      </rPr>
      <t>11,203</t>
    </r>
    <r>
      <rPr>
        <sz val="10"/>
        <color rgb="FF000000"/>
        <rFont val="Arial"/>
        <family val="2"/>
      </rPr>
      <t xml:space="preserve"> $</t>
    </r>
    <r>
      <rPr>
        <sz val="10"/>
        <color rgb="FFFF0000"/>
        <rFont val="Arial"/>
        <family val="2"/>
      </rPr>
      <t>11,315</t>
    </r>
    <r>
      <rPr>
        <sz val="10"/>
        <color rgb="FF000000"/>
        <rFont val="Arial"/>
        <family val="2"/>
      </rPr>
      <t xml:space="preserve"> administrative increment)</t>
    </r>
  </si>
  <si>
    <r>
      <rPr>
        <sz val="10"/>
        <color rgb="FF000000"/>
        <rFont val="Arial"/>
        <family val="2"/>
      </rPr>
      <t>Director of Finance (7185)-240 days, 7.5 days ($</t>
    </r>
    <r>
      <rPr>
        <strike/>
        <sz val="10"/>
        <color rgb="FF000000"/>
        <rFont val="Arial"/>
        <family val="2"/>
      </rPr>
      <t>11,203</t>
    </r>
    <r>
      <rPr>
        <sz val="10"/>
        <color rgb="FF000000"/>
        <rFont val="Arial"/>
        <family val="2"/>
      </rPr>
      <t xml:space="preserve"> $</t>
    </r>
    <r>
      <rPr>
        <sz val="10"/>
        <color rgb="FFFF0000"/>
        <rFont val="Arial"/>
        <family val="2"/>
      </rPr>
      <t>11,315</t>
    </r>
    <r>
      <rPr>
        <sz val="10"/>
        <color rgb="FF000000"/>
        <rFont val="Arial"/>
        <family val="2"/>
      </rPr>
      <t xml:space="preserve"> administrative increment)</t>
    </r>
  </si>
  <si>
    <r>
      <rPr>
        <sz val="10"/>
        <color rgb="FF000000"/>
        <rFont val="Arial"/>
        <family val="2"/>
      </rPr>
      <t>Director of Food Service (7467)-240 days, 7.5 hours ($</t>
    </r>
    <r>
      <rPr>
        <strike/>
        <sz val="10"/>
        <color rgb="FF000000"/>
        <rFont val="Arial"/>
        <family val="2"/>
      </rPr>
      <t>11,203</t>
    </r>
    <r>
      <rPr>
        <sz val="10"/>
        <color rgb="FF000000"/>
        <rFont val="Arial"/>
        <family val="2"/>
      </rPr>
      <t xml:space="preserve"> $</t>
    </r>
    <r>
      <rPr>
        <sz val="10"/>
        <color rgb="FFFF0000"/>
        <rFont val="Arial"/>
        <family val="2"/>
      </rPr>
      <t>11,315</t>
    </r>
    <r>
      <rPr>
        <sz val="10"/>
        <color rgb="FF000000"/>
        <rFont val="Arial"/>
        <family val="2"/>
      </rPr>
      <t xml:space="preserve"> administrative increment)</t>
    </r>
  </si>
  <si>
    <r>
      <rPr>
        <sz val="10"/>
        <color rgb="FF000000"/>
        <rFont val="Arial"/>
        <family val="2"/>
      </rPr>
      <t>Director of Transportation (7463) -240 days, 7.5 hours ($</t>
    </r>
    <r>
      <rPr>
        <strike/>
        <sz val="10"/>
        <color rgb="FF000000"/>
        <rFont val="Arial"/>
        <family val="2"/>
      </rPr>
      <t>11,203</t>
    </r>
    <r>
      <rPr>
        <sz val="10"/>
        <color rgb="FF00000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11,315 </t>
    </r>
    <r>
      <rPr>
        <sz val="10"/>
        <color rgb="FF000000"/>
        <rFont val="Arial"/>
        <family val="2"/>
      </rPr>
      <t>administrative increment)</t>
    </r>
  </si>
  <si>
    <r>
      <rPr>
        <sz val="10"/>
        <color rgb="FF000000"/>
        <rFont val="Arial"/>
        <family val="2"/>
      </rPr>
      <t>Director of PAC (7463) -240 days, 7.5 hours ($</t>
    </r>
    <r>
      <rPr>
        <strike/>
        <sz val="10"/>
        <color rgb="FF000000"/>
        <rFont val="Arial"/>
        <family val="2"/>
      </rPr>
      <t>8,713</t>
    </r>
    <r>
      <rPr>
        <sz val="10"/>
        <color rgb="FF00000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$8,800 </t>
    </r>
    <r>
      <rPr>
        <sz val="10"/>
        <color rgb="FF000000"/>
        <rFont val="Arial"/>
        <family val="2"/>
      </rPr>
      <t>administrative increment)</t>
    </r>
  </si>
  <si>
    <r>
      <rPr>
        <sz val="10"/>
        <color rgb="FF000000"/>
        <rFont val="Arial"/>
        <family val="2"/>
      </rPr>
      <t>Community Relations Specialist (7301)-240 days, 7.5 hours ($</t>
    </r>
    <r>
      <rPr>
        <strike/>
        <sz val="10"/>
        <color rgb="FF000000"/>
        <rFont val="Arial"/>
        <family val="2"/>
      </rPr>
      <t>8,713</t>
    </r>
    <r>
      <rPr>
        <strike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 $8,800 </t>
    </r>
    <r>
      <rPr>
        <sz val="10"/>
        <color rgb="FF000000"/>
        <rFont val="Arial"/>
        <family val="2"/>
      </rPr>
      <t>administrative increment)</t>
    </r>
  </si>
  <si>
    <t>Speech Language Pathologist (SLP) (7294)-187 days, 7 hours ($3,000 increment)</t>
  </si>
  <si>
    <t>Physical and Occupational Therapists (7291)-195 days, 7 hours ($3.000 increment)</t>
  </si>
  <si>
    <t>Speech Language Pathologist Assistant (SLPA) (7293)-187 days, 7 hours</t>
  </si>
  <si>
    <r>
      <rPr>
        <sz val="10"/>
        <color rgb="FF000000"/>
        <rFont val="Arial"/>
        <family val="2"/>
      </rPr>
      <t>Classified Social Worker (7882)-205 days, 7 hours ($</t>
    </r>
    <r>
      <rPr>
        <strike/>
        <sz val="10"/>
        <color rgb="FF000000"/>
        <rFont val="Arial"/>
        <family val="2"/>
      </rPr>
      <t>4,356</t>
    </r>
    <r>
      <rPr>
        <sz val="10"/>
        <color rgb="FFFF0000"/>
        <rFont val="Arial"/>
        <family val="2"/>
      </rPr>
      <t xml:space="preserve"> $4,400 </t>
    </r>
    <r>
      <rPr>
        <sz val="10"/>
        <color rgb="FF000000"/>
        <rFont val="Arial"/>
        <family val="2"/>
      </rPr>
      <t>increment)</t>
    </r>
  </si>
  <si>
    <r>
      <rPr>
        <sz val="9"/>
        <color rgb="FF000000"/>
        <rFont val="Arial"/>
        <family val="2"/>
      </rPr>
      <t>Director of Federal Programs &amp; Leadership Development</t>
    </r>
    <r>
      <rPr>
        <sz val="10"/>
        <color rgb="FF000000"/>
        <rFont val="Arial"/>
        <family val="2"/>
      </rPr>
      <t xml:space="preserve"> (7463) -  240 days, 7.5 hours ($</t>
    </r>
    <r>
      <rPr>
        <strike/>
        <sz val="10"/>
        <color rgb="FF000000"/>
        <rFont val="Arial"/>
        <family val="2"/>
      </rPr>
      <t>11,203</t>
    </r>
    <r>
      <rPr>
        <sz val="10"/>
        <color rgb="FF000000"/>
        <rFont val="Arial"/>
        <family val="2"/>
      </rPr>
      <t xml:space="preserve"> </t>
    </r>
    <r>
      <rPr>
        <sz val="10"/>
        <color rgb="FFFF0000"/>
        <rFont val="Arial"/>
        <family val="2"/>
      </rPr>
      <t>$11,315</t>
    </r>
    <r>
      <rPr>
        <sz val="10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administrative increment</t>
    </r>
    <r>
      <rPr>
        <sz val="10"/>
        <color rgb="FF000000"/>
        <rFont val="Arial"/>
        <family val="2"/>
      </rPr>
      <t xml:space="preserve">)           </t>
    </r>
  </si>
  <si>
    <r>
      <rPr>
        <sz val="10"/>
        <color rgb="FF000000"/>
        <rFont val="Arial"/>
        <family val="2"/>
      </rPr>
      <t xml:space="preserve">Director of Innovation (7463) - 240 days, 7.5 horus </t>
    </r>
    <r>
      <rPr>
        <strike/>
        <sz val="10"/>
        <color rgb="FF000000"/>
        <rFont val="Arial"/>
        <family val="2"/>
      </rPr>
      <t>(</t>
    </r>
    <r>
      <rPr>
        <sz val="10"/>
        <color rgb="FF000000"/>
        <rFont val="Arial"/>
        <family val="2"/>
      </rPr>
      <t>$</t>
    </r>
    <r>
      <rPr>
        <strike/>
        <sz val="10"/>
        <color rgb="FF000000"/>
        <rFont val="Arial"/>
        <family val="2"/>
      </rPr>
      <t>11,203</t>
    </r>
    <r>
      <rPr>
        <sz val="10"/>
        <color rgb="FF00000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$11,315 </t>
    </r>
    <r>
      <rPr>
        <sz val="10"/>
        <color rgb="FF000000"/>
        <rFont val="Arial"/>
        <family val="2"/>
      </rPr>
      <t>administrative increment)</t>
    </r>
  </si>
  <si>
    <r>
      <rPr>
        <sz val="10"/>
        <color theme="1"/>
        <rFont val="Arial"/>
        <family val="2"/>
      </rPr>
      <t>Director of Student Services (7463) - 240 days, 7.5 hours (</t>
    </r>
    <r>
      <rPr>
        <strike/>
        <sz val="10"/>
        <color theme="1"/>
        <rFont val="Arial"/>
        <family val="2"/>
      </rPr>
      <t>11,203</t>
    </r>
    <r>
      <rPr>
        <sz val="10"/>
        <color theme="1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$11,315 </t>
    </r>
    <r>
      <rPr>
        <sz val="10"/>
        <color theme="1"/>
        <rFont val="Arial"/>
        <family val="2"/>
      </rPr>
      <t>administrative increment)</t>
    </r>
  </si>
  <si>
    <t>District-Wide Instructor III</t>
  </si>
  <si>
    <t xml:space="preserve">14 District Postitions </t>
  </si>
  <si>
    <r>
      <rPr>
        <sz val="11"/>
        <color rgb="FF000000"/>
        <rFont val="Arial"/>
        <family val="2"/>
      </rPr>
      <t>Rank IV:</t>
    </r>
    <r>
      <rPr>
        <strike/>
        <sz val="11"/>
        <color rgb="FF000000"/>
        <rFont val="Arial"/>
        <family val="2"/>
      </rPr>
      <t xml:space="preserve"> $33,129 </t>
    </r>
    <r>
      <rPr>
        <sz val="11"/>
        <color rgb="FFFF0000"/>
        <rFont val="Arial"/>
        <family val="2"/>
      </rPr>
      <t>$33,957</t>
    </r>
  </si>
  <si>
    <t>Earned Doctorate (PHD/EDD) $3,000 increment</t>
  </si>
  <si>
    <t>Adult Education</t>
  </si>
  <si>
    <t>Clerk-7784</t>
  </si>
  <si>
    <t>Account Clerk I-7165</t>
  </si>
  <si>
    <t>Instructor III-7314</t>
  </si>
  <si>
    <r>
      <rPr>
        <b/>
        <sz val="11"/>
        <color theme="1"/>
        <rFont val="Arial"/>
        <family val="2"/>
      </rPr>
      <t>*Coordinator</t>
    </r>
    <r>
      <rPr>
        <b/>
        <strike/>
        <sz val="11"/>
        <color theme="1"/>
        <rFont val="Arial"/>
        <family val="2"/>
      </rPr>
      <t xml:space="preserve"> </t>
    </r>
    <r>
      <rPr>
        <b/>
        <strike/>
        <sz val="11"/>
        <color rgb="FFFF0000"/>
        <rFont val="Arial"/>
        <family val="2"/>
      </rPr>
      <t>II-7475</t>
    </r>
    <r>
      <rPr>
        <b/>
        <sz val="11"/>
        <color rgb="FFFF0000"/>
        <rFont val="Arial"/>
        <family val="2"/>
      </rPr>
      <t xml:space="preserve"> IV 7473</t>
    </r>
  </si>
  <si>
    <t>200 days, 7.5 hours</t>
  </si>
  <si>
    <t>220 days, 7.5 hours</t>
  </si>
  <si>
    <t>Varied days, Varied hours</t>
  </si>
  <si>
    <t>240 days. 7.5 hours</t>
  </si>
  <si>
    <t xml:space="preserve"> </t>
  </si>
  <si>
    <r>
      <rPr>
        <b/>
        <sz val="10"/>
        <color theme="1"/>
        <rFont val="Arial"/>
        <family val="2"/>
      </rPr>
      <t>*Coordinator Administrative Increment-$</t>
    </r>
    <r>
      <rPr>
        <b/>
        <strike/>
        <sz val="10"/>
        <color theme="1"/>
        <rFont val="Arial"/>
        <family val="2"/>
      </rPr>
      <t xml:space="preserve">4,356 </t>
    </r>
    <r>
      <rPr>
        <b/>
        <sz val="10"/>
        <color rgb="FFFF0000"/>
        <rFont val="Arial"/>
        <family val="2"/>
      </rPr>
      <t>$4,400</t>
    </r>
  </si>
  <si>
    <t>Buildings and Grounds</t>
  </si>
  <si>
    <t>Maintenance Worker I-7448</t>
  </si>
  <si>
    <t>Maintenance Worker II-7447</t>
  </si>
  <si>
    <t>Maintenance Technician II-7444</t>
  </si>
  <si>
    <t>Maintenance Technician III-7443</t>
  </si>
  <si>
    <t>Maintenance Supervisor-7435</t>
  </si>
  <si>
    <t>Energy Auditor-7422</t>
  </si>
  <si>
    <t>Custodial Services Manager-7602</t>
  </si>
  <si>
    <t>(Journeyman License)</t>
  </si>
  <si>
    <t>(Master License)</t>
  </si>
  <si>
    <t>261 Days-8 hours</t>
  </si>
  <si>
    <t>261 Days-7.5 hours</t>
  </si>
  <si>
    <t>$58, 273</t>
  </si>
  <si>
    <t>*Secretary to be paid at Secretary II schedule on Central Office Based Classified Sheet.</t>
  </si>
  <si>
    <t>Waste Water Treatment Increment-$750 (Maximum of 2)</t>
  </si>
  <si>
    <t>Class A CDL-$2,500 (Maximum of 2)</t>
  </si>
  <si>
    <t>School Age Child Care/Early Learning Academy</t>
  </si>
  <si>
    <t>SACC/ELA Childcare Worker-8316/8317</t>
  </si>
  <si>
    <t>SACC Site Leader (Instructional Monitor)-8315</t>
  </si>
  <si>
    <t>Child Development Center Assistant Supervisor-7326</t>
  </si>
  <si>
    <t>SACC/Child Care Supervisor-7476</t>
  </si>
  <si>
    <t>varied days, varied hours</t>
  </si>
  <si>
    <t>183 days, 4.5 hours</t>
  </si>
  <si>
    <t>261 days, 8 Hours</t>
  </si>
  <si>
    <t>Central Office Based Classified</t>
  </si>
  <si>
    <t>Receptionist-7791</t>
  </si>
  <si>
    <t>Project Clerk-7786</t>
  </si>
  <si>
    <t>Substitute Teacher Center Supervisor-7685</t>
  </si>
  <si>
    <t>Account Clerk II-7164</t>
  </si>
  <si>
    <t>Payroll Manager - 7161</t>
  </si>
  <si>
    <t>Secretary to the Superintendent-7761</t>
  </si>
  <si>
    <r>
      <rPr>
        <b/>
        <sz val="11"/>
        <color theme="1"/>
        <rFont val="Arial"/>
        <family val="2"/>
      </rPr>
      <t xml:space="preserve">Attendance Specialist (Truancy Mediator)-7862       </t>
    </r>
    <r>
      <rPr>
        <b/>
        <sz val="8"/>
        <color theme="1"/>
        <rFont val="Arial"/>
        <family val="2"/>
      </rPr>
      <t xml:space="preserve">                                                                                                                          </t>
    </r>
  </si>
  <si>
    <t>Secretary 1-7772</t>
  </si>
  <si>
    <t>Secretary II-7771</t>
  </si>
  <si>
    <t>Data Control Clerk-7549</t>
  </si>
  <si>
    <t xml:space="preserve">Employment Benefit Specialist-7665                         </t>
  </si>
  <si>
    <t>Attendance Data Technician-7863</t>
  </si>
  <si>
    <t>Personnel Specialist-7660</t>
  </si>
  <si>
    <t>Payroll Clerk II-7191</t>
  </si>
  <si>
    <t>261 days, 7.5 hours</t>
  </si>
  <si>
    <t>190 days, 7.5 hours</t>
  </si>
  <si>
    <t>215 days, 7.5 hours</t>
  </si>
  <si>
    <t xml:space="preserve">Varied day, Varied hours                                                       </t>
  </si>
  <si>
    <r>
      <rPr>
        <sz val="9"/>
        <color theme="1"/>
        <rFont val="Arial"/>
        <family val="2"/>
      </rPr>
      <t xml:space="preserve">**Student workers will be paid </t>
    </r>
    <r>
      <rPr>
        <strike/>
        <sz val="9"/>
        <color theme="1"/>
        <rFont val="Arial"/>
        <family val="2"/>
      </rPr>
      <t>minimum wage</t>
    </r>
    <r>
      <rPr>
        <sz val="9"/>
        <color rgb="FFFF0000"/>
        <rFont val="Arial"/>
        <family val="2"/>
      </rPr>
      <t xml:space="preserve"> $10</t>
    </r>
    <r>
      <rPr>
        <strike/>
        <sz val="9"/>
        <color rgb="FFFF0000"/>
        <rFont val="Arial"/>
        <family val="2"/>
      </rPr>
      <t>.</t>
    </r>
  </si>
  <si>
    <t>Food Service</t>
  </si>
  <si>
    <t>Cook/Baker-7241</t>
  </si>
  <si>
    <t>Driver-7964</t>
  </si>
  <si>
    <t>Assistant Manager-7234</t>
  </si>
  <si>
    <t>Food Service Manager-7212</t>
  </si>
  <si>
    <t>Small (0-500 Meals)</t>
  </si>
  <si>
    <t>Medium (501-800 Meals)</t>
  </si>
  <si>
    <t>Large (801-1200 Meals)</t>
  </si>
  <si>
    <t>X-Large (1201+ Meals)</t>
  </si>
  <si>
    <t>180 days, varied hours</t>
  </si>
  <si>
    <t>182 days, 8 hours</t>
  </si>
  <si>
    <t>183 days, 8 hours</t>
  </si>
  <si>
    <t>Health and Family Services</t>
  </si>
  <si>
    <t>School/Home/Community Liaison-7342</t>
  </si>
  <si>
    <t>FRYSC Coordinator III-7491</t>
  </si>
  <si>
    <t>240 days, 6.5 hours</t>
  </si>
  <si>
    <t>Performing Arts Center</t>
  </si>
  <si>
    <t>Secretary I-7772</t>
  </si>
  <si>
    <t>Program Specialist I-7332</t>
  </si>
  <si>
    <t>261 day, 7.5 hours</t>
  </si>
  <si>
    <t>261 day,  7.5 hours</t>
  </si>
  <si>
    <t>Print Shop</t>
  </si>
  <si>
    <t>Delivery Driver-7963</t>
  </si>
  <si>
    <t>Printer Assistant I-7124</t>
  </si>
  <si>
    <t>Printing Supervisor-7116</t>
  </si>
  <si>
    <t>261 day-7.5 hours</t>
  </si>
  <si>
    <t>261 day, 8 hours</t>
  </si>
  <si>
    <t>261 days, 8 hours</t>
  </si>
  <si>
    <t xml:space="preserve">  </t>
  </si>
  <si>
    <t>School-Based (Office)</t>
  </si>
  <si>
    <t>School Administrative Manager-7460</t>
  </si>
  <si>
    <t>**Registrar-7885</t>
  </si>
  <si>
    <t>Elementary Office Manager-7775</t>
  </si>
  <si>
    <t>Middle School Office Manager-7774</t>
  </si>
  <si>
    <t>Program Assistant II-7335</t>
  </si>
  <si>
    <t>High School Office Manager-7773</t>
  </si>
  <si>
    <t>21st Century Program Assistant II-7335</t>
  </si>
  <si>
    <t>187 days days, 6.75 hours</t>
  </si>
  <si>
    <t>220 days, 8 hours</t>
  </si>
  <si>
    <t>Varied days, 7.5 hours</t>
  </si>
  <si>
    <t>**Elementary Registrar-190 days, 7.5 hours</t>
  </si>
  <si>
    <t>**Middle School Registrar-195 days,7.5 hours</t>
  </si>
  <si>
    <t>**High School Registrar-200 days, 7.5 hours</t>
  </si>
  <si>
    <t>Substitutes are paid at step 0 of the position for which they are subbing.</t>
  </si>
  <si>
    <t>School-Based (Operations)</t>
  </si>
  <si>
    <t>*Lead Custodian-7607</t>
  </si>
  <si>
    <t>Custodian-Day-7609</t>
  </si>
  <si>
    <t>Custodian-Night-7609</t>
  </si>
  <si>
    <t>*Lead Custodian receives $3,000 increment</t>
  </si>
  <si>
    <t xml:space="preserve">Shifts that begin after 12:00 noon are paid on night scale. Shift differential equals .10/hour. </t>
  </si>
  <si>
    <t>School-Based (Instructional)</t>
  </si>
  <si>
    <t>Instructional Assistant I-7320</t>
  </si>
  <si>
    <t>Instructional Assistant 2-7318</t>
  </si>
  <si>
    <t>Therapy Assistant-7292</t>
  </si>
  <si>
    <t>Educational Interpreter I-7338</t>
  </si>
  <si>
    <t>Educational Interpreter II-7336</t>
  </si>
  <si>
    <t>Educational Interpreter III-7339</t>
  </si>
  <si>
    <t>*Security Resource Officer-7824</t>
  </si>
  <si>
    <t>183 days, 6.25 hours</t>
  </si>
  <si>
    <t>187 days, 7 hours</t>
  </si>
  <si>
    <t>Varied day, Varied hours</t>
  </si>
  <si>
    <t>*Excludes Contract SRO</t>
  </si>
  <si>
    <t>Technology</t>
  </si>
  <si>
    <t>Computer Maintenance Technician-7525</t>
  </si>
  <si>
    <t>Maintenance Technician IV-7442</t>
  </si>
  <si>
    <t>Microcomputer Technology Specialist I-7533</t>
  </si>
  <si>
    <t>Microcomputer Software Technician II-7532</t>
  </si>
  <si>
    <t>Operating System Administrator-7507</t>
  </si>
  <si>
    <t xml:space="preserve">261 days, 8 hours </t>
  </si>
  <si>
    <t>261 days, 7.5 hour</t>
  </si>
  <si>
    <t>261 days. 8 hours</t>
  </si>
  <si>
    <t>$50, 718</t>
  </si>
  <si>
    <t xml:space="preserve">  Television Production</t>
  </si>
  <si>
    <t>Program Assistant I-7334</t>
  </si>
  <si>
    <t>HCEC-TV Teacher-7314</t>
  </si>
  <si>
    <t>Transportation</t>
  </si>
  <si>
    <t>Vehicle Mechanic 1-7916</t>
  </si>
  <si>
    <t>Vehicle Mechanic 2-7915                                               (State Certification)</t>
  </si>
  <si>
    <t>Lead Vehicle Mechanic-7914</t>
  </si>
  <si>
    <t>Vehicle Maintenance                                      Supervisor-7912</t>
  </si>
  <si>
    <t>Bus Monitor-7942</t>
  </si>
  <si>
    <t>Bus Driver-7941</t>
  </si>
  <si>
    <t>Transportation Area Coordinator-7903</t>
  </si>
  <si>
    <t>Bus Driver Training Coordinator-7931</t>
  </si>
  <si>
    <t>181 days, 5 hours</t>
  </si>
  <si>
    <t xml:space="preserve">$1 difference per hour for driver and monitor on route from College View Center. </t>
  </si>
  <si>
    <t>Classified Supplemental Pay Schedule</t>
  </si>
  <si>
    <t>Extended School Services Instructional Assistant</t>
  </si>
  <si>
    <t>$10.00/hour</t>
  </si>
  <si>
    <t>Classified Additional Duty</t>
  </si>
  <si>
    <t>Student Workers (minimum wage)</t>
  </si>
  <si>
    <r>
      <rPr>
        <strike/>
        <sz val="9"/>
        <color theme="1"/>
        <rFont val="Arial"/>
        <family val="2"/>
      </rPr>
      <t>$7.25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$10.00</t>
    </r>
    <r>
      <rPr>
        <sz val="9"/>
        <color theme="1"/>
        <rFont val="Arial"/>
        <family val="2"/>
      </rPr>
      <t>/hour</t>
    </r>
  </si>
  <si>
    <t>Teacher (non-certified)</t>
  </si>
  <si>
    <t>$15.00/hour</t>
  </si>
  <si>
    <t xml:space="preserve">College View Instructional Assistant </t>
  </si>
  <si>
    <t>$ 2/hour</t>
  </si>
  <si>
    <t>College View Bus Monitor</t>
  </si>
  <si>
    <r>
      <rPr>
        <strike/>
        <sz val="10"/>
        <color rgb="FF000000"/>
        <rFont val="Arial"/>
        <family val="2"/>
      </rPr>
      <t>$1</t>
    </r>
    <r>
      <rPr>
        <sz val="10"/>
        <color rgb="FF000000"/>
        <rFont val="Arial"/>
        <family val="2"/>
      </rPr>
      <t xml:space="preserve"> </t>
    </r>
    <r>
      <rPr>
        <sz val="10"/>
        <color rgb="FFFF0000"/>
        <rFont val="Arial"/>
        <family val="2"/>
      </rPr>
      <t>$2/hour</t>
    </r>
  </si>
  <si>
    <t xml:space="preserve">College View Bus Driver </t>
  </si>
  <si>
    <r>
      <rPr>
        <strike/>
        <sz val="10"/>
        <color rgb="FF000000"/>
        <rFont val="Arial"/>
        <family val="2"/>
      </rPr>
      <t>$1</t>
    </r>
    <r>
      <rPr>
        <sz val="10"/>
        <color rgb="FF000000"/>
        <rFont val="Arial"/>
        <family val="2"/>
      </rPr>
      <t xml:space="preserve"> </t>
    </r>
    <r>
      <rPr>
        <sz val="10"/>
        <color rgb="FFFF0000"/>
        <rFont val="Arial"/>
        <family val="2"/>
      </rPr>
      <t>$3/hour</t>
    </r>
  </si>
  <si>
    <t xml:space="preserve">Extra-Curricular Increment Schedule: High School </t>
  </si>
  <si>
    <t>Increment</t>
  </si>
  <si>
    <t>Academic Coach</t>
  </si>
  <si>
    <t>Archery- Head Coach</t>
  </si>
  <si>
    <t>Archery- Asst. Coach</t>
  </si>
  <si>
    <t>Annual Sponsor</t>
  </si>
  <si>
    <t>Athletic Director</t>
  </si>
  <si>
    <t>Band - Head Director</t>
  </si>
  <si>
    <t>Band - Assistant Director (#1)</t>
  </si>
  <si>
    <t>Band - Assistant Director (#2)</t>
  </si>
  <si>
    <t>Band - Assistant Director (#3)</t>
  </si>
  <si>
    <t>Baseball - Head Coach</t>
  </si>
  <si>
    <t>Baseball - Asst. Coach –20 regular baseball participants</t>
  </si>
  <si>
    <t>Baseball - 9th Grade Coach- Must fulfill a competitive schedule</t>
  </si>
  <si>
    <t>Basketball - Head Coach (Boys )</t>
  </si>
  <si>
    <t>Basketball - Assistant Coach (Boys )</t>
  </si>
  <si>
    <t>Basketball - 9th Grade Coach (Boys) Must fulfill a competitive schedule</t>
  </si>
  <si>
    <t>Basketball - Head Coach (Girls )</t>
  </si>
  <si>
    <t>Basketball - Assistant Coach (Girls)</t>
  </si>
  <si>
    <t>Basketball - 9th Grade Coach (Girls) Must fulfill a competitive schedule</t>
  </si>
  <si>
    <t>Bass Fishing- Head Coach</t>
  </si>
  <si>
    <t>Bass Fishing- Assistant Coach</t>
  </si>
  <si>
    <t>Bowling-Coach</t>
  </si>
  <si>
    <t>Bowling- Coach (#2) 20 regular bowling participants</t>
  </si>
  <si>
    <t>Cheerleading - Sponsor - (Boys)</t>
  </si>
  <si>
    <t>Cheerleading - Sponsor - (Girls)</t>
  </si>
  <si>
    <t>Choral/Show Choir Director- Must complete performances outside of school day</t>
  </si>
  <si>
    <t>Cross Country - Coach (Boys)</t>
  </si>
  <si>
    <t>Cross Country - Assistant Coach (Boys) - 20 regular cross country participants</t>
  </si>
  <si>
    <t>Cross Country - Coach (Girls)</t>
  </si>
  <si>
    <t>Cross Country - Assistant Coach (Girls) - 20 regular cross country participants</t>
  </si>
  <si>
    <t>Debate / Speech Coach- Must fulfill competitive schedule</t>
  </si>
  <si>
    <t>Drama Coach - Must complete performances outside of school day OR Athletic Trainer - when Board Approved Exception Applies</t>
  </si>
  <si>
    <t>E-Gaming Coach</t>
  </si>
  <si>
    <t>Increments can be split only once with prior approval of Human Resources department.</t>
  </si>
  <si>
    <t>Extra-Curricular Increment Schedule: High School ~ Continued</t>
  </si>
  <si>
    <t>Football - Head Coach</t>
  </si>
  <si>
    <t>Football - Assistant Coach ( # 1 )</t>
  </si>
  <si>
    <t>Football - Assistant Coach ( # 2 )</t>
  </si>
  <si>
    <t>Football - Junior Varsity Coach ( # 1 )</t>
  </si>
  <si>
    <t>Football - Junior Varsity Coach ( # 2 )</t>
  </si>
  <si>
    <t>Football - 9th Grade Coach – Must fulfill a competitive schedule</t>
  </si>
  <si>
    <t>Golf - Coach</t>
  </si>
  <si>
    <t>Golf - Coach (# 2) –16 regular golf participants</t>
  </si>
  <si>
    <t>JROTC Color Guard Or Drill Team Sponsor</t>
  </si>
  <si>
    <t>JROTC Rifle Team Sponsor</t>
  </si>
  <si>
    <t>JROTC Raider Team Sponsor</t>
  </si>
  <si>
    <t>Lacrosse Coach</t>
  </si>
  <si>
    <t>Newspaper Advisor</t>
  </si>
  <si>
    <t>Senior Sponsor</t>
  </si>
  <si>
    <t>Soccer - Head Coach (Boys)</t>
  </si>
  <si>
    <t>Soccer - Assistant Coach (Boys) – 25 regular soccer participants</t>
  </si>
  <si>
    <t>Soccer - Head Coach (Girls)</t>
  </si>
  <si>
    <t>Soccer - Assistant Coach (Girls) – 25 regular soccer participants</t>
  </si>
  <si>
    <t>Softball - Head Coach</t>
  </si>
  <si>
    <t>Softball - Asst. Coach –20 regular softball participants</t>
  </si>
  <si>
    <t>Softball - 9th Grade Coach- Must fulfill a competitive schedule</t>
  </si>
  <si>
    <t>Swim - Head Coach</t>
  </si>
  <si>
    <t>Swim - Assistant Coach – 20 regular swim participants</t>
  </si>
  <si>
    <t>Tennis - Coach</t>
  </si>
  <si>
    <t>Tennis - Coach (#2) 20 regular tennis participants</t>
  </si>
  <si>
    <t>Track - Head Coach (Boys)</t>
  </si>
  <si>
    <t>Track - Assistant Coach (Boys) – 30 regular track participants</t>
  </si>
  <si>
    <t>Track - Head Coach (Girls)</t>
  </si>
  <si>
    <t>Track - Assistant Coach (Girls) – 30 regular track participants</t>
  </si>
  <si>
    <t>Vex Robotics Coach</t>
  </si>
  <si>
    <t>Volleyball - Head Coach</t>
  </si>
  <si>
    <t>Volleyball - Assistant Coach – 20 regular volleyball participants</t>
  </si>
  <si>
    <t>Volleyball - Freshman Coach - 10 regular volleyball participants; 10 games per season.</t>
  </si>
  <si>
    <t>Wrestling - Head Coach</t>
  </si>
  <si>
    <t>Wrestling - Assistant Coach – 20 regular wrestling participants</t>
  </si>
  <si>
    <t>Wrestling Coach - when there are 40 regular participants</t>
  </si>
  <si>
    <t xml:space="preserve">Extra-Curricular Increment Schedule for Middle Schools </t>
  </si>
  <si>
    <t>Academic Sponsor</t>
  </si>
  <si>
    <t>Archery Coach</t>
  </si>
  <si>
    <t>Archery Assistant Coach (15 or more participants and competitive schedule)</t>
  </si>
  <si>
    <t>Athletics / Activities Director</t>
  </si>
  <si>
    <t>Baseball - Coach</t>
  </si>
  <si>
    <t>Basketball - Coach 8th Grade Boys</t>
  </si>
  <si>
    <t>Basketball - Coach 7th Grade Boys</t>
  </si>
  <si>
    <t>Basketball - Coach 8th Grade Girls</t>
  </si>
  <si>
    <t>Basketball - Coach 7th Grade Girls</t>
  </si>
  <si>
    <t>Cheerleading Sponsor</t>
  </si>
  <si>
    <t>Football – Head Coach 7th &amp; 8th Grade</t>
  </si>
  <si>
    <t>Football – Assistant Coach 7th &amp; 8th Grade</t>
  </si>
  <si>
    <t>Softball - Coach</t>
  </si>
  <si>
    <t>Speech / Debate Coach - Must fulfill competitive schedule OR Drama Coach - when Board Approved Exception Applies</t>
  </si>
  <si>
    <t>Volleyball Coach</t>
  </si>
  <si>
    <t>Volleyball Assistant Coach (15 or more participants and a competitive schedule)</t>
  </si>
  <si>
    <t>Extra-Curricular Increment Schedule for Elementary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</si>
</sst>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45" x14ac:knownFonts="1">
    <font>
      <sz val="10"/>
      <color rgb="FF000000"/>
      <name val="Arial"/>
      <scheme val="minor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trike/>
      <sz val="11"/>
      <color rgb="FF000000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b/>
      <sz val="10"/>
      <color rgb="FF000000"/>
      <name val="Arial"/>
      <family val="2"/>
    </font>
    <font>
      <strike/>
      <sz val="11"/>
      <color rgb="FF434343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trike/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14"/>
      <color theme="1"/>
      <name val="Arial"/>
      <family val="2"/>
    </font>
    <font>
      <strike/>
      <sz val="10"/>
      <color rgb="FF000000"/>
      <name val="Arial"/>
      <family val="2"/>
    </font>
    <font>
      <sz val="10"/>
      <color rgb="FFFF0000"/>
      <name val="Arial"/>
      <family val="2"/>
    </font>
    <font>
      <strike/>
      <sz val="9"/>
      <color rgb="FF000000"/>
      <name val="Arial"/>
      <family val="2"/>
    </font>
    <font>
      <sz val="9"/>
      <color rgb="FFFF0000"/>
      <name val="Arial"/>
      <family val="2"/>
    </font>
    <font>
      <b/>
      <sz val="18"/>
      <color rgb="FF000000"/>
      <name val="Arial"/>
      <family val="2"/>
    </font>
    <font>
      <b/>
      <sz val="14"/>
      <color rgb="FF000000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Arial"/>
      <family val="2"/>
    </font>
    <font>
      <strike/>
      <sz val="10"/>
      <color rgb="FFFF0000"/>
      <name val="Arial"/>
      <family val="2"/>
    </font>
    <font>
      <strike/>
      <sz val="10"/>
      <color theme="1"/>
      <name val="Arial"/>
      <family val="2"/>
    </font>
    <font>
      <sz val="10"/>
      <color theme="1"/>
      <name val="Arial"/>
      <family val="2"/>
      <scheme val="minor"/>
    </font>
    <font>
      <strike/>
      <sz val="9"/>
      <color theme="1"/>
      <name val="Arial"/>
      <family val="2"/>
    </font>
    <font>
      <strike/>
      <sz val="9"/>
      <color rgb="FFFF0000"/>
      <name val="Arial"/>
      <family val="2"/>
    </font>
    <font>
      <sz val="11"/>
      <color rgb="FFFF0000"/>
      <name val="Calibri"/>
      <family val="2"/>
    </font>
    <font>
      <b/>
      <strike/>
      <sz val="11"/>
      <color theme="1"/>
      <name val="Arial"/>
      <family val="2"/>
    </font>
    <font>
      <sz val="18"/>
      <color theme="1"/>
      <name val="Arial"/>
      <family val="2"/>
    </font>
    <font>
      <b/>
      <strike/>
      <sz val="11"/>
      <color rgb="FFFF0000"/>
      <name val="Arial"/>
      <family val="2"/>
    </font>
    <font>
      <b/>
      <strike/>
      <sz val="10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87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5" fillId="0" borderId="11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0" fontId="8" fillId="0" borderId="0" xfId="0" applyFont="1"/>
    <xf numFmtId="0" fontId="5" fillId="0" borderId="13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3" fontId="2" fillId="0" borderId="0" xfId="0" applyNumberFormat="1" applyFont="1"/>
    <xf numFmtId="164" fontId="9" fillId="0" borderId="13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2" fillId="0" borderId="0" xfId="0" applyFont="1" applyAlignment="1"/>
    <xf numFmtId="0" fontId="12" fillId="0" borderId="0" xfId="0" applyFont="1" applyAlignment="1">
      <alignment horizontal="center"/>
    </xf>
    <xf numFmtId="0" fontId="8" fillId="0" borderId="13" xfId="0" applyFont="1" applyBorder="1" applyAlignment="1">
      <alignment horizontal="left"/>
    </xf>
    <xf numFmtId="49" fontId="8" fillId="0" borderId="29" xfId="0" applyNumberFormat="1" applyFont="1" applyBorder="1" applyAlignment="1">
      <alignment horizontal="center" wrapText="1"/>
    </xf>
    <xf numFmtId="164" fontId="2" fillId="0" borderId="29" xfId="0" applyNumberFormat="1" applyFont="1" applyBorder="1" applyAlignment="1">
      <alignment horizontal="center" wrapText="1"/>
    </xf>
    <xf numFmtId="0" fontId="8" fillId="0" borderId="8" xfId="0" applyFont="1" applyBorder="1" applyAlignment="1">
      <alignment horizontal="left"/>
    </xf>
    <xf numFmtId="49" fontId="8" fillId="0" borderId="30" xfId="0" applyNumberFormat="1" applyFont="1" applyBorder="1" applyAlignment="1">
      <alignment horizontal="center" wrapText="1"/>
    </xf>
    <xf numFmtId="164" fontId="2" fillId="0" borderId="30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164" fontId="2" fillId="0" borderId="3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49" fontId="8" fillId="0" borderId="31" xfId="0" applyNumberFormat="1" applyFont="1" applyBorder="1" applyAlignment="1">
      <alignment horizontal="center" wrapText="1"/>
    </xf>
    <xf numFmtId="164" fontId="2" fillId="0" borderId="3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top"/>
    </xf>
    <xf numFmtId="164" fontId="14" fillId="0" borderId="0" xfId="0" applyNumberFormat="1" applyFont="1" applyAlignment="1">
      <alignment horizontal="center" vertical="center"/>
    </xf>
    <xf numFmtId="0" fontId="8" fillId="0" borderId="35" xfId="0" applyFont="1" applyBorder="1" applyAlignment="1">
      <alignment vertical="center"/>
    </xf>
    <xf numFmtId="49" fontId="2" fillId="0" borderId="35" xfId="0" applyNumberFormat="1" applyFont="1" applyBorder="1" applyAlignment="1">
      <alignment horizontal="center" vertical="top"/>
    </xf>
    <xf numFmtId="164" fontId="8" fillId="0" borderId="3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top"/>
    </xf>
    <xf numFmtId="0" fontId="14" fillId="0" borderId="8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top"/>
    </xf>
    <xf numFmtId="0" fontId="15" fillId="0" borderId="13" xfId="0" applyFont="1" applyBorder="1" applyAlignment="1">
      <alignment vertical="center"/>
    </xf>
    <xf numFmtId="49" fontId="15" fillId="0" borderId="8" xfId="0" applyNumberFormat="1" applyFont="1" applyBorder="1" applyAlignment="1">
      <alignment horizontal="center" vertical="top"/>
    </xf>
    <xf numFmtId="164" fontId="16" fillId="0" borderId="13" xfId="0" applyNumberFormat="1" applyFont="1" applyBorder="1" applyAlignment="1">
      <alignment horizontal="center" vertical="center"/>
    </xf>
    <xf numFmtId="164" fontId="17" fillId="0" borderId="0" xfId="0" applyNumberFormat="1" applyFont="1"/>
    <xf numFmtId="0" fontId="18" fillId="0" borderId="8" xfId="0" applyFont="1" applyBorder="1" applyAlignment="1">
      <alignment vertical="center"/>
    </xf>
    <xf numFmtId="49" fontId="15" fillId="0" borderId="13" xfId="0" applyNumberFormat="1" applyFont="1" applyBorder="1" applyAlignment="1">
      <alignment horizontal="center" vertical="top"/>
    </xf>
    <xf numFmtId="164" fontId="16" fillId="0" borderId="8" xfId="0" applyNumberFormat="1" applyFont="1" applyBorder="1" applyAlignment="1">
      <alignment horizontal="center" vertical="center"/>
    </xf>
    <xf numFmtId="0" fontId="18" fillId="3" borderId="8" xfId="0" applyFont="1" applyFill="1" applyBorder="1" applyAlignment="1">
      <alignment vertical="center"/>
    </xf>
    <xf numFmtId="49" fontId="15" fillId="3" borderId="13" xfId="0" applyNumberFormat="1" applyFont="1" applyFill="1" applyBorder="1" applyAlignment="1">
      <alignment horizontal="center" vertical="top"/>
    </xf>
    <xf numFmtId="164" fontId="16" fillId="3" borderId="8" xfId="0" applyNumberFormat="1" applyFont="1" applyFill="1" applyBorder="1" applyAlignment="1">
      <alignment horizontal="center" vertical="center"/>
    </xf>
    <xf numFmtId="164" fontId="17" fillId="3" borderId="0" xfId="0" applyNumberFormat="1" applyFont="1" applyFill="1" applyAlignment="1"/>
    <xf numFmtId="0" fontId="18" fillId="0" borderId="8" xfId="0" applyFont="1" applyBorder="1" applyAlignment="1">
      <alignment vertical="center" wrapText="1"/>
    </xf>
    <xf numFmtId="0" fontId="14" fillId="0" borderId="13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164" fontId="14" fillId="0" borderId="29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164" fontId="14" fillId="0" borderId="3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164" fontId="5" fillId="0" borderId="3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49" fontId="9" fillId="0" borderId="30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7" fillId="3" borderId="36" xfId="0" applyFont="1" applyFill="1" applyBorder="1" applyAlignment="1">
      <alignment horizontal="left" vertical="center" wrapText="1"/>
    </xf>
    <xf numFmtId="49" fontId="7" fillId="3" borderId="37" xfId="0" applyNumberFormat="1" applyFont="1" applyFill="1" applyBorder="1" applyAlignment="1">
      <alignment horizontal="center" vertical="center"/>
    </xf>
    <xf numFmtId="164" fontId="7" fillId="3" borderId="37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164" fontId="6" fillId="3" borderId="29" xfId="0" applyNumberFormat="1" applyFont="1" applyFill="1" applyBorder="1" applyAlignment="1">
      <alignment horizontal="center" vertical="center"/>
    </xf>
    <xf numFmtId="164" fontId="7" fillId="0" borderId="0" xfId="0" applyNumberFormat="1" applyFont="1"/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49" fontId="8" fillId="3" borderId="37" xfId="0" applyNumberFormat="1" applyFont="1" applyFill="1" applyBorder="1" applyAlignment="1">
      <alignment horizontal="center" vertical="center"/>
    </xf>
    <xf numFmtId="49" fontId="2" fillId="3" borderId="37" xfId="0" applyNumberFormat="1" applyFont="1" applyFill="1" applyBorder="1" applyAlignment="1">
      <alignment horizontal="center" vertical="center"/>
    </xf>
    <xf numFmtId="49" fontId="14" fillId="3" borderId="37" xfId="0" applyNumberFormat="1" applyFont="1" applyFill="1" applyBorder="1" applyAlignment="1">
      <alignment horizontal="center" vertical="center"/>
    </xf>
    <xf numFmtId="0" fontId="7" fillId="0" borderId="13" xfId="0" applyFont="1" applyBorder="1" applyAlignment="1"/>
    <xf numFmtId="0" fontId="7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" fillId="2" borderId="36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 vertical="top"/>
    </xf>
    <xf numFmtId="164" fontId="7" fillId="2" borderId="36" xfId="0" applyNumberFormat="1" applyFont="1" applyFill="1" applyBorder="1" applyAlignment="1">
      <alignment horizontal="center" vertical="top"/>
    </xf>
    <xf numFmtId="164" fontId="9" fillId="2" borderId="36" xfId="0" applyNumberFormat="1" applyFont="1" applyFill="1" applyBorder="1" applyAlignment="1">
      <alignment horizontal="center" vertical="top"/>
    </xf>
    <xf numFmtId="164" fontId="7" fillId="2" borderId="12" xfId="0" applyNumberFormat="1" applyFont="1" applyFill="1" applyBorder="1" applyAlignment="1">
      <alignment horizontal="center" vertical="top"/>
    </xf>
    <xf numFmtId="164" fontId="6" fillId="0" borderId="13" xfId="0" applyNumberFormat="1" applyFont="1" applyBorder="1" applyAlignment="1">
      <alignment horizontal="center" vertical="top"/>
    </xf>
    <xf numFmtId="164" fontId="7" fillId="0" borderId="8" xfId="0" applyNumberFormat="1" applyFont="1" applyBorder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58" xfId="0" applyFont="1" applyBorder="1" applyAlignment="1"/>
    <xf numFmtId="0" fontId="2" fillId="0" borderId="21" xfId="0" applyFont="1" applyBorder="1"/>
    <xf numFmtId="0" fontId="2" fillId="0" borderId="29" xfId="0" applyFont="1" applyBorder="1"/>
    <xf numFmtId="0" fontId="24" fillId="4" borderId="70" xfId="0" applyFont="1" applyFill="1" applyBorder="1" applyAlignment="1">
      <alignment horizontal="left" vertical="center"/>
    </xf>
    <xf numFmtId="0" fontId="24" fillId="4" borderId="71" xfId="0" applyFont="1" applyFill="1" applyBorder="1" applyAlignment="1">
      <alignment horizontal="left" vertical="center"/>
    </xf>
    <xf numFmtId="0" fontId="24" fillId="4" borderId="12" xfId="0" applyFont="1" applyFill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5" fillId="0" borderId="54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5" fillId="0" borderId="0" xfId="0" applyFont="1"/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165" fontId="26" fillId="0" borderId="8" xfId="0" applyNumberFormat="1" applyFont="1" applyBorder="1" applyAlignment="1">
      <alignment horizontal="center" vertical="center"/>
    </xf>
    <xf numFmtId="165" fontId="27" fillId="2" borderId="8" xfId="0" applyNumberFormat="1" applyFont="1" applyFill="1" applyBorder="1" applyAlignment="1">
      <alignment horizontal="center" vertical="center"/>
    </xf>
    <xf numFmtId="165" fontId="27" fillId="0" borderId="8" xfId="0" applyNumberFormat="1" applyFont="1" applyBorder="1" applyAlignment="1">
      <alignment horizontal="center" vertical="center"/>
    </xf>
    <xf numFmtId="164" fontId="26" fillId="0" borderId="8" xfId="0" applyNumberFormat="1" applyFont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top"/>
    </xf>
    <xf numFmtId="165" fontId="26" fillId="0" borderId="13" xfId="0" applyNumberFormat="1" applyFont="1" applyBorder="1" applyAlignment="1">
      <alignment horizontal="center" vertical="center"/>
    </xf>
    <xf numFmtId="164" fontId="26" fillId="0" borderId="13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top"/>
    </xf>
    <xf numFmtId="0" fontId="2" fillId="2" borderId="13" xfId="0" applyFont="1" applyFill="1" applyBorder="1" applyAlignment="1">
      <alignment horizontal="center"/>
    </xf>
    <xf numFmtId="165" fontId="26" fillId="2" borderId="1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5" fillId="0" borderId="5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72" xfId="0" applyFont="1" applyBorder="1" applyAlignment="1">
      <alignment horizontal="center"/>
    </xf>
    <xf numFmtId="0" fontId="20" fillId="0" borderId="73" xfId="0" applyFont="1" applyBorder="1" applyAlignment="1">
      <alignment horizontal="center"/>
    </xf>
    <xf numFmtId="0" fontId="20" fillId="0" borderId="74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9" fillId="0" borderId="78" xfId="0" applyFont="1" applyBorder="1" applyAlignment="1">
      <alignment horizontal="center"/>
    </xf>
    <xf numFmtId="0" fontId="19" fillId="0" borderId="79" xfId="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165" fontId="28" fillId="0" borderId="8" xfId="0" applyNumberFormat="1" applyFont="1" applyBorder="1" applyAlignment="1">
      <alignment horizontal="center" vertical="center"/>
    </xf>
    <xf numFmtId="165" fontId="29" fillId="0" borderId="8" xfId="0" applyNumberFormat="1" applyFont="1" applyBorder="1" applyAlignment="1">
      <alignment horizontal="center" vertical="center"/>
    </xf>
    <xf numFmtId="165" fontId="29" fillId="2" borderId="36" xfId="0" applyNumberFormat="1" applyFont="1" applyFill="1" applyBorder="1" applyAlignment="1">
      <alignment horizontal="center" vertical="center"/>
    </xf>
    <xf numFmtId="164" fontId="28" fillId="0" borderId="8" xfId="0" applyNumberFormat="1" applyFont="1" applyBorder="1" applyAlignment="1">
      <alignment horizontal="center" vertical="center"/>
    </xf>
    <xf numFmtId="164" fontId="29" fillId="0" borderId="8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13" xfId="0" applyFont="1" applyBorder="1" applyAlignment="1">
      <alignment horizontal="center" vertical="center"/>
    </xf>
    <xf numFmtId="165" fontId="28" fillId="0" borderId="13" xfId="0" applyNumberFormat="1" applyFont="1" applyBorder="1" applyAlignment="1">
      <alignment horizontal="center" vertical="center"/>
    </xf>
    <xf numFmtId="164" fontId="28" fillId="0" borderId="13" xfId="0" applyNumberFormat="1" applyFont="1" applyBorder="1" applyAlignment="1">
      <alignment horizontal="center" vertical="center"/>
    </xf>
    <xf numFmtId="165" fontId="29" fillId="2" borderId="8" xfId="0" applyNumberFormat="1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165" fontId="28" fillId="2" borderId="13" xfId="0" applyNumberFormat="1" applyFont="1" applyFill="1" applyBorder="1" applyAlignment="1">
      <alignment horizontal="center" vertical="center"/>
    </xf>
    <xf numFmtId="165" fontId="29" fillId="2" borderId="8" xfId="0" applyNumberFormat="1" applyFont="1" applyFill="1" applyBorder="1" applyAlignment="1">
      <alignment horizontal="center" vertical="center"/>
    </xf>
    <xf numFmtId="164" fontId="28" fillId="2" borderId="13" xfId="0" applyNumberFormat="1" applyFont="1" applyFill="1" applyBorder="1" applyAlignment="1">
      <alignment horizontal="center" vertical="center"/>
    </xf>
    <xf numFmtId="164" fontId="29" fillId="2" borderId="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wrapText="1"/>
    </xf>
    <xf numFmtId="165" fontId="19" fillId="0" borderId="77" xfId="0" applyNumberFormat="1" applyFont="1" applyBorder="1" applyAlignment="1">
      <alignment horizontal="center" vertical="center"/>
    </xf>
    <xf numFmtId="164" fontId="19" fillId="0" borderId="77" xfId="0" applyNumberFormat="1" applyFont="1" applyBorder="1" applyAlignment="1">
      <alignment horizontal="center" vertical="center"/>
    </xf>
    <xf numFmtId="164" fontId="19" fillId="0" borderId="78" xfId="0" applyNumberFormat="1" applyFont="1" applyBorder="1" applyAlignment="1">
      <alignment horizontal="center" vertical="center"/>
    </xf>
    <xf numFmtId="164" fontId="19" fillId="0" borderId="79" xfId="0" applyNumberFormat="1" applyFont="1" applyBorder="1" applyAlignment="1">
      <alignment horizontal="center" vertical="center"/>
    </xf>
    <xf numFmtId="165" fontId="28" fillId="0" borderId="8" xfId="0" applyNumberFormat="1" applyFont="1" applyBorder="1" applyAlignment="1">
      <alignment horizontal="center"/>
    </xf>
    <xf numFmtId="164" fontId="29" fillId="2" borderId="36" xfId="0" applyNumberFormat="1" applyFont="1" applyFill="1" applyBorder="1" applyAlignment="1">
      <alignment horizontal="center"/>
    </xf>
    <xf numFmtId="165" fontId="28" fillId="0" borderId="13" xfId="0" applyNumberFormat="1" applyFont="1" applyBorder="1" applyAlignment="1">
      <alignment horizontal="center"/>
    </xf>
    <xf numFmtId="164" fontId="29" fillId="0" borderId="8" xfId="0" applyNumberFormat="1" applyFont="1" applyBorder="1" applyAlignment="1">
      <alignment horizontal="center"/>
    </xf>
    <xf numFmtId="165" fontId="29" fillId="0" borderId="8" xfId="0" applyNumberFormat="1" applyFont="1" applyBorder="1" applyAlignment="1">
      <alignment horizontal="center"/>
    </xf>
    <xf numFmtId="165" fontId="28" fillId="2" borderId="13" xfId="0" applyNumberFormat="1" applyFont="1" applyFill="1" applyBorder="1" applyAlignment="1">
      <alignment horizontal="center"/>
    </xf>
    <xf numFmtId="165" fontId="29" fillId="2" borderId="8" xfId="0" applyNumberFormat="1" applyFont="1" applyFill="1" applyBorder="1" applyAlignment="1">
      <alignment horizontal="center"/>
    </xf>
    <xf numFmtId="164" fontId="29" fillId="2" borderId="8" xfId="0" applyNumberFormat="1" applyFont="1" applyFill="1" applyBorder="1" applyAlignment="1">
      <alignment horizontal="center"/>
    </xf>
    <xf numFmtId="0" fontId="2" fillId="2" borderId="0" xfId="0" applyFont="1" applyFill="1"/>
    <xf numFmtId="0" fontId="27" fillId="0" borderId="0" xfId="0" applyFont="1"/>
    <xf numFmtId="0" fontId="2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5" fillId="0" borderId="54" xfId="0" applyFont="1" applyBorder="1" applyAlignment="1">
      <alignment horizont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72" xfId="0" applyFont="1" applyBorder="1" applyAlignment="1">
      <alignment horizontal="center"/>
    </xf>
    <xf numFmtId="0" fontId="12" fillId="0" borderId="73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24" fillId="4" borderId="77" xfId="0" applyFont="1" applyFill="1" applyBorder="1" applyAlignment="1">
      <alignment horizontal="center" vertical="center"/>
    </xf>
    <xf numFmtId="0" fontId="24" fillId="4" borderId="80" xfId="0" applyFont="1" applyFill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5" fontId="28" fillId="0" borderId="9" xfId="0" applyNumberFormat="1" applyFont="1" applyBorder="1" applyAlignment="1">
      <alignment horizontal="center" vertical="center"/>
    </xf>
    <xf numFmtId="165" fontId="29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19" fillId="0" borderId="13" xfId="0" applyFont="1" applyBorder="1" applyAlignment="1">
      <alignment horizontal="center" vertical="center"/>
    </xf>
    <xf numFmtId="165" fontId="28" fillId="3" borderId="13" xfId="0" applyNumberFormat="1" applyFont="1" applyFill="1" applyBorder="1" applyAlignment="1">
      <alignment horizontal="center" vertical="center"/>
    </xf>
    <xf numFmtId="165" fontId="29" fillId="3" borderId="8" xfId="0" applyNumberFormat="1" applyFont="1" applyFill="1" applyBorder="1" applyAlignment="1">
      <alignment horizontal="center" vertical="center"/>
    </xf>
    <xf numFmtId="165" fontId="28" fillId="2" borderId="9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165" fontId="28" fillId="2" borderId="58" xfId="0" applyNumberFormat="1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wrapText="1"/>
    </xf>
    <xf numFmtId="0" fontId="12" fillId="4" borderId="77" xfId="0" applyFont="1" applyFill="1" applyBorder="1" applyAlignment="1">
      <alignment horizontal="center" wrapText="1"/>
    </xf>
    <xf numFmtId="0" fontId="12" fillId="4" borderId="80" xfId="0" applyFont="1" applyFill="1" applyBorder="1" applyAlignment="1">
      <alignment horizontal="center" wrapText="1"/>
    </xf>
    <xf numFmtId="0" fontId="12" fillId="4" borderId="79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wrapText="1"/>
    </xf>
    <xf numFmtId="0" fontId="2" fillId="0" borderId="5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82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165" fontId="19" fillId="0" borderId="61" xfId="0" applyNumberFormat="1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4" fillId="0" borderId="0" xfId="0" applyFont="1"/>
    <xf numFmtId="0" fontId="35" fillId="0" borderId="0" xfId="0" applyFont="1"/>
    <xf numFmtId="164" fontId="36" fillId="0" borderId="0" xfId="0" applyNumberFormat="1" applyFont="1"/>
    <xf numFmtId="164" fontId="2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2" fontId="12" fillId="0" borderId="2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164" fontId="12" fillId="0" borderId="2" xfId="0" applyNumberFormat="1" applyFont="1" applyBorder="1" applyAlignment="1">
      <alignment horizontal="center" wrapText="1"/>
    </xf>
    <xf numFmtId="2" fontId="19" fillId="0" borderId="77" xfId="0" applyNumberFormat="1" applyFont="1" applyBorder="1" applyAlignment="1">
      <alignment horizontal="center"/>
    </xf>
    <xf numFmtId="164" fontId="19" fillId="0" borderId="77" xfId="0" applyNumberFormat="1" applyFont="1" applyBorder="1" applyAlignment="1">
      <alignment horizontal="center"/>
    </xf>
    <xf numFmtId="165" fontId="26" fillId="0" borderId="8" xfId="0" applyNumberFormat="1" applyFont="1" applyBorder="1" applyAlignment="1">
      <alignment horizontal="center"/>
    </xf>
    <xf numFmtId="165" fontId="27" fillId="2" borderId="8" xfId="0" applyNumberFormat="1" applyFont="1" applyFill="1" applyBorder="1" applyAlignment="1">
      <alignment horizontal="center" vertical="center"/>
    </xf>
    <xf numFmtId="164" fontId="26" fillId="0" borderId="13" xfId="0" applyNumberFormat="1" applyFont="1" applyBorder="1" applyAlignment="1">
      <alignment horizontal="center"/>
    </xf>
    <xf numFmtId="164" fontId="27" fillId="2" borderId="36" xfId="0" applyNumberFormat="1" applyFont="1" applyFill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164" fontId="2" fillId="0" borderId="0" xfId="0" applyNumberFormat="1" applyFont="1" applyAlignment="1">
      <alignment vertical="center"/>
    </xf>
    <xf numFmtId="165" fontId="26" fillId="0" borderId="13" xfId="0" applyNumberFormat="1" applyFont="1" applyBorder="1" applyAlignment="1">
      <alignment horizontal="center"/>
    </xf>
    <xf numFmtId="164" fontId="27" fillId="0" borderId="8" xfId="0" applyNumberFormat="1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165" fontId="27" fillId="0" borderId="8" xfId="0" applyNumberFormat="1" applyFont="1" applyBorder="1" applyAlignment="1">
      <alignment horizontal="center"/>
    </xf>
    <xf numFmtId="165" fontId="27" fillId="2" borderId="8" xfId="0" applyNumberFormat="1" applyFont="1" applyFill="1" applyBorder="1" applyAlignment="1">
      <alignment horizontal="center"/>
    </xf>
    <xf numFmtId="2" fontId="2" fillId="0" borderId="0" xfId="0" applyNumberFormat="1" applyFont="1"/>
    <xf numFmtId="164" fontId="2" fillId="0" borderId="0" xfId="0" applyNumberFormat="1" applyFont="1"/>
    <xf numFmtId="0" fontId="5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8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165" fontId="26" fillId="2" borderId="13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14" fillId="0" borderId="54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2" fillId="0" borderId="55" xfId="0" applyFont="1" applyBorder="1" applyAlignment="1">
      <alignment horizontal="center" wrapText="1"/>
    </xf>
    <xf numFmtId="0" fontId="13" fillId="0" borderId="5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58" xfId="0" applyFont="1" applyBorder="1" applyAlignment="1">
      <alignment horizontal="center" wrapText="1"/>
    </xf>
    <xf numFmtId="0" fontId="12" fillId="0" borderId="59" xfId="0" applyFont="1" applyBorder="1" applyAlignment="1">
      <alignment horizontal="center" wrapText="1"/>
    </xf>
    <xf numFmtId="0" fontId="5" fillId="0" borderId="72" xfId="0" applyFont="1" applyBorder="1" applyAlignment="1">
      <alignment horizontal="center" wrapText="1"/>
    </xf>
    <xf numFmtId="0" fontId="12" fillId="0" borderId="73" xfId="0" applyFont="1" applyBorder="1" applyAlignment="1">
      <alignment horizontal="center" wrapText="1"/>
    </xf>
    <xf numFmtId="0" fontId="12" fillId="0" borderId="74" xfId="0" applyFont="1" applyBorder="1" applyAlignment="1">
      <alignment horizontal="center" wrapText="1"/>
    </xf>
    <xf numFmtId="0" fontId="12" fillId="0" borderId="75" xfId="0" applyFont="1" applyBorder="1" applyAlignment="1">
      <alignment horizontal="center" wrapText="1"/>
    </xf>
    <xf numFmtId="0" fontId="2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165" fontId="29" fillId="2" borderId="36" xfId="0" applyNumberFormat="1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31" fillId="0" borderId="0" xfId="0" applyFont="1" applyAlignment="1">
      <alignment horizont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165" fontId="29" fillId="0" borderId="8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83" xfId="0" applyFont="1" applyBorder="1" applyAlignment="1">
      <alignment horizontal="center" wrapText="1"/>
    </xf>
    <xf numFmtId="165" fontId="37" fillId="0" borderId="8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5" fontId="29" fillId="0" borderId="8" xfId="0" applyNumberFormat="1" applyFont="1" applyBorder="1" applyAlignment="1">
      <alignment horizontal="center"/>
    </xf>
    <xf numFmtId="165" fontId="28" fillId="2" borderId="8" xfId="0" applyNumberFormat="1" applyFont="1" applyFill="1" applyBorder="1" applyAlignment="1">
      <alignment horizontal="center" vertical="center"/>
    </xf>
    <xf numFmtId="165" fontId="37" fillId="2" borderId="8" xfId="0" applyNumberFormat="1" applyFont="1" applyFill="1" applyBorder="1" applyAlignment="1">
      <alignment horizontal="center" vertical="center"/>
    </xf>
    <xf numFmtId="165" fontId="38" fillId="0" borderId="0" xfId="0" applyNumberFormat="1" applyFont="1" applyAlignment="1">
      <alignment horizontal="center" vertical="center"/>
    </xf>
    <xf numFmtId="0" fontId="12" fillId="0" borderId="56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39" fillId="0" borderId="13" xfId="0" applyNumberFormat="1" applyFont="1" applyBorder="1" applyAlignment="1">
      <alignment horizontal="center" vertical="top"/>
    </xf>
    <xf numFmtId="3" fontId="12" fillId="0" borderId="0" xfId="0" applyNumberFormat="1" applyFont="1" applyAlignment="1">
      <alignment horizontal="center" vertical="top"/>
    </xf>
    <xf numFmtId="0" fontId="40" fillId="0" borderId="56" xfId="0" applyFont="1" applyBorder="1" applyAlignment="1">
      <alignment horizontal="center"/>
    </xf>
    <xf numFmtId="0" fontId="37" fillId="0" borderId="79" xfId="0" applyFont="1" applyBorder="1" applyAlignment="1">
      <alignment horizontal="center"/>
    </xf>
    <xf numFmtId="164" fontId="28" fillId="0" borderId="8" xfId="0" applyNumberFormat="1" applyFont="1" applyBorder="1" applyAlignment="1">
      <alignment horizontal="center"/>
    </xf>
    <xf numFmtId="164" fontId="28" fillId="0" borderId="13" xfId="0" applyNumberFormat="1" applyFont="1" applyBorder="1" applyAlignment="1">
      <alignment horizontal="center" vertical="top"/>
    </xf>
    <xf numFmtId="164" fontId="28" fillId="2" borderId="13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30" fillId="4" borderId="12" xfId="0" applyFont="1" applyFill="1" applyBorder="1" applyAlignment="1">
      <alignment horizontal="center"/>
    </xf>
    <xf numFmtId="0" fontId="2" fillId="0" borderId="13" xfId="0" applyFont="1" applyBorder="1"/>
    <xf numFmtId="0" fontId="19" fillId="0" borderId="13" xfId="0" applyFont="1" applyBorder="1" applyAlignment="1">
      <alignment vertical="center"/>
    </xf>
    <xf numFmtId="0" fontId="2" fillId="3" borderId="12" xfId="0" applyFont="1" applyFill="1" applyBorder="1"/>
    <xf numFmtId="0" fontId="19" fillId="3" borderId="13" xfId="0" applyFont="1" applyFill="1" applyBorder="1" applyAlignment="1">
      <alignment vertical="center"/>
    </xf>
    <xf numFmtId="165" fontId="19" fillId="3" borderId="1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49" fontId="27" fillId="3" borderId="13" xfId="0" applyNumberFormat="1" applyFont="1" applyFill="1" applyBorder="1" applyAlignment="1">
      <alignment horizontal="center" wrapText="1"/>
    </xf>
    <xf numFmtId="49" fontId="8" fillId="3" borderId="13" xfId="0" applyNumberFormat="1" applyFont="1" applyFill="1" applyBorder="1" applyAlignment="1">
      <alignment horizontal="center" wrapText="1"/>
    </xf>
    <xf numFmtId="0" fontId="8" fillId="0" borderId="13" xfId="0" applyFont="1" applyBorder="1" applyAlignment="1">
      <alignment horizontal="left" vertical="center"/>
    </xf>
    <xf numFmtId="164" fontId="27" fillId="0" borderId="0" xfId="0" applyNumberFormat="1" applyFont="1"/>
    <xf numFmtId="0" fontId="8" fillId="0" borderId="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24" fillId="0" borderId="73" xfId="0" applyFont="1" applyBorder="1" applyAlignment="1">
      <alignment horizontal="left" vertical="center" wrapText="1"/>
    </xf>
    <xf numFmtId="0" fontId="29" fillId="3" borderId="13" xfId="0" applyFont="1" applyFill="1" applyBorder="1" applyAlignment="1">
      <alignment horizontal="left" vertical="center" wrapText="1"/>
    </xf>
    <xf numFmtId="164" fontId="27" fillId="3" borderId="12" xfId="0" applyNumberFormat="1" applyFont="1" applyFill="1" applyBorder="1"/>
    <xf numFmtId="0" fontId="2" fillId="3" borderId="0" xfId="0" applyFont="1" applyFill="1"/>
    <xf numFmtId="0" fontId="8" fillId="3" borderId="0" xfId="0" applyFont="1" applyFill="1"/>
    <xf numFmtId="0" fontId="14" fillId="0" borderId="13" xfId="0" applyFont="1" applyBorder="1"/>
    <xf numFmtId="0" fontId="14" fillId="0" borderId="8" xfId="0" applyFont="1" applyBorder="1"/>
    <xf numFmtId="0" fontId="7" fillId="0" borderId="8" xfId="0" applyFont="1" applyBorder="1"/>
    <xf numFmtId="0" fontId="14" fillId="0" borderId="8" xfId="0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5" fillId="0" borderId="8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/>
    <xf numFmtId="0" fontId="4" fillId="0" borderId="7" xfId="0" applyFont="1" applyBorder="1"/>
    <xf numFmtId="0" fontId="3" fillId="0" borderId="2" xfId="0" applyFont="1" applyBorder="1" applyAlignment="1">
      <alignment horizontal="center" vertical="center"/>
    </xf>
    <xf numFmtId="0" fontId="4" fillId="0" borderId="5" xfId="0" applyFont="1" applyBorder="1"/>
    <xf numFmtId="0" fontId="4" fillId="0" borderId="8" xfId="0" applyFont="1" applyBorder="1"/>
    <xf numFmtId="0" fontId="4" fillId="0" borderId="10" xfId="0" applyFont="1" applyBorder="1"/>
    <xf numFmtId="0" fontId="10" fillId="0" borderId="14" xfId="0" applyFont="1" applyBorder="1" applyAlignment="1">
      <alignment horizontal="center" vertical="center"/>
    </xf>
    <xf numFmtId="0" fontId="4" fillId="0" borderId="15" xfId="0" applyFont="1" applyBorder="1"/>
    <xf numFmtId="0" fontId="4" fillId="0" borderId="16" xfId="0" applyFont="1" applyBorder="1"/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/>
    <xf numFmtId="0" fontId="4" fillId="0" borderId="22" xfId="0" applyFont="1" applyBorder="1"/>
    <xf numFmtId="0" fontId="5" fillId="0" borderId="23" xfId="0" applyFont="1" applyBorder="1" applyAlignment="1">
      <alignment horizontal="center" vertical="center"/>
    </xf>
    <xf numFmtId="0" fontId="4" fillId="0" borderId="24" xfId="0" applyFont="1" applyBorder="1"/>
    <xf numFmtId="0" fontId="4" fillId="0" borderId="25" xfId="0" applyFont="1" applyBorder="1"/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9" xfId="0" applyFont="1" applyBorder="1"/>
    <xf numFmtId="0" fontId="3" fillId="0" borderId="26" xfId="0" applyFont="1" applyBorder="1" applyAlignment="1">
      <alignment horizontal="center" vertical="center" wrapText="1"/>
    </xf>
    <xf numFmtId="0" fontId="4" fillId="0" borderId="27" xfId="0" applyFont="1" applyBorder="1"/>
    <xf numFmtId="0" fontId="4" fillId="0" borderId="28" xfId="0" applyFont="1" applyBorder="1"/>
    <xf numFmtId="0" fontId="3" fillId="0" borderId="2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4" fillId="0" borderId="33" xfId="0" applyFont="1" applyBorder="1"/>
    <xf numFmtId="0" fontId="4" fillId="0" borderId="34" xfId="0" applyFont="1" applyBorder="1"/>
    <xf numFmtId="0" fontId="1" fillId="0" borderId="0" xfId="0" applyFont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4" fillId="0" borderId="39" xfId="0" applyFont="1" applyBorder="1"/>
    <xf numFmtId="0" fontId="4" fillId="0" borderId="40" xfId="0" applyFont="1" applyBorder="1"/>
    <xf numFmtId="0" fontId="4" fillId="0" borderId="41" xfId="0" applyFont="1" applyBorder="1"/>
    <xf numFmtId="0" fontId="4" fillId="0" borderId="42" xfId="0" applyFont="1" applyBorder="1"/>
    <xf numFmtId="0" fontId="4" fillId="0" borderId="17" xfId="0" applyFont="1" applyBorder="1"/>
    <xf numFmtId="0" fontId="19" fillId="0" borderId="41" xfId="0" applyFont="1" applyBorder="1" applyAlignment="1">
      <alignment horizontal="left" vertical="center" wrapText="1"/>
    </xf>
    <xf numFmtId="0" fontId="4" fillId="0" borderId="43" xfId="0" applyFont="1" applyBorder="1"/>
    <xf numFmtId="0" fontId="4" fillId="0" borderId="44" xfId="0" applyFont="1" applyBorder="1"/>
    <xf numFmtId="0" fontId="4" fillId="0" borderId="45" xfId="0" applyFont="1" applyBorder="1"/>
    <xf numFmtId="0" fontId="20" fillId="0" borderId="41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4" fillId="0" borderId="47" xfId="0" applyFont="1" applyBorder="1"/>
    <xf numFmtId="0" fontId="4" fillId="0" borderId="48" xfId="0" applyFont="1" applyBorder="1"/>
    <xf numFmtId="0" fontId="4" fillId="0" borderId="49" xfId="0" applyFont="1" applyBorder="1"/>
    <xf numFmtId="0" fontId="4" fillId="0" borderId="50" xfId="0" applyFont="1" applyBorder="1"/>
    <xf numFmtId="0" fontId="4" fillId="0" borderId="32" xfId="0" applyFont="1" applyBorder="1"/>
    <xf numFmtId="0" fontId="21" fillId="0" borderId="51" xfId="0" applyFont="1" applyBorder="1" applyAlignment="1">
      <alignment horizontal="center" vertical="center" wrapText="1"/>
    </xf>
    <xf numFmtId="0" fontId="4" fillId="0" borderId="52" xfId="0" applyFont="1" applyBorder="1"/>
    <xf numFmtId="0" fontId="4" fillId="0" borderId="53" xfId="0" applyFont="1" applyBorder="1"/>
    <xf numFmtId="0" fontId="12" fillId="0" borderId="0" xfId="0" applyFont="1" applyAlignment="1">
      <alignment horizontal="center"/>
    </xf>
    <xf numFmtId="0" fontId="22" fillId="0" borderId="38" xfId="0" applyFont="1" applyBorder="1" applyAlignment="1">
      <alignment horizontal="center" vertical="center"/>
    </xf>
    <xf numFmtId="0" fontId="8" fillId="4" borderId="64" xfId="0" applyFont="1" applyFill="1" applyBorder="1" applyAlignment="1">
      <alignment horizontal="left" vertical="center" wrapText="1"/>
    </xf>
    <xf numFmtId="0" fontId="4" fillId="0" borderId="65" xfId="0" applyFont="1" applyBorder="1"/>
    <xf numFmtId="0" fontId="4" fillId="0" borderId="66" xfId="0" applyFont="1" applyBorder="1"/>
    <xf numFmtId="0" fontId="8" fillId="4" borderId="58" xfId="0" applyFont="1" applyFill="1" applyBorder="1" applyAlignment="1">
      <alignment horizontal="left" vertical="center" wrapText="1"/>
    </xf>
    <xf numFmtId="0" fontId="4" fillId="0" borderId="29" xfId="0" applyFont="1" applyBorder="1"/>
    <xf numFmtId="0" fontId="8" fillId="4" borderId="58" xfId="0" applyFont="1" applyFill="1" applyBorder="1" applyAlignment="1">
      <alignment horizontal="left" vertical="center"/>
    </xf>
    <xf numFmtId="0" fontId="8" fillId="4" borderId="67" xfId="0" applyFont="1" applyFill="1" applyBorder="1" applyAlignment="1">
      <alignment horizontal="left" vertical="center"/>
    </xf>
    <xf numFmtId="0" fontId="4" fillId="0" borderId="68" xfId="0" applyFont="1" applyBorder="1"/>
    <xf numFmtId="0" fontId="4" fillId="0" borderId="69" xfId="0" applyFont="1" applyBorder="1"/>
    <xf numFmtId="0" fontId="8" fillId="4" borderId="6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2" fillId="0" borderId="14" xfId="0" applyNumberFormat="1" applyFont="1" applyBorder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30" fillId="0" borderId="0" xfId="0" applyFont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30" fillId="0" borderId="0" xfId="0" applyFont="1" applyAlignment="1">
      <alignment horizontal="center" wrapText="1"/>
    </xf>
    <xf numFmtId="0" fontId="19" fillId="0" borderId="38" xfId="0" applyFont="1" applyBorder="1"/>
    <xf numFmtId="0" fontId="19" fillId="0" borderId="23" xfId="0" applyFont="1" applyBorder="1"/>
    <xf numFmtId="0" fontId="19" fillId="0" borderId="23" xfId="0" applyFont="1" applyBorder="1" applyAlignment="1"/>
    <xf numFmtId="0" fontId="29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9" fillId="0" borderId="14" xfId="0" applyFont="1" applyBorder="1" applyAlignment="1">
      <alignment horizontal="left" wrapText="1"/>
    </xf>
    <xf numFmtId="0" fontId="37" fillId="0" borderId="14" xfId="0" applyFont="1" applyBorder="1" applyAlignment="1">
      <alignment horizontal="left"/>
    </xf>
    <xf numFmtId="0" fontId="41" fillId="0" borderId="14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164" fontId="26" fillId="0" borderId="21" xfId="0" applyNumberFormat="1" applyFont="1" applyBorder="1" applyAlignment="1">
      <alignment horizontal="center" vertical="center"/>
    </xf>
    <xf numFmtId="164" fontId="26" fillId="0" borderId="84" xfId="0" applyNumberFormat="1" applyFont="1" applyBorder="1" applyAlignment="1">
      <alignment horizontal="center" vertical="center"/>
    </xf>
    <xf numFmtId="0" fontId="4" fillId="0" borderId="85" xfId="0" applyFont="1" applyBorder="1"/>
    <xf numFmtId="164" fontId="27" fillId="3" borderId="86" xfId="0" applyNumberFormat="1" applyFont="1" applyFill="1" applyBorder="1" applyAlignment="1">
      <alignment horizontal="center" vertical="center"/>
    </xf>
    <xf numFmtId="164" fontId="20" fillId="0" borderId="32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20" fillId="0" borderId="51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 vertical="center"/>
    </xf>
    <xf numFmtId="164" fontId="7" fillId="3" borderId="8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00"/>
  <sheetViews>
    <sheetView tabSelected="1" workbookViewId="0">
      <selection sqref="A1:L1"/>
    </sheetView>
  </sheetViews>
  <sheetFormatPr defaultColWidth="12.5703125" defaultRowHeight="15" customHeight="1" x14ac:dyDescent="0.2"/>
  <cols>
    <col min="1" max="1" width="20.28515625" customWidth="1"/>
    <col min="2" max="2" width="12.85546875" customWidth="1"/>
    <col min="3" max="3" width="12.5703125" customWidth="1"/>
    <col min="4" max="4" width="13.7109375" customWidth="1"/>
    <col min="5" max="5" width="11" customWidth="1"/>
    <col min="6" max="6" width="12.7109375" customWidth="1"/>
    <col min="7" max="7" width="12" customWidth="1"/>
    <col min="8" max="8" width="6.7109375" customWidth="1"/>
    <col min="12" max="12" width="13.5703125" customWidth="1"/>
  </cols>
  <sheetData>
    <row r="1" spans="1:29" ht="22.5" customHeight="1" x14ac:dyDescent="0.35">
      <c r="A1" s="365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9" ht="22.5" customHeight="1" x14ac:dyDescent="0.25">
      <c r="A2" s="367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9" ht="16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9" ht="15.75" customHeight="1" x14ac:dyDescent="0.2">
      <c r="A4" s="368" t="s">
        <v>2</v>
      </c>
      <c r="B4" s="371" t="s">
        <v>3</v>
      </c>
      <c r="C4" s="4"/>
      <c r="D4" s="371" t="s">
        <v>4</v>
      </c>
      <c r="E4" s="5"/>
      <c r="F4" s="371" t="s">
        <v>5</v>
      </c>
      <c r="G4" s="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9" ht="1.5" customHeight="1" x14ac:dyDescent="0.2">
      <c r="A5" s="369"/>
      <c r="B5" s="372"/>
      <c r="C5" s="7"/>
      <c r="D5" s="372"/>
      <c r="E5" s="8"/>
      <c r="F5" s="37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9" ht="15.75" customHeight="1" x14ac:dyDescent="0.2">
      <c r="A6" s="370"/>
      <c r="B6" s="373"/>
      <c r="C6" s="9"/>
      <c r="D6" s="373"/>
      <c r="E6" s="10"/>
      <c r="F6" s="37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9" ht="15" customHeight="1" x14ac:dyDescent="0.2">
      <c r="A7" s="11">
        <v>0</v>
      </c>
      <c r="B7" s="12">
        <v>40168</v>
      </c>
      <c r="C7" s="13">
        <f>B7*1.025+500</f>
        <v>41672.199999999997</v>
      </c>
      <c r="D7" s="14">
        <v>43838</v>
      </c>
      <c r="E7" s="13">
        <f>D7*1.025+500</f>
        <v>45433.95</v>
      </c>
      <c r="F7" s="14">
        <v>47879</v>
      </c>
      <c r="G7" s="15">
        <f>F7*1.025+500</f>
        <v>49575.974999999999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6"/>
      <c r="AC7" s="16"/>
    </row>
    <row r="8" spans="1:29" ht="15" customHeight="1" x14ac:dyDescent="0.2">
      <c r="A8" s="17">
        <v>1</v>
      </c>
      <c r="B8" s="18">
        <v>40901</v>
      </c>
      <c r="C8" s="19">
        <f t="shared" ref="C8:C36" si="0">B8*1.025</f>
        <v>41923.524999999994</v>
      </c>
      <c r="D8" s="18">
        <v>44645</v>
      </c>
      <c r="E8" s="19">
        <f t="shared" ref="E8:E13" si="1">D8*1.025</f>
        <v>45761.124999999993</v>
      </c>
      <c r="F8" s="18">
        <v>48767</v>
      </c>
      <c r="G8" s="20">
        <f t="shared" ref="G8:G36" si="2">F8*1.025</f>
        <v>49986.174999999996</v>
      </c>
      <c r="H8" s="2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" customHeight="1" x14ac:dyDescent="0.2">
      <c r="A9" s="17">
        <v>2</v>
      </c>
      <c r="B9" s="22">
        <v>41650</v>
      </c>
      <c r="C9" s="19">
        <f t="shared" si="0"/>
        <v>42691.249999999993</v>
      </c>
      <c r="D9" s="18">
        <v>45471</v>
      </c>
      <c r="E9" s="19">
        <f t="shared" si="1"/>
        <v>46607.774999999994</v>
      </c>
      <c r="F9" s="18">
        <v>49673</v>
      </c>
      <c r="G9" s="20">
        <f t="shared" si="2"/>
        <v>50914.824999999997</v>
      </c>
      <c r="H9" s="2"/>
      <c r="I9" s="375" t="s">
        <v>6</v>
      </c>
      <c r="J9" s="376"/>
      <c r="K9" s="376"/>
      <c r="L9" s="37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" customHeight="1" x14ac:dyDescent="0.2">
      <c r="A10" s="17">
        <v>3</v>
      </c>
      <c r="B10" s="22">
        <v>42416</v>
      </c>
      <c r="C10" s="19">
        <f t="shared" si="0"/>
        <v>43476.399999999994</v>
      </c>
      <c r="D10" s="22">
        <v>46311</v>
      </c>
      <c r="E10" s="19">
        <f t="shared" si="1"/>
        <v>47468.774999999994</v>
      </c>
      <c r="F10" s="18">
        <v>50598</v>
      </c>
      <c r="G10" s="20">
        <f t="shared" si="2"/>
        <v>51862.95</v>
      </c>
      <c r="H10" s="2"/>
      <c r="I10" s="384" t="s">
        <v>7</v>
      </c>
      <c r="J10" s="385"/>
      <c r="K10" s="385"/>
      <c r="L10" s="38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" customHeight="1" x14ac:dyDescent="0.2">
      <c r="A11" s="17">
        <v>4</v>
      </c>
      <c r="B11" s="18">
        <v>43193</v>
      </c>
      <c r="C11" s="19">
        <f t="shared" si="0"/>
        <v>44272.824999999997</v>
      </c>
      <c r="D11" s="18">
        <v>47168</v>
      </c>
      <c r="E11" s="19">
        <f t="shared" si="1"/>
        <v>48347.199999999997</v>
      </c>
      <c r="F11" s="18">
        <v>51541</v>
      </c>
      <c r="G11" s="20">
        <f t="shared" si="2"/>
        <v>52829.524999999994</v>
      </c>
      <c r="H11" s="2"/>
      <c r="I11" s="378" t="s">
        <v>8</v>
      </c>
      <c r="J11" s="379"/>
      <c r="K11" s="379"/>
      <c r="L11" s="38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" customHeight="1" x14ac:dyDescent="0.2">
      <c r="A12" s="17">
        <v>5</v>
      </c>
      <c r="B12" s="22">
        <v>43989</v>
      </c>
      <c r="C12" s="19">
        <f t="shared" si="0"/>
        <v>45088.724999999999</v>
      </c>
      <c r="D12" s="22">
        <v>48044</v>
      </c>
      <c r="E12" s="19">
        <f t="shared" si="1"/>
        <v>49245.1</v>
      </c>
      <c r="F12" s="18">
        <v>52502</v>
      </c>
      <c r="G12" s="20">
        <f t="shared" si="2"/>
        <v>53814.549999999996</v>
      </c>
      <c r="H12" s="2"/>
      <c r="I12" s="378" t="s">
        <v>9</v>
      </c>
      <c r="J12" s="379"/>
      <c r="K12" s="379"/>
      <c r="L12" s="38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" customHeight="1" x14ac:dyDescent="0.2">
      <c r="A13" s="17">
        <v>6</v>
      </c>
      <c r="B13" s="23">
        <v>44801</v>
      </c>
      <c r="C13" s="19">
        <f t="shared" si="0"/>
        <v>45921.024999999994</v>
      </c>
      <c r="D13" s="18">
        <v>48934</v>
      </c>
      <c r="E13" s="19">
        <f t="shared" si="1"/>
        <v>50157.35</v>
      </c>
      <c r="F13" s="18">
        <v>53484</v>
      </c>
      <c r="G13" s="20">
        <f t="shared" si="2"/>
        <v>54821.1</v>
      </c>
      <c r="H13" s="2"/>
      <c r="I13" s="378" t="s">
        <v>10</v>
      </c>
      <c r="J13" s="379"/>
      <c r="K13" s="379"/>
      <c r="L13" s="38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" customHeight="1" x14ac:dyDescent="0.2">
      <c r="A14" s="17">
        <v>7</v>
      </c>
      <c r="B14" s="24">
        <v>45627</v>
      </c>
      <c r="C14" s="19">
        <f t="shared" si="0"/>
        <v>46767.674999999996</v>
      </c>
      <c r="D14" s="18">
        <v>49845</v>
      </c>
      <c r="E14" s="13">
        <f t="shared" ref="E14:E19" si="3">D14*1.025+500</f>
        <v>51591.124999999993</v>
      </c>
      <c r="F14" s="18">
        <v>54485</v>
      </c>
      <c r="G14" s="20">
        <f t="shared" si="2"/>
        <v>55847.124999999993</v>
      </c>
      <c r="H14" s="2"/>
      <c r="I14" s="381" t="s">
        <v>11</v>
      </c>
      <c r="J14" s="382"/>
      <c r="K14" s="382"/>
      <c r="L14" s="38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" customHeight="1" x14ac:dyDescent="0.2">
      <c r="A15" s="17">
        <v>8</v>
      </c>
      <c r="B15" s="24">
        <v>46472</v>
      </c>
      <c r="C15" s="19">
        <f t="shared" si="0"/>
        <v>47633.799999999996</v>
      </c>
      <c r="D15" s="18">
        <v>50772</v>
      </c>
      <c r="E15" s="13">
        <f t="shared" si="3"/>
        <v>52541.299999999996</v>
      </c>
      <c r="F15" s="18">
        <v>55507</v>
      </c>
      <c r="G15" s="20">
        <f t="shared" si="2"/>
        <v>56894.674999999996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" customHeight="1" x14ac:dyDescent="0.2">
      <c r="A16" s="17">
        <v>9</v>
      </c>
      <c r="B16" s="24">
        <v>47331</v>
      </c>
      <c r="C16" s="19">
        <f t="shared" si="0"/>
        <v>48514.274999999994</v>
      </c>
      <c r="D16" s="18">
        <v>51718</v>
      </c>
      <c r="E16" s="13">
        <f t="shared" si="3"/>
        <v>53510.95</v>
      </c>
      <c r="F16" s="18">
        <v>56547</v>
      </c>
      <c r="G16" s="20">
        <f t="shared" si="2"/>
        <v>57960.674999999996</v>
      </c>
      <c r="H16" s="2"/>
      <c r="I16" s="375" t="s">
        <v>12</v>
      </c>
      <c r="J16" s="376"/>
      <c r="K16" s="376"/>
      <c r="L16" s="37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" customHeight="1" x14ac:dyDescent="0.2">
      <c r="A17" s="17">
        <v>10</v>
      </c>
      <c r="B17" s="18">
        <v>48208</v>
      </c>
      <c r="C17" s="19">
        <f t="shared" si="0"/>
        <v>49413.2</v>
      </c>
      <c r="D17" s="18">
        <v>52682</v>
      </c>
      <c r="E17" s="13">
        <f t="shared" si="3"/>
        <v>54499.049999999996</v>
      </c>
      <c r="F17" s="18">
        <v>57608</v>
      </c>
      <c r="G17" s="20">
        <f t="shared" si="2"/>
        <v>59048.2</v>
      </c>
      <c r="H17" s="2"/>
      <c r="I17" s="384" t="s">
        <v>13</v>
      </c>
      <c r="J17" s="385"/>
      <c r="K17" s="385"/>
      <c r="L17" s="38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" customHeight="1" x14ac:dyDescent="0.2">
      <c r="A18" s="17">
        <v>11</v>
      </c>
      <c r="B18" s="18">
        <v>49103</v>
      </c>
      <c r="C18" s="19">
        <f t="shared" si="0"/>
        <v>50330.574999999997</v>
      </c>
      <c r="D18" s="18">
        <v>53669</v>
      </c>
      <c r="E18" s="13">
        <f t="shared" si="3"/>
        <v>55510.724999999999</v>
      </c>
      <c r="F18" s="18">
        <v>58691</v>
      </c>
      <c r="G18" s="20">
        <f t="shared" si="2"/>
        <v>60158.274999999994</v>
      </c>
      <c r="H18" s="2"/>
      <c r="I18" s="378" t="s">
        <v>14</v>
      </c>
      <c r="J18" s="379"/>
      <c r="K18" s="379"/>
      <c r="L18" s="38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" customHeight="1" x14ac:dyDescent="0.2">
      <c r="A19" s="17">
        <v>12</v>
      </c>
      <c r="B19" s="18">
        <v>50017</v>
      </c>
      <c r="C19" s="19">
        <f t="shared" si="0"/>
        <v>51267.424999999996</v>
      </c>
      <c r="D19" s="18">
        <v>54672</v>
      </c>
      <c r="E19" s="13">
        <f t="shared" si="3"/>
        <v>56538.799999999996</v>
      </c>
      <c r="F19" s="18">
        <v>59797</v>
      </c>
      <c r="G19" s="20">
        <f t="shared" si="2"/>
        <v>61291.924999999996</v>
      </c>
      <c r="H19" s="2"/>
      <c r="I19" s="378" t="s">
        <v>15</v>
      </c>
      <c r="J19" s="379"/>
      <c r="K19" s="379"/>
      <c r="L19" s="38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" customHeight="1" x14ac:dyDescent="0.2">
      <c r="A20" s="17">
        <v>13</v>
      </c>
      <c r="B20" s="18">
        <v>50948</v>
      </c>
      <c r="C20" s="19">
        <f t="shared" si="0"/>
        <v>52221.7</v>
      </c>
      <c r="D20" s="18">
        <v>55695</v>
      </c>
      <c r="E20" s="19">
        <f t="shared" ref="E20:E36" si="4">D20*1.025</f>
        <v>57087.374999999993</v>
      </c>
      <c r="F20" s="18">
        <v>60923</v>
      </c>
      <c r="G20" s="20">
        <f t="shared" si="2"/>
        <v>62446.074999999997</v>
      </c>
      <c r="H20" s="2"/>
      <c r="I20" s="378" t="s">
        <v>16</v>
      </c>
      <c r="J20" s="379"/>
      <c r="K20" s="379"/>
      <c r="L20" s="38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" customHeight="1" x14ac:dyDescent="0.2">
      <c r="A21" s="17">
        <v>14</v>
      </c>
      <c r="B21" s="18">
        <v>51899</v>
      </c>
      <c r="C21" s="19">
        <f t="shared" si="0"/>
        <v>53196.474999999999</v>
      </c>
      <c r="D21" s="18">
        <v>56743</v>
      </c>
      <c r="E21" s="19">
        <f t="shared" si="4"/>
        <v>58161.574999999997</v>
      </c>
      <c r="F21" s="18">
        <v>62073</v>
      </c>
      <c r="G21" s="20">
        <f t="shared" si="2"/>
        <v>63624.824999999997</v>
      </c>
      <c r="H21" s="2"/>
      <c r="I21" s="378" t="s">
        <v>17</v>
      </c>
      <c r="J21" s="379"/>
      <c r="K21" s="379"/>
      <c r="L21" s="38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" customHeight="1" x14ac:dyDescent="0.2">
      <c r="A22" s="17">
        <v>15</v>
      </c>
      <c r="B22" s="18">
        <v>52868</v>
      </c>
      <c r="C22" s="19">
        <f t="shared" si="0"/>
        <v>54189.7</v>
      </c>
      <c r="D22" s="18">
        <v>57810</v>
      </c>
      <c r="E22" s="19">
        <f t="shared" si="4"/>
        <v>59255.249999999993</v>
      </c>
      <c r="F22" s="18">
        <v>63244</v>
      </c>
      <c r="G22" s="20">
        <f t="shared" si="2"/>
        <v>64825.099999999991</v>
      </c>
      <c r="H22" s="2"/>
      <c r="I22" s="378" t="s">
        <v>18</v>
      </c>
      <c r="J22" s="379"/>
      <c r="K22" s="379"/>
      <c r="L22" s="38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" customHeight="1" x14ac:dyDescent="0.2">
      <c r="A23" s="17">
        <v>16</v>
      </c>
      <c r="B23" s="18">
        <v>53858</v>
      </c>
      <c r="C23" s="19">
        <f t="shared" si="0"/>
        <v>55204.45</v>
      </c>
      <c r="D23" s="18">
        <v>58895</v>
      </c>
      <c r="E23" s="19">
        <f t="shared" si="4"/>
        <v>60367.374999999993</v>
      </c>
      <c r="F23" s="18">
        <v>64440</v>
      </c>
      <c r="G23" s="20">
        <f t="shared" si="2"/>
        <v>66051</v>
      </c>
      <c r="H23" s="2"/>
      <c r="I23" s="381" t="s">
        <v>19</v>
      </c>
      <c r="J23" s="382"/>
      <c r="K23" s="382"/>
      <c r="L23" s="38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" customHeight="1" x14ac:dyDescent="0.2">
      <c r="A24" s="17">
        <v>17</v>
      </c>
      <c r="B24" s="18">
        <v>54864</v>
      </c>
      <c r="C24" s="19">
        <f t="shared" si="0"/>
        <v>56235.6</v>
      </c>
      <c r="D24" s="18">
        <v>60006</v>
      </c>
      <c r="E24" s="19">
        <f t="shared" si="4"/>
        <v>61506.149999999994</v>
      </c>
      <c r="F24" s="18">
        <v>65661</v>
      </c>
      <c r="G24" s="20">
        <f t="shared" si="2"/>
        <v>67302.524999999994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" customHeight="1" x14ac:dyDescent="0.2">
      <c r="A25" s="17">
        <v>18</v>
      </c>
      <c r="B25" s="18">
        <v>55892</v>
      </c>
      <c r="C25" s="19">
        <f t="shared" si="0"/>
        <v>57289.299999999996</v>
      </c>
      <c r="D25" s="18">
        <v>61137</v>
      </c>
      <c r="E25" s="19">
        <f t="shared" si="4"/>
        <v>62665.424999999996</v>
      </c>
      <c r="F25" s="18">
        <v>66905</v>
      </c>
      <c r="G25" s="20">
        <f t="shared" si="2"/>
        <v>68577.625</v>
      </c>
      <c r="H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" customHeight="1" x14ac:dyDescent="0.2">
      <c r="A26" s="17">
        <v>19</v>
      </c>
      <c r="B26" s="18">
        <v>56943</v>
      </c>
      <c r="C26" s="19">
        <f t="shared" si="0"/>
        <v>58366.574999999997</v>
      </c>
      <c r="D26" s="18">
        <v>62291</v>
      </c>
      <c r="E26" s="19">
        <f t="shared" si="4"/>
        <v>63848.274999999994</v>
      </c>
      <c r="F26" s="18">
        <v>68173</v>
      </c>
      <c r="G26" s="20">
        <f t="shared" si="2"/>
        <v>69877.324999999997</v>
      </c>
      <c r="H26" s="2"/>
      <c r="I26" s="375" t="s">
        <v>20</v>
      </c>
      <c r="J26" s="376"/>
      <c r="K26" s="376"/>
      <c r="L26" s="37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" customHeight="1" x14ac:dyDescent="0.2">
      <c r="A27" s="17">
        <v>20</v>
      </c>
      <c r="B27" s="18">
        <v>58011</v>
      </c>
      <c r="C27" s="19">
        <f t="shared" si="0"/>
        <v>59461.274999999994</v>
      </c>
      <c r="D27" s="18">
        <v>63468</v>
      </c>
      <c r="E27" s="19">
        <f t="shared" si="4"/>
        <v>65054.7</v>
      </c>
      <c r="F27" s="18">
        <v>69469</v>
      </c>
      <c r="G27" s="20">
        <f t="shared" si="2"/>
        <v>71205.724999999991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" customHeight="1" x14ac:dyDescent="0.2">
      <c r="A28" s="17">
        <v>21</v>
      </c>
      <c r="B28" s="18">
        <v>59102</v>
      </c>
      <c r="C28" s="19">
        <f t="shared" si="0"/>
        <v>60579.549999999996</v>
      </c>
      <c r="D28" s="18">
        <v>64668</v>
      </c>
      <c r="E28" s="19">
        <f t="shared" si="4"/>
        <v>66284.7</v>
      </c>
      <c r="F28" s="18">
        <v>70789</v>
      </c>
      <c r="G28" s="20">
        <f t="shared" si="2"/>
        <v>72558.724999999991</v>
      </c>
      <c r="H28" s="2"/>
      <c r="I28" s="2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" customHeight="1" x14ac:dyDescent="0.2">
      <c r="A29" s="17">
        <v>22</v>
      </c>
      <c r="B29" s="18">
        <v>59397</v>
      </c>
      <c r="C29" s="19">
        <f t="shared" si="0"/>
        <v>60881.924999999996</v>
      </c>
      <c r="D29" s="18">
        <v>64991</v>
      </c>
      <c r="E29" s="19">
        <f t="shared" si="4"/>
        <v>66615.774999999994</v>
      </c>
      <c r="F29" s="18">
        <v>71141</v>
      </c>
      <c r="G29" s="20">
        <f t="shared" si="2"/>
        <v>72919.524999999994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" customHeight="1" x14ac:dyDescent="0.2">
      <c r="A30" s="17">
        <v>23</v>
      </c>
      <c r="B30" s="18">
        <v>59397</v>
      </c>
      <c r="C30" s="19">
        <f t="shared" si="0"/>
        <v>60881.924999999996</v>
      </c>
      <c r="D30" s="18">
        <v>64991</v>
      </c>
      <c r="E30" s="19">
        <f t="shared" si="4"/>
        <v>66615.774999999994</v>
      </c>
      <c r="F30" s="18">
        <v>71141</v>
      </c>
      <c r="G30" s="20">
        <f t="shared" si="2"/>
        <v>72919.524999999994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" customHeight="1" x14ac:dyDescent="0.2">
      <c r="A31" s="17">
        <v>24</v>
      </c>
      <c r="B31" s="18">
        <v>59397</v>
      </c>
      <c r="C31" s="19">
        <f t="shared" si="0"/>
        <v>60881.924999999996</v>
      </c>
      <c r="D31" s="18">
        <v>64991</v>
      </c>
      <c r="E31" s="19">
        <f t="shared" si="4"/>
        <v>66615.774999999994</v>
      </c>
      <c r="F31" s="18">
        <v>71141</v>
      </c>
      <c r="G31" s="20">
        <f t="shared" si="2"/>
        <v>72919.524999999994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" customHeight="1" x14ac:dyDescent="0.2">
      <c r="A32" s="17">
        <v>25</v>
      </c>
      <c r="B32" s="18">
        <v>59397</v>
      </c>
      <c r="C32" s="19">
        <f t="shared" si="0"/>
        <v>60881.924999999996</v>
      </c>
      <c r="D32" s="18">
        <v>64991</v>
      </c>
      <c r="E32" s="19">
        <f t="shared" si="4"/>
        <v>66615.774999999994</v>
      </c>
      <c r="F32" s="18">
        <v>71141</v>
      </c>
      <c r="G32" s="20">
        <f t="shared" si="2"/>
        <v>72919.524999999994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" customHeight="1" x14ac:dyDescent="0.2">
      <c r="A33" s="17">
        <v>26</v>
      </c>
      <c r="B33" s="18">
        <v>59397</v>
      </c>
      <c r="C33" s="19">
        <f t="shared" si="0"/>
        <v>60881.924999999996</v>
      </c>
      <c r="D33" s="18">
        <v>64991</v>
      </c>
      <c r="E33" s="19">
        <f t="shared" si="4"/>
        <v>66615.774999999994</v>
      </c>
      <c r="F33" s="18">
        <v>71141</v>
      </c>
      <c r="G33" s="20">
        <f t="shared" si="2"/>
        <v>72919.524999999994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" customHeight="1" x14ac:dyDescent="0.2">
      <c r="A34" s="17">
        <v>27</v>
      </c>
      <c r="B34" s="18">
        <v>60215</v>
      </c>
      <c r="C34" s="19">
        <f t="shared" si="0"/>
        <v>61720.374999999993</v>
      </c>
      <c r="D34" s="18">
        <v>65891</v>
      </c>
      <c r="E34" s="19">
        <f t="shared" si="4"/>
        <v>67538.274999999994</v>
      </c>
      <c r="F34" s="18">
        <v>72135</v>
      </c>
      <c r="G34" s="20">
        <f t="shared" si="2"/>
        <v>73938.375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" customHeight="1" x14ac:dyDescent="0.2">
      <c r="A35" s="17">
        <v>28</v>
      </c>
      <c r="B35" s="18">
        <v>61351</v>
      </c>
      <c r="C35" s="19">
        <f t="shared" si="0"/>
        <v>62884.774999999994</v>
      </c>
      <c r="D35" s="18">
        <v>67140</v>
      </c>
      <c r="E35" s="19">
        <f t="shared" si="4"/>
        <v>68818.5</v>
      </c>
      <c r="F35" s="18">
        <v>73510</v>
      </c>
      <c r="G35" s="20">
        <f t="shared" si="2"/>
        <v>75347.75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" customHeight="1" x14ac:dyDescent="0.2">
      <c r="A36" s="17">
        <v>29</v>
      </c>
      <c r="B36" s="18">
        <v>61657</v>
      </c>
      <c r="C36" s="19">
        <f t="shared" si="0"/>
        <v>63198.424999999996</v>
      </c>
      <c r="D36" s="18">
        <v>67475</v>
      </c>
      <c r="E36" s="19">
        <f t="shared" si="4"/>
        <v>69161.875</v>
      </c>
      <c r="F36" s="18">
        <v>73877</v>
      </c>
      <c r="G36" s="20">
        <f t="shared" si="2"/>
        <v>75723.924999999988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3.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1.2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1.2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1.2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1.2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1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">
      <c r="A235" s="2"/>
      <c r="B235" s="2"/>
      <c r="C235" s="2"/>
      <c r="D235" s="2"/>
      <c r="E235" s="2"/>
      <c r="F235" s="2"/>
      <c r="G235" s="2"/>
      <c r="H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">
      <c r="A236" s="2"/>
      <c r="B236" s="2"/>
      <c r="C236" s="2"/>
      <c r="D236" s="2"/>
      <c r="E236" s="2"/>
      <c r="F236" s="2"/>
      <c r="G236" s="2"/>
      <c r="H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"/>
    <row r="238" spans="1:29" ht="15.75" customHeight="1" x14ac:dyDescent="0.2"/>
    <row r="239" spans="1:29" ht="15.75" customHeight="1" x14ac:dyDescent="0.2"/>
    <row r="240" spans="1:29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1">
    <mergeCell ref="I22:L22"/>
    <mergeCell ref="I23:L23"/>
    <mergeCell ref="I26:L26"/>
    <mergeCell ref="I10:L10"/>
    <mergeCell ref="I11:L11"/>
    <mergeCell ref="I12:L12"/>
    <mergeCell ref="I13:L13"/>
    <mergeCell ref="I14:L14"/>
    <mergeCell ref="I16:L16"/>
    <mergeCell ref="I17:L17"/>
    <mergeCell ref="I9:L9"/>
    <mergeCell ref="I18:L18"/>
    <mergeCell ref="I19:L19"/>
    <mergeCell ref="I20:L20"/>
    <mergeCell ref="I21:L21"/>
    <mergeCell ref="A1:L1"/>
    <mergeCell ref="A2:L2"/>
    <mergeCell ref="A4:A6"/>
    <mergeCell ref="B4:B6"/>
    <mergeCell ref="D4:D6"/>
    <mergeCell ref="F4:F6"/>
  </mergeCells>
  <printOptions horizontalCentered="1"/>
  <pageMargins left="0.7" right="0.7" top="0.75" bottom="0.75" header="0" footer="0"/>
  <pageSetup scale="70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G1000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" customHeight="1" x14ac:dyDescent="0.2"/>
  <cols>
    <col min="1" max="1" width="16" customWidth="1"/>
    <col min="2" max="3" width="19.42578125" customWidth="1"/>
    <col min="4" max="5" width="19.85546875" customWidth="1"/>
    <col min="6" max="15" width="16" customWidth="1"/>
    <col min="16" max="33" width="18.5703125" customWidth="1"/>
  </cols>
  <sheetData>
    <row r="1" spans="1:33" ht="15.75" customHeight="1" x14ac:dyDescent="0.35">
      <c r="A1" s="432" t="s">
        <v>220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</row>
    <row r="2" spans="1:33" ht="15.75" customHeight="1" x14ac:dyDescent="0.2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</row>
    <row r="3" spans="1:33" ht="43.5" customHeight="1" x14ac:dyDescent="0.2">
      <c r="A3" s="144"/>
      <c r="B3" s="145" t="s">
        <v>221</v>
      </c>
      <c r="C3" s="145"/>
      <c r="D3" s="145" t="s">
        <v>222</v>
      </c>
      <c r="E3" s="145"/>
      <c r="F3" s="145" t="s">
        <v>223</v>
      </c>
      <c r="G3" s="145"/>
      <c r="H3" s="145" t="s">
        <v>224</v>
      </c>
      <c r="I3" s="145"/>
      <c r="J3" s="145" t="s">
        <v>225</v>
      </c>
      <c r="K3" s="145"/>
      <c r="L3" s="145" t="s">
        <v>226</v>
      </c>
      <c r="M3" s="146"/>
      <c r="N3" s="147" t="s">
        <v>227</v>
      </c>
      <c r="O3" s="146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</row>
    <row r="4" spans="1:33" ht="17.25" customHeight="1" x14ac:dyDescent="0.2">
      <c r="A4" s="149"/>
      <c r="B4" s="150"/>
      <c r="C4" s="150"/>
      <c r="D4" s="150" t="s">
        <v>218</v>
      </c>
      <c r="E4" s="150"/>
      <c r="F4" s="150" t="s">
        <v>228</v>
      </c>
      <c r="G4" s="150"/>
      <c r="H4" s="150" t="s">
        <v>229</v>
      </c>
      <c r="I4" s="150"/>
      <c r="J4" s="150"/>
      <c r="K4" s="150"/>
      <c r="L4" s="150"/>
      <c r="M4" s="151"/>
      <c r="N4" s="152"/>
      <c r="O4" s="151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</row>
    <row r="5" spans="1:33" ht="15.75" customHeight="1" x14ac:dyDescent="0.2">
      <c r="A5" s="153" t="s">
        <v>187</v>
      </c>
      <c r="B5" s="154" t="s">
        <v>230</v>
      </c>
      <c r="C5" s="154"/>
      <c r="D5" s="154" t="s">
        <v>230</v>
      </c>
      <c r="E5" s="154"/>
      <c r="F5" s="154" t="s">
        <v>230</v>
      </c>
      <c r="G5" s="154"/>
      <c r="H5" s="154" t="s">
        <v>230</v>
      </c>
      <c r="I5" s="154"/>
      <c r="J5" s="154" t="s">
        <v>230</v>
      </c>
      <c r="K5" s="154"/>
      <c r="L5" s="154" t="s">
        <v>231</v>
      </c>
      <c r="M5" s="155"/>
      <c r="N5" s="156" t="s">
        <v>230</v>
      </c>
      <c r="O5" s="155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</row>
    <row r="6" spans="1:33" ht="12" customHeight="1" x14ac:dyDescent="0.2">
      <c r="A6" s="157">
        <v>0</v>
      </c>
      <c r="B6" s="158">
        <v>13.95</v>
      </c>
      <c r="C6" s="159">
        <f t="shared" ref="C6:C32" si="0">B6*1.025</f>
        <v>14.298749999999998</v>
      </c>
      <c r="D6" s="158">
        <v>15.35</v>
      </c>
      <c r="E6" s="159">
        <f t="shared" ref="E6:E32" si="1">D6*1.025</f>
        <v>15.733749999999999</v>
      </c>
      <c r="F6" s="158">
        <v>16.87</v>
      </c>
      <c r="G6" s="160">
        <f t="shared" ref="G6:G11" si="2">F6*1.04</f>
        <v>17.544800000000002</v>
      </c>
      <c r="H6" s="158">
        <v>18.559999999999999</v>
      </c>
      <c r="I6" s="160">
        <f t="shared" ref="I6:I11" si="3">H6*1.06</f>
        <v>19.6736</v>
      </c>
      <c r="J6" s="161">
        <v>38761</v>
      </c>
      <c r="K6" s="162">
        <f t="shared" ref="K6:K32" si="4">J6*1.025</f>
        <v>39730.024999999994</v>
      </c>
      <c r="L6" s="161">
        <v>43752</v>
      </c>
      <c r="M6" s="162">
        <f t="shared" ref="M6:M35" si="5">L6*1.025</f>
        <v>44845.799999999996</v>
      </c>
      <c r="N6" s="161">
        <v>35245</v>
      </c>
      <c r="O6" s="162">
        <f t="shared" ref="O6:O32" si="6">N6*1.025</f>
        <v>36126.125</v>
      </c>
      <c r="P6" s="163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</row>
    <row r="7" spans="1:33" ht="12" customHeight="1" x14ac:dyDescent="0.2">
      <c r="A7" s="165">
        <v>1</v>
      </c>
      <c r="B7" s="166">
        <v>14.23</v>
      </c>
      <c r="C7" s="159">
        <f t="shared" si="0"/>
        <v>14.585749999999999</v>
      </c>
      <c r="D7" s="166">
        <v>15.66</v>
      </c>
      <c r="E7" s="159">
        <f t="shared" si="1"/>
        <v>16.051499999999997</v>
      </c>
      <c r="F7" s="166">
        <v>17.22</v>
      </c>
      <c r="G7" s="160">
        <f t="shared" si="2"/>
        <v>17.908799999999999</v>
      </c>
      <c r="H7" s="166">
        <v>18.93</v>
      </c>
      <c r="I7" s="160">
        <f t="shared" si="3"/>
        <v>20.065799999999999</v>
      </c>
      <c r="J7" s="167">
        <v>39538</v>
      </c>
      <c r="K7" s="162">
        <f t="shared" si="4"/>
        <v>40526.449999999997</v>
      </c>
      <c r="L7" s="167">
        <v>44626</v>
      </c>
      <c r="M7" s="162">
        <f t="shared" si="5"/>
        <v>45741.649999999994</v>
      </c>
      <c r="N7" s="167">
        <v>35953</v>
      </c>
      <c r="O7" s="162">
        <f t="shared" si="6"/>
        <v>36851.824999999997</v>
      </c>
      <c r="P7" s="163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</row>
    <row r="8" spans="1:33" ht="12" customHeight="1" x14ac:dyDescent="0.2">
      <c r="A8" s="165">
        <v>2</v>
      </c>
      <c r="B8" s="166">
        <v>14.52</v>
      </c>
      <c r="C8" s="159">
        <f t="shared" si="0"/>
        <v>14.882999999999999</v>
      </c>
      <c r="D8" s="166">
        <v>15.94</v>
      </c>
      <c r="E8" s="159">
        <f t="shared" si="1"/>
        <v>16.3385</v>
      </c>
      <c r="F8" s="166">
        <v>17.57</v>
      </c>
      <c r="G8" s="160">
        <f t="shared" si="2"/>
        <v>18.2728</v>
      </c>
      <c r="H8" s="166">
        <v>19.309999999999999</v>
      </c>
      <c r="I8" s="160">
        <f t="shared" si="3"/>
        <v>20.468599999999999</v>
      </c>
      <c r="J8" s="167">
        <v>40314</v>
      </c>
      <c r="K8" s="162">
        <f t="shared" si="4"/>
        <v>41321.85</v>
      </c>
      <c r="L8" s="167">
        <v>45520</v>
      </c>
      <c r="M8" s="162">
        <f t="shared" si="5"/>
        <v>46657.999999999993</v>
      </c>
      <c r="N8" s="167">
        <v>36684</v>
      </c>
      <c r="O8" s="162">
        <f t="shared" si="6"/>
        <v>37601.1</v>
      </c>
      <c r="P8" s="163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</row>
    <row r="9" spans="1:33" ht="12" customHeight="1" x14ac:dyDescent="0.2">
      <c r="A9" s="165">
        <v>3</v>
      </c>
      <c r="B9" s="166">
        <v>14.79</v>
      </c>
      <c r="C9" s="159">
        <f t="shared" si="0"/>
        <v>15.159749999999997</v>
      </c>
      <c r="D9" s="166">
        <v>16.29</v>
      </c>
      <c r="E9" s="159">
        <f t="shared" si="1"/>
        <v>16.697249999999997</v>
      </c>
      <c r="F9" s="166">
        <v>17.899999999999999</v>
      </c>
      <c r="G9" s="160">
        <f t="shared" si="2"/>
        <v>18.616</v>
      </c>
      <c r="H9" s="166">
        <v>19.7</v>
      </c>
      <c r="I9" s="160">
        <f t="shared" si="3"/>
        <v>20.882000000000001</v>
      </c>
      <c r="J9" s="167">
        <v>41135</v>
      </c>
      <c r="K9" s="162">
        <f t="shared" si="4"/>
        <v>42163.374999999993</v>
      </c>
      <c r="L9" s="167">
        <v>46430</v>
      </c>
      <c r="M9" s="162">
        <f t="shared" si="5"/>
        <v>47590.749999999993</v>
      </c>
      <c r="N9" s="167">
        <v>37390</v>
      </c>
      <c r="O9" s="162">
        <f t="shared" si="6"/>
        <v>38324.75</v>
      </c>
      <c r="P9" s="16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</row>
    <row r="10" spans="1:33" ht="12" customHeight="1" x14ac:dyDescent="0.2">
      <c r="A10" s="165">
        <v>4</v>
      </c>
      <c r="B10" s="166">
        <v>15.11</v>
      </c>
      <c r="C10" s="159">
        <f t="shared" si="0"/>
        <v>15.487749999999998</v>
      </c>
      <c r="D10" s="166">
        <v>16.62</v>
      </c>
      <c r="E10" s="159">
        <f t="shared" si="1"/>
        <v>17.035499999999999</v>
      </c>
      <c r="F10" s="166">
        <v>18.27</v>
      </c>
      <c r="G10" s="160">
        <f t="shared" si="2"/>
        <v>19.000800000000002</v>
      </c>
      <c r="H10" s="166">
        <v>20.09</v>
      </c>
      <c r="I10" s="160">
        <f t="shared" si="3"/>
        <v>21.295400000000001</v>
      </c>
      <c r="J10" s="167">
        <v>41956</v>
      </c>
      <c r="K10" s="162">
        <f t="shared" si="4"/>
        <v>43004.899999999994</v>
      </c>
      <c r="L10" s="167">
        <v>47357</v>
      </c>
      <c r="M10" s="162">
        <f t="shared" si="5"/>
        <v>48540.924999999996</v>
      </c>
      <c r="N10" s="167">
        <v>38144</v>
      </c>
      <c r="O10" s="162">
        <f t="shared" si="6"/>
        <v>39097.599999999999</v>
      </c>
      <c r="P10" s="163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</row>
    <row r="11" spans="1:33" ht="12" customHeight="1" x14ac:dyDescent="0.2">
      <c r="A11" s="165">
        <v>5</v>
      </c>
      <c r="B11" s="166">
        <v>15.41</v>
      </c>
      <c r="C11" s="159">
        <f t="shared" si="0"/>
        <v>15.795249999999999</v>
      </c>
      <c r="D11" s="166">
        <v>16.920000000000002</v>
      </c>
      <c r="E11" s="159">
        <f t="shared" si="1"/>
        <v>17.343</v>
      </c>
      <c r="F11" s="166">
        <v>18.649999999999999</v>
      </c>
      <c r="G11" s="160">
        <f t="shared" si="2"/>
        <v>19.396000000000001</v>
      </c>
      <c r="H11" s="166">
        <v>20.51</v>
      </c>
      <c r="I11" s="160">
        <f t="shared" si="3"/>
        <v>21.740600000000004</v>
      </c>
      <c r="J11" s="167">
        <v>42801</v>
      </c>
      <c r="K11" s="162">
        <f t="shared" si="4"/>
        <v>43871.024999999994</v>
      </c>
      <c r="L11" s="167">
        <v>48304</v>
      </c>
      <c r="M11" s="162">
        <f t="shared" si="5"/>
        <v>49511.6</v>
      </c>
      <c r="N11" s="167">
        <v>38943</v>
      </c>
      <c r="O11" s="162">
        <f t="shared" si="6"/>
        <v>39916.574999999997</v>
      </c>
      <c r="P11" s="163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</row>
    <row r="12" spans="1:33" ht="12" customHeight="1" x14ac:dyDescent="0.2">
      <c r="A12" s="165">
        <v>6</v>
      </c>
      <c r="B12" s="166">
        <v>15.71</v>
      </c>
      <c r="C12" s="159">
        <f t="shared" si="0"/>
        <v>16.10275</v>
      </c>
      <c r="D12" s="166">
        <v>17.27</v>
      </c>
      <c r="E12" s="159">
        <f t="shared" si="1"/>
        <v>17.701749999999997</v>
      </c>
      <c r="F12" s="166">
        <v>19</v>
      </c>
      <c r="G12" s="160">
        <f>F12*1.02+0.1</f>
        <v>19.48</v>
      </c>
      <c r="H12" s="166">
        <v>20.92</v>
      </c>
      <c r="I12" s="168">
        <f>H12*1.02+0.51</f>
        <v>21.848400000000005</v>
      </c>
      <c r="J12" s="167">
        <v>43668</v>
      </c>
      <c r="K12" s="162">
        <f t="shared" si="4"/>
        <v>44759.7</v>
      </c>
      <c r="L12" s="167">
        <v>49270</v>
      </c>
      <c r="M12" s="162">
        <f t="shared" si="5"/>
        <v>50501.749999999993</v>
      </c>
      <c r="N12" s="167">
        <v>39696</v>
      </c>
      <c r="O12" s="162">
        <f t="shared" si="6"/>
        <v>40688.399999999994</v>
      </c>
      <c r="P12" s="163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</row>
    <row r="13" spans="1:33" ht="12" customHeight="1" x14ac:dyDescent="0.2">
      <c r="A13" s="165">
        <v>7</v>
      </c>
      <c r="B13" s="166">
        <v>16.03</v>
      </c>
      <c r="C13" s="159">
        <f t="shared" si="0"/>
        <v>16.43075</v>
      </c>
      <c r="D13" s="166">
        <v>17.64</v>
      </c>
      <c r="E13" s="159">
        <f t="shared" si="1"/>
        <v>18.081</v>
      </c>
      <c r="F13" s="166">
        <v>19.38</v>
      </c>
      <c r="G13" s="159">
        <f t="shared" ref="G13:G32" si="7">F13*1.025</f>
        <v>19.864499999999996</v>
      </c>
      <c r="H13" s="166">
        <v>21.33</v>
      </c>
      <c r="I13" s="168">
        <f>H13*1.02+0.21</f>
        <v>21.9666</v>
      </c>
      <c r="J13" s="167">
        <v>44536</v>
      </c>
      <c r="K13" s="162">
        <f t="shared" si="4"/>
        <v>45649.399999999994</v>
      </c>
      <c r="L13" s="167">
        <v>50256</v>
      </c>
      <c r="M13" s="162">
        <f t="shared" si="5"/>
        <v>51512.399999999994</v>
      </c>
      <c r="N13" s="167">
        <v>40472</v>
      </c>
      <c r="O13" s="162">
        <f t="shared" si="6"/>
        <v>41483.799999999996</v>
      </c>
      <c r="P13" s="163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</row>
    <row r="14" spans="1:33" ht="12" customHeight="1" x14ac:dyDescent="0.2">
      <c r="A14" s="165">
        <v>8</v>
      </c>
      <c r="B14" s="166">
        <v>16.36</v>
      </c>
      <c r="C14" s="159">
        <f t="shared" si="0"/>
        <v>16.768999999999998</v>
      </c>
      <c r="D14" s="166">
        <v>17.96</v>
      </c>
      <c r="E14" s="159">
        <f t="shared" si="1"/>
        <v>18.408999999999999</v>
      </c>
      <c r="F14" s="166">
        <v>19.8</v>
      </c>
      <c r="G14" s="159">
        <f t="shared" si="7"/>
        <v>20.294999999999998</v>
      </c>
      <c r="H14" s="166">
        <v>21.76</v>
      </c>
      <c r="I14" s="159">
        <f t="shared" ref="I14:I32" si="8">H14*1.025</f>
        <v>22.303999999999998</v>
      </c>
      <c r="J14" s="167">
        <v>45426</v>
      </c>
      <c r="K14" s="162">
        <f t="shared" si="4"/>
        <v>46561.649999999994</v>
      </c>
      <c r="L14" s="167">
        <v>51261</v>
      </c>
      <c r="M14" s="162">
        <f t="shared" si="5"/>
        <v>52542.524999999994</v>
      </c>
      <c r="N14" s="167">
        <v>41316</v>
      </c>
      <c r="O14" s="162">
        <f t="shared" si="6"/>
        <v>42348.899999999994</v>
      </c>
      <c r="P14" s="163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</row>
    <row r="15" spans="1:33" ht="12" customHeight="1" x14ac:dyDescent="0.2">
      <c r="A15" s="165">
        <v>9</v>
      </c>
      <c r="B15" s="166">
        <v>16.68</v>
      </c>
      <c r="C15" s="159">
        <f t="shared" si="0"/>
        <v>17.096999999999998</v>
      </c>
      <c r="D15" s="166">
        <v>18.329999999999998</v>
      </c>
      <c r="E15" s="159">
        <f t="shared" si="1"/>
        <v>18.788249999999998</v>
      </c>
      <c r="F15" s="166">
        <v>20.16</v>
      </c>
      <c r="G15" s="159">
        <f t="shared" si="7"/>
        <v>20.663999999999998</v>
      </c>
      <c r="H15" s="166">
        <v>22.19</v>
      </c>
      <c r="I15" s="159">
        <f t="shared" si="8"/>
        <v>22.74475</v>
      </c>
      <c r="J15" s="167">
        <v>46339</v>
      </c>
      <c r="K15" s="162">
        <f t="shared" si="4"/>
        <v>47497.474999999999</v>
      </c>
      <c r="L15" s="167">
        <v>52147</v>
      </c>
      <c r="M15" s="162">
        <f t="shared" si="5"/>
        <v>53450.674999999996</v>
      </c>
      <c r="N15" s="167">
        <v>42117</v>
      </c>
      <c r="O15" s="162">
        <f t="shared" si="6"/>
        <v>43169.924999999996</v>
      </c>
      <c r="P15" s="163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</row>
    <row r="16" spans="1:33" ht="12" customHeight="1" x14ac:dyDescent="0.2">
      <c r="A16" s="165">
        <v>10</v>
      </c>
      <c r="B16" s="166">
        <v>17</v>
      </c>
      <c r="C16" s="159">
        <f t="shared" si="0"/>
        <v>17.424999999999997</v>
      </c>
      <c r="D16" s="166">
        <v>18.73</v>
      </c>
      <c r="E16" s="159">
        <f t="shared" si="1"/>
        <v>19.198249999999998</v>
      </c>
      <c r="F16" s="166">
        <v>20.58</v>
      </c>
      <c r="G16" s="159">
        <f t="shared" si="7"/>
        <v>21.094499999999996</v>
      </c>
      <c r="H16" s="166">
        <v>22.63</v>
      </c>
      <c r="I16" s="159">
        <f t="shared" si="8"/>
        <v>23.195749999999997</v>
      </c>
      <c r="J16" s="167">
        <v>47231</v>
      </c>
      <c r="K16" s="162">
        <f t="shared" si="4"/>
        <v>48411.774999999994</v>
      </c>
      <c r="L16" s="167">
        <v>53333</v>
      </c>
      <c r="M16" s="162">
        <f t="shared" si="5"/>
        <v>54666.324999999997</v>
      </c>
      <c r="N16" s="167">
        <v>42961</v>
      </c>
      <c r="O16" s="162">
        <f t="shared" si="6"/>
        <v>44035.024999999994</v>
      </c>
      <c r="P16" s="163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</row>
    <row r="17" spans="1:33" ht="12" customHeight="1" x14ac:dyDescent="0.2">
      <c r="A17" s="165">
        <v>11</v>
      </c>
      <c r="B17" s="166">
        <v>17.36</v>
      </c>
      <c r="C17" s="159">
        <f t="shared" si="0"/>
        <v>17.793999999999997</v>
      </c>
      <c r="D17" s="166">
        <v>19.07</v>
      </c>
      <c r="E17" s="159">
        <f t="shared" si="1"/>
        <v>19.546749999999999</v>
      </c>
      <c r="F17" s="166">
        <v>20.99</v>
      </c>
      <c r="G17" s="159">
        <f t="shared" si="7"/>
        <v>21.514749999999996</v>
      </c>
      <c r="H17" s="166">
        <v>23.1</v>
      </c>
      <c r="I17" s="159">
        <f t="shared" si="8"/>
        <v>23.677499999999998</v>
      </c>
      <c r="J17" s="167">
        <v>48234</v>
      </c>
      <c r="K17" s="162">
        <f t="shared" si="4"/>
        <v>49439.85</v>
      </c>
      <c r="L17" s="167">
        <v>54398</v>
      </c>
      <c r="M17" s="162">
        <f t="shared" si="5"/>
        <v>55757.95</v>
      </c>
      <c r="N17" s="167">
        <v>43829</v>
      </c>
      <c r="O17" s="162">
        <f t="shared" si="6"/>
        <v>44924.724999999999</v>
      </c>
      <c r="P17" s="163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</row>
    <row r="18" spans="1:33" ht="12" customHeight="1" x14ac:dyDescent="0.2">
      <c r="A18" s="165">
        <v>12</v>
      </c>
      <c r="B18" s="166">
        <v>17.71</v>
      </c>
      <c r="C18" s="159">
        <f t="shared" si="0"/>
        <v>18.152750000000001</v>
      </c>
      <c r="D18" s="166">
        <v>19.47</v>
      </c>
      <c r="E18" s="159">
        <f t="shared" si="1"/>
        <v>19.956749999999996</v>
      </c>
      <c r="F18" s="166">
        <v>21.41</v>
      </c>
      <c r="G18" s="159">
        <f t="shared" si="7"/>
        <v>21.945249999999998</v>
      </c>
      <c r="H18" s="166">
        <v>23.56</v>
      </c>
      <c r="I18" s="159">
        <f t="shared" si="8"/>
        <v>24.148999999999997</v>
      </c>
      <c r="J18" s="167">
        <v>49171</v>
      </c>
      <c r="K18" s="162">
        <f t="shared" si="4"/>
        <v>50400.274999999994</v>
      </c>
      <c r="L18" s="167">
        <v>55487</v>
      </c>
      <c r="M18" s="162">
        <f t="shared" si="5"/>
        <v>56874.174999999996</v>
      </c>
      <c r="N18" s="167">
        <v>44696</v>
      </c>
      <c r="O18" s="162">
        <f t="shared" si="6"/>
        <v>45813.399999999994</v>
      </c>
      <c r="P18" s="16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</row>
    <row r="19" spans="1:33" ht="12" customHeight="1" x14ac:dyDescent="0.2">
      <c r="A19" s="165">
        <v>13</v>
      </c>
      <c r="B19" s="166">
        <v>18.04</v>
      </c>
      <c r="C19" s="159">
        <f t="shared" si="0"/>
        <v>18.490999999999996</v>
      </c>
      <c r="D19" s="166">
        <v>19.86</v>
      </c>
      <c r="E19" s="159">
        <f t="shared" si="1"/>
        <v>20.356499999999997</v>
      </c>
      <c r="F19" s="166">
        <v>21.85</v>
      </c>
      <c r="G19" s="159">
        <f t="shared" si="7"/>
        <v>22.396249999999998</v>
      </c>
      <c r="H19" s="166">
        <v>24.02</v>
      </c>
      <c r="I19" s="159">
        <f t="shared" si="8"/>
        <v>24.620499999999996</v>
      </c>
      <c r="J19" s="167">
        <v>50152</v>
      </c>
      <c r="K19" s="162">
        <f t="shared" si="4"/>
        <v>51405.799999999996</v>
      </c>
      <c r="L19" s="167">
        <v>56596</v>
      </c>
      <c r="M19" s="162">
        <f t="shared" si="5"/>
        <v>58010.899999999994</v>
      </c>
      <c r="N19" s="167">
        <v>45608</v>
      </c>
      <c r="O19" s="162">
        <f t="shared" si="6"/>
        <v>46748.2</v>
      </c>
      <c r="P19" s="163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</row>
    <row r="20" spans="1:33" ht="12" customHeight="1" x14ac:dyDescent="0.2">
      <c r="A20" s="165">
        <v>14</v>
      </c>
      <c r="B20" s="166">
        <v>18.420000000000002</v>
      </c>
      <c r="C20" s="159">
        <f t="shared" si="0"/>
        <v>18.880500000000001</v>
      </c>
      <c r="D20" s="166">
        <v>20.239999999999998</v>
      </c>
      <c r="E20" s="159">
        <f t="shared" si="1"/>
        <v>20.745999999999995</v>
      </c>
      <c r="F20" s="166">
        <v>22.26</v>
      </c>
      <c r="G20" s="159">
        <f t="shared" si="7"/>
        <v>22.816500000000001</v>
      </c>
      <c r="H20" s="166">
        <v>24.49</v>
      </c>
      <c r="I20" s="159">
        <f t="shared" si="8"/>
        <v>25.102249999999998</v>
      </c>
      <c r="J20" s="167">
        <v>51156</v>
      </c>
      <c r="K20" s="162">
        <f t="shared" si="4"/>
        <v>52434.899999999994</v>
      </c>
      <c r="L20" s="167">
        <v>57728</v>
      </c>
      <c r="M20" s="162">
        <f t="shared" si="5"/>
        <v>59171.199999999997</v>
      </c>
      <c r="N20" s="167">
        <v>46499</v>
      </c>
      <c r="O20" s="162">
        <f t="shared" si="6"/>
        <v>47661.474999999999</v>
      </c>
      <c r="P20" s="163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</row>
    <row r="21" spans="1:33" ht="12" customHeight="1" x14ac:dyDescent="0.2">
      <c r="A21" s="165">
        <v>15</v>
      </c>
      <c r="B21" s="166">
        <v>18.79</v>
      </c>
      <c r="C21" s="159">
        <f t="shared" si="0"/>
        <v>19.259749999999997</v>
      </c>
      <c r="D21" s="166">
        <v>20.66</v>
      </c>
      <c r="E21" s="159">
        <f t="shared" si="1"/>
        <v>21.176499999999997</v>
      </c>
      <c r="F21" s="166">
        <v>22.72</v>
      </c>
      <c r="G21" s="159">
        <f t="shared" si="7"/>
        <v>23.287999999999997</v>
      </c>
      <c r="H21" s="166">
        <v>25</v>
      </c>
      <c r="I21" s="159">
        <f t="shared" si="8"/>
        <v>25.624999999999996</v>
      </c>
      <c r="J21" s="167">
        <v>52184</v>
      </c>
      <c r="K21" s="162">
        <f t="shared" si="4"/>
        <v>53488.6</v>
      </c>
      <c r="L21" s="167">
        <v>58884</v>
      </c>
      <c r="M21" s="162">
        <f t="shared" si="5"/>
        <v>60356.099999999991</v>
      </c>
      <c r="N21" s="167">
        <v>47435</v>
      </c>
      <c r="O21" s="162">
        <f t="shared" si="6"/>
        <v>48620.874999999993</v>
      </c>
      <c r="P21" s="163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</row>
    <row r="22" spans="1:33" ht="12" customHeight="1" x14ac:dyDescent="0.2">
      <c r="A22" s="165">
        <v>16</v>
      </c>
      <c r="B22" s="166">
        <v>19.14</v>
      </c>
      <c r="C22" s="159">
        <f t="shared" si="0"/>
        <v>19.618499999999997</v>
      </c>
      <c r="D22" s="166">
        <v>21.06</v>
      </c>
      <c r="E22" s="159">
        <f t="shared" si="1"/>
        <v>21.586499999999997</v>
      </c>
      <c r="F22" s="166">
        <v>23.18</v>
      </c>
      <c r="G22" s="159">
        <f t="shared" si="7"/>
        <v>23.759499999999999</v>
      </c>
      <c r="H22" s="166">
        <v>25.49</v>
      </c>
      <c r="I22" s="159">
        <f t="shared" si="8"/>
        <v>26.127249999999997</v>
      </c>
      <c r="J22" s="167">
        <v>53235</v>
      </c>
      <c r="K22" s="162">
        <f t="shared" si="4"/>
        <v>54565.874999999993</v>
      </c>
      <c r="L22" s="167">
        <v>60060</v>
      </c>
      <c r="M22" s="162">
        <f t="shared" si="5"/>
        <v>61561.499999999993</v>
      </c>
      <c r="N22" s="167">
        <v>48395</v>
      </c>
      <c r="O22" s="162">
        <f t="shared" si="6"/>
        <v>49604.874999999993</v>
      </c>
      <c r="P22" s="163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</row>
    <row r="23" spans="1:33" ht="12" customHeight="1" x14ac:dyDescent="0.2">
      <c r="A23" s="165">
        <v>17</v>
      </c>
      <c r="B23" s="166">
        <v>19.54</v>
      </c>
      <c r="C23" s="159">
        <f t="shared" si="0"/>
        <v>20.028499999999998</v>
      </c>
      <c r="D23" s="166">
        <v>21.49</v>
      </c>
      <c r="E23" s="159">
        <f t="shared" si="1"/>
        <v>22.027249999999995</v>
      </c>
      <c r="F23" s="166">
        <v>23.63</v>
      </c>
      <c r="G23" s="159">
        <f t="shared" si="7"/>
        <v>24.220749999999995</v>
      </c>
      <c r="H23" s="166">
        <v>26.01</v>
      </c>
      <c r="I23" s="159">
        <f t="shared" si="8"/>
        <v>26.660249999999998</v>
      </c>
      <c r="J23" s="167">
        <v>54285</v>
      </c>
      <c r="K23" s="162">
        <f t="shared" si="4"/>
        <v>55642.124999999993</v>
      </c>
      <c r="L23" s="167">
        <v>61262</v>
      </c>
      <c r="M23" s="162">
        <f t="shared" si="5"/>
        <v>62793.549999999996</v>
      </c>
      <c r="N23" s="167">
        <v>49329</v>
      </c>
      <c r="O23" s="162">
        <f t="shared" si="6"/>
        <v>50562.224999999999</v>
      </c>
      <c r="P23" s="163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</row>
    <row r="24" spans="1:33" ht="12" customHeight="1" x14ac:dyDescent="0.2">
      <c r="A24" s="165">
        <v>18</v>
      </c>
      <c r="B24" s="166">
        <v>19.93</v>
      </c>
      <c r="C24" s="159">
        <f t="shared" si="0"/>
        <v>20.428249999999998</v>
      </c>
      <c r="D24" s="166">
        <v>21.93</v>
      </c>
      <c r="E24" s="159">
        <f t="shared" si="1"/>
        <v>22.478249999999999</v>
      </c>
      <c r="F24" s="166">
        <v>24.11</v>
      </c>
      <c r="G24" s="159">
        <f t="shared" si="7"/>
        <v>24.712749999999996</v>
      </c>
      <c r="H24" s="166">
        <v>26.51</v>
      </c>
      <c r="I24" s="159">
        <f t="shared" si="8"/>
        <v>27.172750000000001</v>
      </c>
      <c r="J24" s="167">
        <v>55379</v>
      </c>
      <c r="K24" s="162">
        <f t="shared" si="4"/>
        <v>56763.474999999999</v>
      </c>
      <c r="L24" s="167">
        <v>62486</v>
      </c>
      <c r="M24" s="162">
        <f t="shared" si="5"/>
        <v>64048.149999999994</v>
      </c>
      <c r="N24" s="167">
        <v>50333</v>
      </c>
      <c r="O24" s="162">
        <f t="shared" si="6"/>
        <v>51591.324999999997</v>
      </c>
      <c r="P24" s="163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</row>
    <row r="25" spans="1:33" ht="12" customHeight="1" x14ac:dyDescent="0.2">
      <c r="A25" s="165">
        <v>19</v>
      </c>
      <c r="B25" s="166">
        <v>20.32</v>
      </c>
      <c r="C25" s="159">
        <f t="shared" si="0"/>
        <v>20.827999999999999</v>
      </c>
      <c r="D25" s="166">
        <v>22.34</v>
      </c>
      <c r="E25" s="159">
        <f t="shared" si="1"/>
        <v>22.898499999999999</v>
      </c>
      <c r="F25" s="166">
        <v>24.58</v>
      </c>
      <c r="G25" s="159">
        <f t="shared" si="7"/>
        <v>25.194499999999994</v>
      </c>
      <c r="H25" s="166">
        <v>27.04</v>
      </c>
      <c r="I25" s="159">
        <f t="shared" si="8"/>
        <v>27.715999999999998</v>
      </c>
      <c r="J25" s="167">
        <v>56451</v>
      </c>
      <c r="K25" s="162">
        <f t="shared" si="4"/>
        <v>57862.274999999994</v>
      </c>
      <c r="L25" s="167">
        <v>63738</v>
      </c>
      <c r="M25" s="162">
        <f t="shared" si="5"/>
        <v>65331.45</v>
      </c>
      <c r="N25" s="167">
        <v>51340</v>
      </c>
      <c r="O25" s="162">
        <f t="shared" si="6"/>
        <v>52623.499999999993</v>
      </c>
      <c r="P25" s="163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</row>
    <row r="26" spans="1:33" ht="12" customHeight="1" x14ac:dyDescent="0.2">
      <c r="A26" s="165">
        <v>20</v>
      </c>
      <c r="B26" s="166">
        <v>20.73</v>
      </c>
      <c r="C26" s="159">
        <f t="shared" si="0"/>
        <v>21.248249999999999</v>
      </c>
      <c r="D26" s="166">
        <v>22.79</v>
      </c>
      <c r="E26" s="159">
        <f t="shared" si="1"/>
        <v>23.359749999999998</v>
      </c>
      <c r="F26" s="166">
        <v>25.08</v>
      </c>
      <c r="G26" s="159">
        <f t="shared" si="7"/>
        <v>25.706999999999997</v>
      </c>
      <c r="H26" s="166">
        <v>27.58</v>
      </c>
      <c r="I26" s="159">
        <f t="shared" si="8"/>
        <v>28.269499999999997</v>
      </c>
      <c r="J26" s="167">
        <v>57593</v>
      </c>
      <c r="K26" s="162">
        <f t="shared" si="4"/>
        <v>59032.824999999997</v>
      </c>
      <c r="L26" s="167">
        <v>65013</v>
      </c>
      <c r="M26" s="162">
        <f t="shared" si="5"/>
        <v>66638.324999999997</v>
      </c>
      <c r="N26" s="167">
        <v>52365</v>
      </c>
      <c r="O26" s="162">
        <f t="shared" si="6"/>
        <v>53674.124999999993</v>
      </c>
      <c r="P26" s="163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</row>
    <row r="27" spans="1:33" ht="12" customHeight="1" x14ac:dyDescent="0.2">
      <c r="A27" s="165">
        <v>21</v>
      </c>
      <c r="B27" s="166">
        <v>21.14</v>
      </c>
      <c r="C27" s="159">
        <f t="shared" si="0"/>
        <v>21.668499999999998</v>
      </c>
      <c r="D27" s="166">
        <v>23.26</v>
      </c>
      <c r="E27" s="159">
        <f t="shared" si="1"/>
        <v>23.8415</v>
      </c>
      <c r="F27" s="166">
        <v>25.57</v>
      </c>
      <c r="G27" s="159">
        <f t="shared" si="7"/>
        <v>26.209249999999997</v>
      </c>
      <c r="H27" s="166">
        <v>28.14</v>
      </c>
      <c r="I27" s="159">
        <f t="shared" si="8"/>
        <v>28.843499999999999</v>
      </c>
      <c r="J27" s="167">
        <v>58734</v>
      </c>
      <c r="K27" s="162">
        <f t="shared" si="4"/>
        <v>60202.349999999991</v>
      </c>
      <c r="L27" s="167">
        <v>66313</v>
      </c>
      <c r="M27" s="162">
        <f t="shared" si="5"/>
        <v>67970.824999999997</v>
      </c>
      <c r="N27" s="167">
        <v>53415</v>
      </c>
      <c r="O27" s="162">
        <f t="shared" si="6"/>
        <v>54750.374999999993</v>
      </c>
      <c r="P27" s="163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</row>
    <row r="28" spans="1:33" ht="12" customHeight="1" x14ac:dyDescent="0.2">
      <c r="A28" s="165">
        <v>22</v>
      </c>
      <c r="B28" s="166">
        <v>21.58</v>
      </c>
      <c r="C28" s="159">
        <f t="shared" si="0"/>
        <v>22.119499999999995</v>
      </c>
      <c r="D28" s="166">
        <v>23.72</v>
      </c>
      <c r="E28" s="159">
        <f t="shared" si="1"/>
        <v>24.312999999999995</v>
      </c>
      <c r="F28" s="166">
        <v>26.1</v>
      </c>
      <c r="G28" s="159">
        <f t="shared" si="7"/>
        <v>26.752499999999998</v>
      </c>
      <c r="H28" s="166">
        <v>28.7</v>
      </c>
      <c r="I28" s="159">
        <f t="shared" si="8"/>
        <v>29.417499999999997</v>
      </c>
      <c r="J28" s="167">
        <v>59921</v>
      </c>
      <c r="K28" s="162">
        <f t="shared" si="4"/>
        <v>61419.024999999994</v>
      </c>
      <c r="L28" s="167">
        <v>66645</v>
      </c>
      <c r="M28" s="162">
        <f t="shared" si="5"/>
        <v>68311.125</v>
      </c>
      <c r="N28" s="167">
        <v>54489</v>
      </c>
      <c r="O28" s="162">
        <f t="shared" si="6"/>
        <v>55851.224999999999</v>
      </c>
      <c r="P28" s="163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</row>
    <row r="29" spans="1:33" ht="12" customHeight="1" x14ac:dyDescent="0.2">
      <c r="A29" s="165">
        <v>23</v>
      </c>
      <c r="B29" s="166">
        <v>21.68</v>
      </c>
      <c r="C29" s="159">
        <f t="shared" si="0"/>
        <v>22.221999999999998</v>
      </c>
      <c r="D29" s="166">
        <v>23.84</v>
      </c>
      <c r="E29" s="159">
        <f t="shared" si="1"/>
        <v>24.435999999999996</v>
      </c>
      <c r="F29" s="166">
        <v>26.23</v>
      </c>
      <c r="G29" s="159">
        <f t="shared" si="7"/>
        <v>26.885749999999998</v>
      </c>
      <c r="H29" s="166">
        <v>28.83</v>
      </c>
      <c r="I29" s="159">
        <f t="shared" si="8"/>
        <v>29.550749999999997</v>
      </c>
      <c r="J29" s="167">
        <v>60218</v>
      </c>
      <c r="K29" s="162">
        <f t="shared" si="4"/>
        <v>61723.45</v>
      </c>
      <c r="L29" s="167">
        <v>66645</v>
      </c>
      <c r="M29" s="162">
        <f t="shared" si="5"/>
        <v>68311.125</v>
      </c>
      <c r="N29" s="167">
        <v>54785</v>
      </c>
      <c r="O29" s="162">
        <f t="shared" si="6"/>
        <v>56154.624999999993</v>
      </c>
      <c r="P29" s="163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</row>
    <row r="30" spans="1:33" ht="12" customHeight="1" x14ac:dyDescent="0.2">
      <c r="A30" s="165">
        <v>24</v>
      </c>
      <c r="B30" s="166">
        <v>21.68</v>
      </c>
      <c r="C30" s="159">
        <f t="shared" si="0"/>
        <v>22.221999999999998</v>
      </c>
      <c r="D30" s="166">
        <v>23.84</v>
      </c>
      <c r="E30" s="159">
        <f t="shared" si="1"/>
        <v>24.435999999999996</v>
      </c>
      <c r="F30" s="166">
        <v>26.23</v>
      </c>
      <c r="G30" s="159">
        <f t="shared" si="7"/>
        <v>26.885749999999998</v>
      </c>
      <c r="H30" s="166">
        <v>28.83</v>
      </c>
      <c r="I30" s="159">
        <f t="shared" si="8"/>
        <v>29.550749999999997</v>
      </c>
      <c r="J30" s="167">
        <v>60218</v>
      </c>
      <c r="K30" s="162">
        <f t="shared" si="4"/>
        <v>61723.45</v>
      </c>
      <c r="L30" s="167">
        <v>66645</v>
      </c>
      <c r="M30" s="162">
        <f t="shared" si="5"/>
        <v>68311.125</v>
      </c>
      <c r="N30" s="167">
        <v>54785</v>
      </c>
      <c r="O30" s="162">
        <f t="shared" si="6"/>
        <v>56154.624999999993</v>
      </c>
      <c r="P30" s="163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</row>
    <row r="31" spans="1:33" ht="12" customHeight="1" x14ac:dyDescent="0.2">
      <c r="A31" s="165">
        <v>25</v>
      </c>
      <c r="B31" s="166">
        <v>21.68</v>
      </c>
      <c r="C31" s="159">
        <f t="shared" si="0"/>
        <v>22.221999999999998</v>
      </c>
      <c r="D31" s="166">
        <v>23.84</v>
      </c>
      <c r="E31" s="159">
        <f t="shared" si="1"/>
        <v>24.435999999999996</v>
      </c>
      <c r="F31" s="166">
        <v>26.23</v>
      </c>
      <c r="G31" s="159">
        <f t="shared" si="7"/>
        <v>26.885749999999998</v>
      </c>
      <c r="H31" s="166">
        <v>28.83</v>
      </c>
      <c r="I31" s="159">
        <f t="shared" si="8"/>
        <v>29.550749999999997</v>
      </c>
      <c r="J31" s="167">
        <v>60218</v>
      </c>
      <c r="K31" s="162">
        <f t="shared" si="4"/>
        <v>61723.45</v>
      </c>
      <c r="L31" s="167">
        <v>66645</v>
      </c>
      <c r="M31" s="162">
        <f t="shared" si="5"/>
        <v>68311.125</v>
      </c>
      <c r="N31" s="167">
        <v>54785</v>
      </c>
      <c r="O31" s="162">
        <f t="shared" si="6"/>
        <v>56154.624999999993</v>
      </c>
      <c r="P31" s="163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</row>
    <row r="32" spans="1:33" ht="12" customHeight="1" x14ac:dyDescent="0.2">
      <c r="A32" s="165">
        <v>26</v>
      </c>
      <c r="B32" s="166">
        <v>21.68</v>
      </c>
      <c r="C32" s="159">
        <f t="shared" si="0"/>
        <v>22.221999999999998</v>
      </c>
      <c r="D32" s="166">
        <v>23.84</v>
      </c>
      <c r="E32" s="159">
        <f t="shared" si="1"/>
        <v>24.435999999999996</v>
      </c>
      <c r="F32" s="166">
        <v>26.23</v>
      </c>
      <c r="G32" s="159">
        <f t="shared" si="7"/>
        <v>26.885749999999998</v>
      </c>
      <c r="H32" s="166">
        <v>28.83</v>
      </c>
      <c r="I32" s="159">
        <f t="shared" si="8"/>
        <v>29.550749999999997</v>
      </c>
      <c r="J32" s="167">
        <v>60218</v>
      </c>
      <c r="K32" s="162">
        <f t="shared" si="4"/>
        <v>61723.45</v>
      </c>
      <c r="L32" s="167">
        <v>66645</v>
      </c>
      <c r="M32" s="162">
        <f t="shared" si="5"/>
        <v>68311.125</v>
      </c>
      <c r="N32" s="167">
        <v>54785</v>
      </c>
      <c r="O32" s="162">
        <f t="shared" si="6"/>
        <v>56154.624999999993</v>
      </c>
      <c r="P32" s="163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</row>
    <row r="33" spans="1:33" ht="12" customHeight="1" x14ac:dyDescent="0.2">
      <c r="A33" s="169">
        <v>27</v>
      </c>
      <c r="B33" s="170">
        <v>21.68</v>
      </c>
      <c r="C33" s="171">
        <v>22.52</v>
      </c>
      <c r="D33" s="170">
        <v>23.84</v>
      </c>
      <c r="E33" s="171">
        <v>24.77</v>
      </c>
      <c r="F33" s="170">
        <v>26.23</v>
      </c>
      <c r="G33" s="171">
        <v>27.26</v>
      </c>
      <c r="H33" s="170">
        <v>28.83</v>
      </c>
      <c r="I33" s="171">
        <v>29.95</v>
      </c>
      <c r="J33" s="172">
        <v>60218</v>
      </c>
      <c r="K33" s="173">
        <v>62569</v>
      </c>
      <c r="L33" s="167">
        <v>67637</v>
      </c>
      <c r="M33" s="162">
        <f t="shared" si="5"/>
        <v>69327.924999999988</v>
      </c>
      <c r="N33" s="172">
        <v>54785</v>
      </c>
      <c r="O33" s="173">
        <v>56924</v>
      </c>
      <c r="P33" s="163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</row>
    <row r="34" spans="1:33" ht="12" customHeight="1" x14ac:dyDescent="0.2">
      <c r="A34" s="169">
        <v>28</v>
      </c>
      <c r="B34" s="170">
        <v>21.68</v>
      </c>
      <c r="C34" s="171">
        <v>22.94</v>
      </c>
      <c r="D34" s="170">
        <v>23.84</v>
      </c>
      <c r="E34" s="171">
        <v>25.23</v>
      </c>
      <c r="F34" s="170">
        <v>26.23</v>
      </c>
      <c r="G34" s="171">
        <v>27.77</v>
      </c>
      <c r="H34" s="170">
        <v>28.83</v>
      </c>
      <c r="I34" s="171">
        <v>30.51</v>
      </c>
      <c r="J34" s="172">
        <v>60218</v>
      </c>
      <c r="K34" s="173">
        <v>63733</v>
      </c>
      <c r="L34" s="167">
        <v>68995</v>
      </c>
      <c r="M34" s="162">
        <f t="shared" si="5"/>
        <v>70719.875</v>
      </c>
      <c r="N34" s="172">
        <v>54785</v>
      </c>
      <c r="O34" s="173">
        <v>57983</v>
      </c>
      <c r="P34" s="163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</row>
    <row r="35" spans="1:33" ht="12" customHeight="1" x14ac:dyDescent="0.2">
      <c r="A35" s="169">
        <v>29</v>
      </c>
      <c r="B35" s="170">
        <v>21.68</v>
      </c>
      <c r="C35" s="171">
        <v>23.05</v>
      </c>
      <c r="D35" s="170">
        <v>23.84</v>
      </c>
      <c r="E35" s="171">
        <v>25.36</v>
      </c>
      <c r="F35" s="170">
        <v>26.23</v>
      </c>
      <c r="G35" s="171">
        <v>27.91</v>
      </c>
      <c r="H35" s="170">
        <v>28.83</v>
      </c>
      <c r="I35" s="171">
        <v>30.66</v>
      </c>
      <c r="J35" s="172">
        <v>60218</v>
      </c>
      <c r="K35" s="173">
        <v>64052</v>
      </c>
      <c r="L35" s="167">
        <v>69335</v>
      </c>
      <c r="M35" s="162">
        <f t="shared" si="5"/>
        <v>71068.375</v>
      </c>
      <c r="N35" s="172">
        <v>54785</v>
      </c>
      <c r="O35" s="173" t="s">
        <v>232</v>
      </c>
      <c r="P35" s="163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</row>
    <row r="36" spans="1:33" ht="9" customHeight="1" x14ac:dyDescent="0.2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customHeight="1" x14ac:dyDescent="0.2">
      <c r="A37" s="433" t="s">
        <v>233</v>
      </c>
      <c r="B37" s="376"/>
      <c r="C37" s="376"/>
      <c r="D37" s="376"/>
      <c r="E37" s="376"/>
      <c r="F37" s="377"/>
      <c r="G37" s="2"/>
      <c r="H37" s="175"/>
      <c r="I37" s="175"/>
      <c r="J37" s="175"/>
      <c r="K37" s="175"/>
      <c r="L37" s="175"/>
      <c r="M37" s="175"/>
      <c r="N37" s="175"/>
      <c r="O37" s="17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customHeight="1" x14ac:dyDescent="0.2">
      <c r="A38" s="433" t="s">
        <v>234</v>
      </c>
      <c r="B38" s="376"/>
      <c r="C38" s="376"/>
      <c r="D38" s="376"/>
      <c r="E38" s="376"/>
      <c r="F38" s="377"/>
      <c r="G38" s="2"/>
      <c r="H38" s="175"/>
      <c r="I38" s="175"/>
      <c r="J38" s="175"/>
      <c r="K38" s="175"/>
      <c r="L38" s="175"/>
      <c r="M38" s="175"/>
      <c r="N38" s="175"/>
      <c r="O38" s="17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customHeight="1" x14ac:dyDescent="0.2">
      <c r="A39" s="433" t="s">
        <v>235</v>
      </c>
      <c r="B39" s="376"/>
      <c r="C39" s="376"/>
      <c r="D39" s="376"/>
      <c r="E39" s="376"/>
      <c r="F39" s="377"/>
      <c r="G39" s="2"/>
      <c r="H39" s="175"/>
      <c r="I39" s="175"/>
      <c r="J39" s="175"/>
      <c r="K39" s="175"/>
      <c r="L39" s="175"/>
      <c r="M39" s="175"/>
      <c r="N39" s="175"/>
      <c r="O39" s="17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1:N1"/>
    <mergeCell ref="A37:F37"/>
    <mergeCell ref="A38:F38"/>
    <mergeCell ref="A39:F39"/>
  </mergeCells>
  <printOptions horizontalCentered="1"/>
  <pageMargins left="0.7" right="0.7" top="0.75" bottom="0.75" header="0" footer="0"/>
  <pageSetup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0"/>
  <sheetViews>
    <sheetView workbookViewId="0"/>
  </sheetViews>
  <sheetFormatPr defaultColWidth="12.5703125" defaultRowHeight="15" customHeight="1" x14ac:dyDescent="0.2"/>
  <cols>
    <col min="1" max="1" width="15.28515625" customWidth="1"/>
    <col min="2" max="3" width="24.140625" customWidth="1"/>
    <col min="4" max="5" width="22.85546875" customWidth="1"/>
    <col min="6" max="7" width="25.5703125" customWidth="1"/>
    <col min="8" max="8" width="27" customWidth="1"/>
    <col min="9" max="9" width="25.5703125" customWidth="1"/>
    <col min="10" max="28" width="21.140625" customWidth="1"/>
  </cols>
  <sheetData>
    <row r="1" spans="1:28" ht="15.75" customHeight="1" x14ac:dyDescent="0.35">
      <c r="A1" s="365" t="s">
        <v>236</v>
      </c>
      <c r="B1" s="366"/>
      <c r="C1" s="366"/>
      <c r="D1" s="366"/>
      <c r="E1" s="366"/>
      <c r="F1" s="366"/>
      <c r="G1" s="366"/>
      <c r="H1" s="366"/>
      <c r="I1" s="128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1.25" customHeight="1" x14ac:dyDescent="0.25">
      <c r="A2" s="123"/>
      <c r="B2" s="123"/>
      <c r="C2" s="123"/>
      <c r="D2" s="123"/>
      <c r="E2" s="123"/>
      <c r="F2" s="123"/>
      <c r="G2" s="123"/>
      <c r="H2" s="123"/>
      <c r="I2" s="12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 customHeight="1" x14ac:dyDescent="0.2">
      <c r="A3" s="124"/>
      <c r="B3" s="176" t="s">
        <v>237</v>
      </c>
      <c r="C3" s="177"/>
      <c r="D3" s="176" t="s">
        <v>238</v>
      </c>
      <c r="E3" s="177"/>
      <c r="F3" s="177" t="s">
        <v>239</v>
      </c>
      <c r="G3" s="178"/>
      <c r="H3" s="179" t="s">
        <v>240</v>
      </c>
      <c r="I3" s="17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</row>
    <row r="4" spans="1:28" ht="15" customHeight="1" x14ac:dyDescent="0.2">
      <c r="A4" s="180" t="s">
        <v>187</v>
      </c>
      <c r="B4" s="181" t="s">
        <v>241</v>
      </c>
      <c r="C4" s="181"/>
      <c r="D4" s="181" t="s">
        <v>242</v>
      </c>
      <c r="E4" s="181"/>
      <c r="F4" s="182" t="s">
        <v>215</v>
      </c>
      <c r="G4" s="183"/>
      <c r="H4" s="184" t="s">
        <v>243</v>
      </c>
      <c r="I4" s="18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 customHeight="1" x14ac:dyDescent="0.2">
      <c r="A5" s="157">
        <v>0</v>
      </c>
      <c r="B5" s="185">
        <v>11.53</v>
      </c>
      <c r="C5" s="160">
        <f>B5*1.02+1.24</f>
        <v>13.0006</v>
      </c>
      <c r="D5" s="185">
        <v>12.67</v>
      </c>
      <c r="E5" s="160">
        <f>D5*1.02+1.24</f>
        <v>14.163400000000001</v>
      </c>
      <c r="F5" s="185">
        <v>13.95</v>
      </c>
      <c r="G5" s="160">
        <f>F5*1.02+1.24</f>
        <v>15.468999999999999</v>
      </c>
      <c r="H5" s="161">
        <v>38761</v>
      </c>
      <c r="I5" s="186">
        <f>H5*1.025+500</f>
        <v>40230.024999999994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 customHeight="1" x14ac:dyDescent="0.2">
      <c r="A6" s="165">
        <v>1</v>
      </c>
      <c r="B6" s="187">
        <v>11.76</v>
      </c>
      <c r="C6" s="160">
        <f>B6*1.02+1.1</f>
        <v>13.0952</v>
      </c>
      <c r="D6" s="187">
        <v>12.93</v>
      </c>
      <c r="E6" s="160">
        <f>D6*1.02+1.1</f>
        <v>14.288599999999999</v>
      </c>
      <c r="F6" s="187">
        <v>14.23</v>
      </c>
      <c r="G6" s="160">
        <f>F6*1.02+1.1</f>
        <v>15.614600000000001</v>
      </c>
      <c r="H6" s="167">
        <v>39538</v>
      </c>
      <c r="I6" s="188">
        <f t="shared" ref="I6:I31" si="0">H6*1.025</f>
        <v>40526.449999999997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.75" customHeight="1" x14ac:dyDescent="0.2">
      <c r="A7" s="165">
        <v>2</v>
      </c>
      <c r="B7" s="187">
        <v>12</v>
      </c>
      <c r="C7" s="160">
        <f>B7*1.02+0.96</f>
        <v>13.2</v>
      </c>
      <c r="D7" s="187">
        <v>13.19</v>
      </c>
      <c r="E7" s="160">
        <f>D7*1.02+0.96</f>
        <v>14.413799999999998</v>
      </c>
      <c r="F7" s="187">
        <v>14.52</v>
      </c>
      <c r="G7" s="160">
        <f>F7*1.02+0.96</f>
        <v>15.770399999999999</v>
      </c>
      <c r="H7" s="167">
        <v>40314</v>
      </c>
      <c r="I7" s="188">
        <f t="shared" si="0"/>
        <v>41321.85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2.75" customHeight="1" x14ac:dyDescent="0.2">
      <c r="A8" s="165">
        <v>3</v>
      </c>
      <c r="B8" s="187">
        <v>12.25</v>
      </c>
      <c r="C8" s="160">
        <f>B8*1.02+0.8</f>
        <v>13.295000000000002</v>
      </c>
      <c r="D8" s="187">
        <v>13.46</v>
      </c>
      <c r="E8" s="160">
        <f>D8*1.02+0.8</f>
        <v>14.529200000000001</v>
      </c>
      <c r="F8" s="187">
        <v>14.79</v>
      </c>
      <c r="G8" s="160">
        <f>F8*1.02+0.8</f>
        <v>15.8858</v>
      </c>
      <c r="H8" s="167">
        <v>41135</v>
      </c>
      <c r="I8" s="188">
        <f t="shared" si="0"/>
        <v>42163.374999999993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75" customHeight="1" x14ac:dyDescent="0.2">
      <c r="A9" s="165">
        <v>4</v>
      </c>
      <c r="B9" s="187">
        <v>12.47</v>
      </c>
      <c r="C9" s="160">
        <f>B9*1.02+0.68</f>
        <v>13.3994</v>
      </c>
      <c r="D9" s="187">
        <v>13.72</v>
      </c>
      <c r="E9" s="160">
        <f>D9*1.02+0.68</f>
        <v>14.6744</v>
      </c>
      <c r="F9" s="187">
        <v>15.11</v>
      </c>
      <c r="G9" s="160">
        <f>F9*1.02+0.68</f>
        <v>16.092200000000002</v>
      </c>
      <c r="H9" s="167">
        <v>41956</v>
      </c>
      <c r="I9" s="188">
        <f t="shared" si="0"/>
        <v>43004.899999999994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.75" customHeight="1" x14ac:dyDescent="0.2">
      <c r="A10" s="165">
        <v>5</v>
      </c>
      <c r="B10" s="187">
        <v>12.73</v>
      </c>
      <c r="C10" s="160">
        <f>B10*1.02+0.52</f>
        <v>13.5046</v>
      </c>
      <c r="D10" s="187">
        <v>14</v>
      </c>
      <c r="E10" s="160">
        <f>D10*1.02+0.52</f>
        <v>14.8</v>
      </c>
      <c r="F10" s="187">
        <v>15.41</v>
      </c>
      <c r="G10" s="160">
        <f>F10*1.02+0.52</f>
        <v>16.238200000000003</v>
      </c>
      <c r="H10" s="167">
        <v>42801</v>
      </c>
      <c r="I10" s="188">
        <f t="shared" si="0"/>
        <v>43871.024999999994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2.75" customHeight="1" x14ac:dyDescent="0.2">
      <c r="A11" s="165">
        <v>6</v>
      </c>
      <c r="B11" s="187">
        <v>12.99</v>
      </c>
      <c r="C11" s="160">
        <f>B11*1.02+0.5</f>
        <v>13.7498</v>
      </c>
      <c r="D11" s="187">
        <v>14.29</v>
      </c>
      <c r="E11" s="160">
        <f>D11*1.02+0.5</f>
        <v>15.075799999999999</v>
      </c>
      <c r="F11" s="187">
        <v>15.71</v>
      </c>
      <c r="G11" s="160">
        <f>F11*1.02+0.5</f>
        <v>16.5242</v>
      </c>
      <c r="H11" s="167">
        <v>43668</v>
      </c>
      <c r="I11" s="188">
        <f t="shared" si="0"/>
        <v>44759.7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2.75" customHeight="1" x14ac:dyDescent="0.2">
      <c r="A12" s="165">
        <v>7</v>
      </c>
      <c r="B12" s="187">
        <v>13.25</v>
      </c>
      <c r="C12" s="160">
        <f>B12*1.02+0.33</f>
        <v>13.845000000000001</v>
      </c>
      <c r="D12" s="187">
        <v>14.56</v>
      </c>
      <c r="E12" s="160">
        <f>D12*1.02+0.33</f>
        <v>15.1812</v>
      </c>
      <c r="F12" s="187">
        <v>16.03</v>
      </c>
      <c r="G12" s="160">
        <f>F12*1.02+0.33</f>
        <v>16.680599999999998</v>
      </c>
      <c r="H12" s="167">
        <v>44536</v>
      </c>
      <c r="I12" s="188">
        <f t="shared" si="0"/>
        <v>45649.399999999994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2.75" customHeight="1" x14ac:dyDescent="0.2">
      <c r="A13" s="165">
        <v>8</v>
      </c>
      <c r="B13" s="187">
        <v>13.5</v>
      </c>
      <c r="C13" s="160">
        <f>B13*1.02+0.18</f>
        <v>13.95</v>
      </c>
      <c r="D13" s="187">
        <v>14.84</v>
      </c>
      <c r="E13" s="168">
        <f>D13*1.02+0.18</f>
        <v>15.316800000000001</v>
      </c>
      <c r="F13" s="187">
        <v>16.36</v>
      </c>
      <c r="G13" s="160">
        <f>F13*1.02+0.18</f>
        <v>16.8672</v>
      </c>
      <c r="H13" s="167">
        <v>45426</v>
      </c>
      <c r="I13" s="188">
        <f t="shared" si="0"/>
        <v>46561.649999999994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.75" customHeight="1" x14ac:dyDescent="0.2">
      <c r="A14" s="165">
        <v>9</v>
      </c>
      <c r="B14" s="187">
        <v>13.76</v>
      </c>
      <c r="C14" s="189">
        <f t="shared" ref="C14:C31" si="1">B14*1.025</f>
        <v>14.103999999999999</v>
      </c>
      <c r="D14" s="187">
        <v>15.16</v>
      </c>
      <c r="E14" s="189">
        <f t="shared" ref="E14:E31" si="2">D14*1.025</f>
        <v>15.538999999999998</v>
      </c>
      <c r="F14" s="187">
        <v>16.68</v>
      </c>
      <c r="G14" s="189">
        <f t="shared" ref="G14:G31" si="3">F14*1.025</f>
        <v>17.096999999999998</v>
      </c>
      <c r="H14" s="167">
        <v>46339</v>
      </c>
      <c r="I14" s="188">
        <f t="shared" si="0"/>
        <v>47497.474999999999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2.75" customHeight="1" x14ac:dyDescent="0.2">
      <c r="A15" s="165">
        <v>10</v>
      </c>
      <c r="B15" s="187">
        <v>14.06</v>
      </c>
      <c r="C15" s="189">
        <f t="shared" si="1"/>
        <v>14.411499999999998</v>
      </c>
      <c r="D15" s="187">
        <v>15.47</v>
      </c>
      <c r="E15" s="189">
        <f t="shared" si="2"/>
        <v>15.85675</v>
      </c>
      <c r="F15" s="187">
        <v>17</v>
      </c>
      <c r="G15" s="189">
        <f t="shared" si="3"/>
        <v>17.424999999999997</v>
      </c>
      <c r="H15" s="167">
        <v>47231</v>
      </c>
      <c r="I15" s="188">
        <f t="shared" si="0"/>
        <v>48411.774999999994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2.75" customHeight="1" x14ac:dyDescent="0.2">
      <c r="A16" s="165">
        <v>11</v>
      </c>
      <c r="B16" s="187">
        <v>14.36</v>
      </c>
      <c r="C16" s="189">
        <f t="shared" si="1"/>
        <v>14.718999999999998</v>
      </c>
      <c r="D16" s="187">
        <v>15.76</v>
      </c>
      <c r="E16" s="189">
        <f t="shared" si="2"/>
        <v>16.154</v>
      </c>
      <c r="F16" s="187">
        <v>17.36</v>
      </c>
      <c r="G16" s="189">
        <f t="shared" si="3"/>
        <v>17.793999999999997</v>
      </c>
      <c r="H16" s="167">
        <v>48234</v>
      </c>
      <c r="I16" s="188">
        <f t="shared" si="0"/>
        <v>49439.85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2.75" customHeight="1" x14ac:dyDescent="0.2">
      <c r="A17" s="165">
        <v>12</v>
      </c>
      <c r="B17" s="187">
        <v>14.62</v>
      </c>
      <c r="C17" s="189">
        <f t="shared" si="1"/>
        <v>14.985499999999998</v>
      </c>
      <c r="D17" s="187">
        <v>16.079999999999998</v>
      </c>
      <c r="E17" s="189">
        <f t="shared" si="2"/>
        <v>16.481999999999996</v>
      </c>
      <c r="F17" s="187">
        <v>17.71</v>
      </c>
      <c r="G17" s="189">
        <f t="shared" si="3"/>
        <v>18.152750000000001</v>
      </c>
      <c r="H17" s="167">
        <v>49171</v>
      </c>
      <c r="I17" s="188">
        <f t="shared" si="0"/>
        <v>50400.274999999994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2.75" customHeight="1" x14ac:dyDescent="0.2">
      <c r="A18" s="165">
        <v>13</v>
      </c>
      <c r="B18" s="187">
        <v>14.91</v>
      </c>
      <c r="C18" s="189">
        <f t="shared" si="1"/>
        <v>15.282749999999998</v>
      </c>
      <c r="D18" s="187">
        <v>16.41</v>
      </c>
      <c r="E18" s="189">
        <f t="shared" si="2"/>
        <v>16.820249999999998</v>
      </c>
      <c r="F18" s="187">
        <v>18.04</v>
      </c>
      <c r="G18" s="189">
        <f t="shared" si="3"/>
        <v>18.490999999999996</v>
      </c>
      <c r="H18" s="167">
        <v>50152</v>
      </c>
      <c r="I18" s="188">
        <f t="shared" si="0"/>
        <v>51405.799999999996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.75" customHeight="1" x14ac:dyDescent="0.2">
      <c r="A19" s="165">
        <v>14</v>
      </c>
      <c r="B19" s="187">
        <v>15.22</v>
      </c>
      <c r="C19" s="189">
        <f t="shared" si="1"/>
        <v>15.600499999999998</v>
      </c>
      <c r="D19" s="187">
        <v>16.739999999999998</v>
      </c>
      <c r="E19" s="189">
        <f t="shared" si="2"/>
        <v>17.158499999999997</v>
      </c>
      <c r="F19" s="187">
        <v>18.420000000000002</v>
      </c>
      <c r="G19" s="189">
        <f t="shared" si="3"/>
        <v>18.880500000000001</v>
      </c>
      <c r="H19" s="167">
        <v>51156</v>
      </c>
      <c r="I19" s="188">
        <f t="shared" si="0"/>
        <v>52434.899999999994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.75" customHeight="1" x14ac:dyDescent="0.2">
      <c r="A20" s="165">
        <v>15</v>
      </c>
      <c r="B20" s="187">
        <v>15.53</v>
      </c>
      <c r="C20" s="189">
        <f t="shared" si="1"/>
        <v>15.918249999999999</v>
      </c>
      <c r="D20" s="187">
        <v>17.059999999999999</v>
      </c>
      <c r="E20" s="189">
        <f t="shared" si="2"/>
        <v>17.486499999999996</v>
      </c>
      <c r="F20" s="187">
        <v>18.79</v>
      </c>
      <c r="G20" s="189">
        <f t="shared" si="3"/>
        <v>19.259749999999997</v>
      </c>
      <c r="H20" s="167">
        <v>52184</v>
      </c>
      <c r="I20" s="188">
        <f t="shared" si="0"/>
        <v>53488.6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.75" customHeight="1" x14ac:dyDescent="0.2">
      <c r="A21" s="165">
        <v>16</v>
      </c>
      <c r="B21" s="187">
        <v>15.81</v>
      </c>
      <c r="C21" s="189">
        <f t="shared" si="1"/>
        <v>16.205249999999999</v>
      </c>
      <c r="D21" s="187">
        <v>17.420000000000002</v>
      </c>
      <c r="E21" s="189">
        <f t="shared" si="2"/>
        <v>17.855499999999999</v>
      </c>
      <c r="F21" s="187">
        <v>19.14</v>
      </c>
      <c r="G21" s="189">
        <f t="shared" si="3"/>
        <v>19.618499999999997</v>
      </c>
      <c r="H21" s="167">
        <v>53235</v>
      </c>
      <c r="I21" s="188">
        <f t="shared" si="0"/>
        <v>54565.874999999993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2.75" customHeight="1" x14ac:dyDescent="0.2">
      <c r="A22" s="165">
        <v>17</v>
      </c>
      <c r="B22" s="187">
        <v>16.14</v>
      </c>
      <c r="C22" s="189">
        <f t="shared" si="1"/>
        <v>16.543499999999998</v>
      </c>
      <c r="D22" s="187">
        <v>17.77</v>
      </c>
      <c r="E22" s="189">
        <f t="shared" si="2"/>
        <v>18.214249999999996</v>
      </c>
      <c r="F22" s="187">
        <v>19.54</v>
      </c>
      <c r="G22" s="189">
        <f t="shared" si="3"/>
        <v>20.028499999999998</v>
      </c>
      <c r="H22" s="167">
        <v>54285</v>
      </c>
      <c r="I22" s="188">
        <f t="shared" si="0"/>
        <v>55642.124999999993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.75" customHeight="1" x14ac:dyDescent="0.2">
      <c r="A23" s="165">
        <v>18</v>
      </c>
      <c r="B23" s="187">
        <v>16.48</v>
      </c>
      <c r="C23" s="189">
        <f t="shared" si="1"/>
        <v>16.891999999999999</v>
      </c>
      <c r="D23" s="187">
        <v>18.100000000000001</v>
      </c>
      <c r="E23" s="189">
        <f t="shared" si="2"/>
        <v>18.552499999999998</v>
      </c>
      <c r="F23" s="187">
        <v>19.93</v>
      </c>
      <c r="G23" s="189">
        <f t="shared" si="3"/>
        <v>20.428249999999998</v>
      </c>
      <c r="H23" s="167">
        <v>55379</v>
      </c>
      <c r="I23" s="188">
        <f t="shared" si="0"/>
        <v>56763.474999999999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 customHeight="1" x14ac:dyDescent="0.2">
      <c r="A24" s="165">
        <v>19</v>
      </c>
      <c r="B24" s="187">
        <v>16.79</v>
      </c>
      <c r="C24" s="189">
        <f t="shared" si="1"/>
        <v>17.209749999999996</v>
      </c>
      <c r="D24" s="187">
        <v>18.48</v>
      </c>
      <c r="E24" s="189">
        <f t="shared" si="2"/>
        <v>18.942</v>
      </c>
      <c r="F24" s="187">
        <v>20.32</v>
      </c>
      <c r="G24" s="189">
        <f t="shared" si="3"/>
        <v>20.827999999999999</v>
      </c>
      <c r="H24" s="167">
        <v>56451</v>
      </c>
      <c r="I24" s="188">
        <f t="shared" si="0"/>
        <v>57862.274999999994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 customHeight="1" x14ac:dyDescent="0.2">
      <c r="A25" s="165">
        <v>20</v>
      </c>
      <c r="B25" s="187">
        <v>17.13</v>
      </c>
      <c r="C25" s="189">
        <f t="shared" si="1"/>
        <v>17.558249999999997</v>
      </c>
      <c r="D25" s="187">
        <v>18.850000000000001</v>
      </c>
      <c r="E25" s="189">
        <f t="shared" si="2"/>
        <v>19.321249999999999</v>
      </c>
      <c r="F25" s="187">
        <v>20.73</v>
      </c>
      <c r="G25" s="189">
        <f t="shared" si="3"/>
        <v>21.248249999999999</v>
      </c>
      <c r="H25" s="167">
        <v>57593</v>
      </c>
      <c r="I25" s="188">
        <f t="shared" si="0"/>
        <v>59032.824999999997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.75" customHeight="1" x14ac:dyDescent="0.2">
      <c r="A26" s="165">
        <v>21</v>
      </c>
      <c r="B26" s="187">
        <v>17.48</v>
      </c>
      <c r="C26" s="189">
        <f t="shared" si="1"/>
        <v>17.916999999999998</v>
      </c>
      <c r="D26" s="187">
        <v>19.21</v>
      </c>
      <c r="E26" s="189">
        <f t="shared" si="2"/>
        <v>19.690249999999999</v>
      </c>
      <c r="F26" s="187">
        <v>21.14</v>
      </c>
      <c r="G26" s="189">
        <f t="shared" si="3"/>
        <v>21.668499999999998</v>
      </c>
      <c r="H26" s="167">
        <v>58734</v>
      </c>
      <c r="I26" s="188">
        <f t="shared" si="0"/>
        <v>60202.349999999991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.75" customHeight="1" x14ac:dyDescent="0.2">
      <c r="A27" s="165">
        <v>22</v>
      </c>
      <c r="B27" s="187">
        <v>17.82</v>
      </c>
      <c r="C27" s="189">
        <f t="shared" si="1"/>
        <v>18.265499999999999</v>
      </c>
      <c r="D27" s="187">
        <v>19.61</v>
      </c>
      <c r="E27" s="189">
        <f t="shared" si="2"/>
        <v>20.100249999999999</v>
      </c>
      <c r="F27" s="187">
        <v>21.58</v>
      </c>
      <c r="G27" s="189">
        <f t="shared" si="3"/>
        <v>22.119499999999995</v>
      </c>
      <c r="H27" s="167">
        <v>59921</v>
      </c>
      <c r="I27" s="188">
        <f t="shared" si="0"/>
        <v>61419.024999999994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.75" customHeight="1" x14ac:dyDescent="0.2">
      <c r="A28" s="165">
        <v>23</v>
      </c>
      <c r="B28" s="187">
        <v>17.899999999999999</v>
      </c>
      <c r="C28" s="189">
        <f t="shared" si="1"/>
        <v>18.347499999999997</v>
      </c>
      <c r="D28" s="187">
        <v>19.71</v>
      </c>
      <c r="E28" s="189">
        <f t="shared" si="2"/>
        <v>20.202749999999998</v>
      </c>
      <c r="F28" s="187">
        <v>21.68</v>
      </c>
      <c r="G28" s="189">
        <f t="shared" si="3"/>
        <v>22.221999999999998</v>
      </c>
      <c r="H28" s="167">
        <v>60218</v>
      </c>
      <c r="I28" s="188">
        <f t="shared" si="0"/>
        <v>61723.45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.75" customHeight="1" x14ac:dyDescent="0.2">
      <c r="A29" s="165">
        <v>24</v>
      </c>
      <c r="B29" s="187">
        <v>17.899999999999999</v>
      </c>
      <c r="C29" s="189">
        <f t="shared" si="1"/>
        <v>18.347499999999997</v>
      </c>
      <c r="D29" s="187">
        <v>19.71</v>
      </c>
      <c r="E29" s="189">
        <f t="shared" si="2"/>
        <v>20.202749999999998</v>
      </c>
      <c r="F29" s="187">
        <v>21.68</v>
      </c>
      <c r="G29" s="189">
        <f t="shared" si="3"/>
        <v>22.221999999999998</v>
      </c>
      <c r="H29" s="167">
        <v>60218</v>
      </c>
      <c r="I29" s="188">
        <f t="shared" si="0"/>
        <v>61723.45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.75" customHeight="1" x14ac:dyDescent="0.2">
      <c r="A30" s="165">
        <v>25</v>
      </c>
      <c r="B30" s="187">
        <v>17.899999999999999</v>
      </c>
      <c r="C30" s="189">
        <f t="shared" si="1"/>
        <v>18.347499999999997</v>
      </c>
      <c r="D30" s="187">
        <v>19.71</v>
      </c>
      <c r="E30" s="189">
        <f t="shared" si="2"/>
        <v>20.202749999999998</v>
      </c>
      <c r="F30" s="187">
        <v>21.68</v>
      </c>
      <c r="G30" s="189">
        <f t="shared" si="3"/>
        <v>22.221999999999998</v>
      </c>
      <c r="H30" s="167">
        <v>60218</v>
      </c>
      <c r="I30" s="188">
        <f t="shared" si="0"/>
        <v>61723.45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65">
        <v>26</v>
      </c>
      <c r="B31" s="187">
        <v>17.899999999999999</v>
      </c>
      <c r="C31" s="189">
        <f t="shared" si="1"/>
        <v>18.347499999999997</v>
      </c>
      <c r="D31" s="187">
        <v>19.71</v>
      </c>
      <c r="E31" s="189">
        <f t="shared" si="2"/>
        <v>20.202749999999998</v>
      </c>
      <c r="F31" s="187">
        <v>21.68</v>
      </c>
      <c r="G31" s="189">
        <f t="shared" si="3"/>
        <v>22.221999999999998</v>
      </c>
      <c r="H31" s="167">
        <v>60218</v>
      </c>
      <c r="I31" s="188">
        <f t="shared" si="0"/>
        <v>61723.45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.75" customHeight="1" x14ac:dyDescent="0.2">
      <c r="A32" s="169">
        <v>27</v>
      </c>
      <c r="B32" s="190">
        <v>17.899999999999999</v>
      </c>
      <c r="C32" s="191">
        <v>18.600000000000001</v>
      </c>
      <c r="D32" s="190">
        <v>19.71</v>
      </c>
      <c r="E32" s="191">
        <v>20.48</v>
      </c>
      <c r="F32" s="190">
        <v>21.68</v>
      </c>
      <c r="G32" s="191">
        <v>22.52</v>
      </c>
      <c r="H32" s="172">
        <v>60218</v>
      </c>
      <c r="I32" s="192">
        <v>62569</v>
      </c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</row>
    <row r="33" spans="1:28" ht="12.75" customHeight="1" x14ac:dyDescent="0.2">
      <c r="A33" s="169">
        <v>28</v>
      </c>
      <c r="B33" s="190">
        <v>17.899999999999999</v>
      </c>
      <c r="C33" s="191">
        <v>18.95</v>
      </c>
      <c r="D33" s="190">
        <v>19.71</v>
      </c>
      <c r="E33" s="191">
        <v>20.86</v>
      </c>
      <c r="F33" s="190">
        <v>21.68</v>
      </c>
      <c r="G33" s="191">
        <v>22.94</v>
      </c>
      <c r="H33" s="172">
        <v>60218</v>
      </c>
      <c r="I33" s="192">
        <v>63733</v>
      </c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</row>
    <row r="34" spans="1:28" ht="12.75" customHeight="1" x14ac:dyDescent="0.2">
      <c r="A34" s="169">
        <v>29</v>
      </c>
      <c r="B34" s="190">
        <v>17.899999999999999</v>
      </c>
      <c r="C34" s="191">
        <v>19.04</v>
      </c>
      <c r="D34" s="190">
        <v>19.71</v>
      </c>
      <c r="E34" s="191">
        <v>20.96</v>
      </c>
      <c r="F34" s="190">
        <v>21.68</v>
      </c>
      <c r="G34" s="191">
        <v>23.06</v>
      </c>
      <c r="H34" s="172">
        <v>60218</v>
      </c>
      <c r="I34" s="192">
        <v>64052</v>
      </c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</row>
    <row r="35" spans="1:28" ht="6" customHeight="1" x14ac:dyDescent="0.2">
      <c r="A35" s="93"/>
      <c r="B35" s="2"/>
      <c r="C35" s="2"/>
      <c r="D35" s="2"/>
      <c r="E35" s="2"/>
      <c r="F35" s="2"/>
      <c r="G35" s="19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customHeight="1" x14ac:dyDescent="0.2">
      <c r="A36" s="434" t="s">
        <v>233</v>
      </c>
      <c r="B36" s="376"/>
      <c r="C36" s="376"/>
      <c r="D36" s="37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customHeight="1" x14ac:dyDescent="0.2">
      <c r="A37" s="9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customHeight="1" x14ac:dyDescent="0.2">
      <c r="A38" s="19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.75" customHeight="1" x14ac:dyDescent="0.2">
      <c r="A39" s="19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customHeight="1" x14ac:dyDescent="0.2">
      <c r="A40" s="19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.75" customHeight="1" x14ac:dyDescent="0.2">
      <c r="A41" s="19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.75" customHeight="1" x14ac:dyDescent="0.2">
      <c r="A42" s="19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.75" customHeight="1" x14ac:dyDescent="0.2">
      <c r="A43" s="19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.75" customHeight="1" x14ac:dyDescent="0.2">
      <c r="A44" s="19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.75" customHeight="1" x14ac:dyDescent="0.2">
      <c r="A45" s="19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 customHeight="1" x14ac:dyDescent="0.2">
      <c r="A46" s="19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.75" customHeight="1" x14ac:dyDescent="0.2">
      <c r="A47" s="19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 customHeight="1" x14ac:dyDescent="0.2">
      <c r="A48" s="19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.75" customHeight="1" x14ac:dyDescent="0.2">
      <c r="A49" s="19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.75" customHeight="1" x14ac:dyDescent="0.2">
      <c r="A50" s="19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.75" customHeight="1" x14ac:dyDescent="0.2">
      <c r="A51" s="19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.75" customHeight="1" x14ac:dyDescent="0.2">
      <c r="A52" s="19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.75" customHeight="1" x14ac:dyDescent="0.2">
      <c r="A53" s="19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.75" customHeight="1" x14ac:dyDescent="0.2">
      <c r="A54" s="19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.75" customHeight="1" x14ac:dyDescent="0.2">
      <c r="A55" s="19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.75" customHeight="1" x14ac:dyDescent="0.2">
      <c r="A56" s="19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.75" customHeight="1" x14ac:dyDescent="0.2">
      <c r="A57" s="19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.75" customHeight="1" x14ac:dyDescent="0.2">
      <c r="A58" s="19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.75" customHeight="1" x14ac:dyDescent="0.2">
      <c r="A59" s="19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.75" customHeight="1" x14ac:dyDescent="0.2">
      <c r="A60" s="19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 customHeight="1" x14ac:dyDescent="0.2">
      <c r="A61" s="19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.75" customHeight="1" x14ac:dyDescent="0.2">
      <c r="A62" s="19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.75" customHeight="1" x14ac:dyDescent="0.2">
      <c r="A63" s="19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.75" customHeight="1" x14ac:dyDescent="0.2">
      <c r="A64" s="19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.75" customHeight="1" x14ac:dyDescent="0.2">
      <c r="A65" s="19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 customHeight="1" x14ac:dyDescent="0.2">
      <c r="A66" s="19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 customHeight="1" x14ac:dyDescent="0.2">
      <c r="A67" s="19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customHeight="1" x14ac:dyDescent="0.2">
      <c r="A68" s="19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 customHeight="1" x14ac:dyDescent="0.2">
      <c r="A69" s="19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 customHeight="1" x14ac:dyDescent="0.2">
      <c r="A70" s="19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 customHeight="1" x14ac:dyDescent="0.2">
      <c r="A71" s="19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customHeight="1" x14ac:dyDescent="0.2">
      <c r="A72" s="19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 customHeight="1" x14ac:dyDescent="0.2">
      <c r="A73" s="19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.75" customHeight="1" x14ac:dyDescent="0.2">
      <c r="A74" s="19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.75" customHeight="1" x14ac:dyDescent="0.2">
      <c r="A75" s="19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 customHeight="1" x14ac:dyDescent="0.2">
      <c r="A76" s="19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 customHeight="1" x14ac:dyDescent="0.2">
      <c r="A77" s="19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.75" customHeight="1" x14ac:dyDescent="0.2">
      <c r="A78" s="19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customHeight="1" x14ac:dyDescent="0.2">
      <c r="A79" s="19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customHeight="1" x14ac:dyDescent="0.2">
      <c r="A80" s="19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.75" customHeight="1" x14ac:dyDescent="0.2">
      <c r="A81" s="19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.75" customHeight="1" x14ac:dyDescent="0.2">
      <c r="A82" s="19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.75" customHeight="1" x14ac:dyDescent="0.2">
      <c r="A83" s="19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.75" customHeight="1" x14ac:dyDescent="0.2">
      <c r="A84" s="19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.75" customHeight="1" x14ac:dyDescent="0.2">
      <c r="A85" s="19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.75" customHeight="1" x14ac:dyDescent="0.2">
      <c r="A86" s="19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.75" customHeight="1" x14ac:dyDescent="0.2">
      <c r="A87" s="19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customHeight="1" x14ac:dyDescent="0.2">
      <c r="A88" s="19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customHeight="1" x14ac:dyDescent="0.2">
      <c r="A89" s="19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 customHeight="1" x14ac:dyDescent="0.2">
      <c r="A90" s="19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.75" customHeight="1" x14ac:dyDescent="0.2">
      <c r="A91" s="19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customHeight="1" x14ac:dyDescent="0.2">
      <c r="A92" s="19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.75" customHeight="1" x14ac:dyDescent="0.2">
      <c r="A93" s="19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.75" customHeight="1" x14ac:dyDescent="0.2">
      <c r="A94" s="19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.75" customHeight="1" x14ac:dyDescent="0.2">
      <c r="A95" s="19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.75" customHeight="1" x14ac:dyDescent="0.2">
      <c r="A96" s="19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.75" customHeight="1" x14ac:dyDescent="0.2">
      <c r="A97" s="19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.75" customHeight="1" x14ac:dyDescent="0.2">
      <c r="A98" s="19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.75" customHeight="1" x14ac:dyDescent="0.2">
      <c r="A99" s="19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.75" customHeight="1" x14ac:dyDescent="0.2">
      <c r="A100" s="19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.75" customHeight="1" x14ac:dyDescent="0.2">
      <c r="A101" s="19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.75" customHeight="1" x14ac:dyDescent="0.2">
      <c r="A102" s="19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.75" customHeight="1" x14ac:dyDescent="0.2">
      <c r="A103" s="19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.75" customHeight="1" x14ac:dyDescent="0.2">
      <c r="A104" s="19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.75" customHeight="1" x14ac:dyDescent="0.2">
      <c r="A105" s="19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.75" customHeight="1" x14ac:dyDescent="0.2">
      <c r="A106" s="19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.75" customHeight="1" x14ac:dyDescent="0.2">
      <c r="A107" s="19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.75" customHeight="1" x14ac:dyDescent="0.2">
      <c r="A108" s="19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.75" customHeight="1" x14ac:dyDescent="0.2">
      <c r="A109" s="19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.75" customHeight="1" x14ac:dyDescent="0.2">
      <c r="A110" s="19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.75" customHeight="1" x14ac:dyDescent="0.2">
      <c r="A111" s="19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.75" customHeight="1" x14ac:dyDescent="0.2">
      <c r="A112" s="19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.75" customHeight="1" x14ac:dyDescent="0.2">
      <c r="A113" s="19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.75" customHeight="1" x14ac:dyDescent="0.2">
      <c r="A114" s="19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.75" customHeight="1" x14ac:dyDescent="0.2">
      <c r="A115" s="19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.75" customHeight="1" x14ac:dyDescent="0.2">
      <c r="A116" s="19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.75" customHeight="1" x14ac:dyDescent="0.2">
      <c r="A117" s="19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.75" customHeight="1" x14ac:dyDescent="0.2">
      <c r="A118" s="19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.75" customHeight="1" x14ac:dyDescent="0.2">
      <c r="A119" s="19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.75" customHeight="1" x14ac:dyDescent="0.2">
      <c r="A120" s="19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.75" customHeight="1" x14ac:dyDescent="0.2">
      <c r="A121" s="19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.75" customHeight="1" x14ac:dyDescent="0.2">
      <c r="A122" s="19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.75" customHeight="1" x14ac:dyDescent="0.2">
      <c r="A123" s="19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.75" customHeight="1" x14ac:dyDescent="0.2">
      <c r="A124" s="19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.75" customHeight="1" x14ac:dyDescent="0.2">
      <c r="A125" s="19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.75" customHeight="1" x14ac:dyDescent="0.2">
      <c r="A126" s="19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.75" customHeight="1" x14ac:dyDescent="0.2">
      <c r="A127" s="19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.75" customHeight="1" x14ac:dyDescent="0.2">
      <c r="A128" s="19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.75" customHeight="1" x14ac:dyDescent="0.2">
      <c r="A129" s="19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.75" customHeight="1" x14ac:dyDescent="0.2">
      <c r="A130" s="19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.75" customHeight="1" x14ac:dyDescent="0.2">
      <c r="A131" s="19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.75" customHeight="1" x14ac:dyDescent="0.2">
      <c r="A132" s="19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.75" customHeight="1" x14ac:dyDescent="0.2">
      <c r="A133" s="19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.75" customHeight="1" x14ac:dyDescent="0.2">
      <c r="A134" s="19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.75" customHeight="1" x14ac:dyDescent="0.2">
      <c r="A135" s="19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75" customHeight="1" x14ac:dyDescent="0.2">
      <c r="A136" s="19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.75" customHeight="1" x14ac:dyDescent="0.2">
      <c r="A137" s="19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.75" customHeight="1" x14ac:dyDescent="0.2">
      <c r="A138" s="19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.75" customHeight="1" x14ac:dyDescent="0.2">
      <c r="A139" s="19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.75" customHeight="1" x14ac:dyDescent="0.2">
      <c r="A140" s="19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.75" customHeight="1" x14ac:dyDescent="0.2">
      <c r="A141" s="19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.75" customHeight="1" x14ac:dyDescent="0.2">
      <c r="A142" s="19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.75" customHeight="1" x14ac:dyDescent="0.2">
      <c r="A143" s="19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.75" customHeight="1" x14ac:dyDescent="0.2">
      <c r="A144" s="19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.75" customHeight="1" x14ac:dyDescent="0.2">
      <c r="A145" s="19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.75" customHeight="1" x14ac:dyDescent="0.2">
      <c r="A146" s="19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.75" customHeight="1" x14ac:dyDescent="0.2">
      <c r="A147" s="19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.75" customHeight="1" x14ac:dyDescent="0.2">
      <c r="A148" s="19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.75" customHeight="1" x14ac:dyDescent="0.2">
      <c r="A149" s="19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.75" customHeight="1" x14ac:dyDescent="0.2">
      <c r="A150" s="19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.75" customHeight="1" x14ac:dyDescent="0.2">
      <c r="A151" s="19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.75" customHeight="1" x14ac:dyDescent="0.2">
      <c r="A152" s="19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.75" customHeight="1" x14ac:dyDescent="0.2">
      <c r="A153" s="19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.75" customHeight="1" x14ac:dyDescent="0.2">
      <c r="A154" s="19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75" customHeight="1" x14ac:dyDescent="0.2">
      <c r="A155" s="19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.75" customHeight="1" x14ac:dyDescent="0.2">
      <c r="A156" s="19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.75" customHeight="1" x14ac:dyDescent="0.2">
      <c r="A157" s="19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.75" customHeight="1" x14ac:dyDescent="0.2">
      <c r="A158" s="19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.75" customHeight="1" x14ac:dyDescent="0.2">
      <c r="A159" s="19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.75" customHeight="1" x14ac:dyDescent="0.2">
      <c r="A160" s="19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customHeight="1" x14ac:dyDescent="0.2">
      <c r="A161" s="19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.75" customHeight="1" x14ac:dyDescent="0.2">
      <c r="A162" s="19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.75" customHeight="1" x14ac:dyDescent="0.2">
      <c r="A163" s="19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.75" customHeight="1" x14ac:dyDescent="0.2">
      <c r="A164" s="19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.75" customHeight="1" x14ac:dyDescent="0.2">
      <c r="A165" s="19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75" customHeight="1" x14ac:dyDescent="0.2">
      <c r="A166" s="19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.75" customHeight="1" x14ac:dyDescent="0.2">
      <c r="A167" s="19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75" customHeight="1" x14ac:dyDescent="0.2">
      <c r="A168" s="19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.75" customHeight="1" x14ac:dyDescent="0.2">
      <c r="A169" s="19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.75" customHeight="1" x14ac:dyDescent="0.2">
      <c r="A170" s="19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.75" customHeight="1" x14ac:dyDescent="0.2">
      <c r="A171" s="19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.75" customHeight="1" x14ac:dyDescent="0.2">
      <c r="A172" s="19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.75" customHeight="1" x14ac:dyDescent="0.2">
      <c r="A173" s="19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.75" customHeight="1" x14ac:dyDescent="0.2">
      <c r="A174" s="19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.75" customHeight="1" x14ac:dyDescent="0.2">
      <c r="A175" s="19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.75" customHeight="1" x14ac:dyDescent="0.2">
      <c r="A176" s="19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.75" customHeight="1" x14ac:dyDescent="0.2">
      <c r="A177" s="19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75" customHeight="1" x14ac:dyDescent="0.2">
      <c r="A178" s="19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.75" customHeight="1" x14ac:dyDescent="0.2">
      <c r="A179" s="19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.75" customHeight="1" x14ac:dyDescent="0.2">
      <c r="A180" s="19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.75" customHeight="1" x14ac:dyDescent="0.2">
      <c r="A181" s="19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.75" customHeight="1" x14ac:dyDescent="0.2">
      <c r="A182" s="19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.75" customHeight="1" x14ac:dyDescent="0.2">
      <c r="A183" s="19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.75" customHeight="1" x14ac:dyDescent="0.2">
      <c r="A184" s="19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75" customHeight="1" x14ac:dyDescent="0.2">
      <c r="A185" s="19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.75" customHeight="1" x14ac:dyDescent="0.2">
      <c r="A186" s="19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.75" customHeight="1" x14ac:dyDescent="0.2">
      <c r="A187" s="19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.75" customHeight="1" x14ac:dyDescent="0.2">
      <c r="A188" s="19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.75" customHeight="1" x14ac:dyDescent="0.2">
      <c r="A189" s="19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.75" customHeight="1" x14ac:dyDescent="0.2">
      <c r="A190" s="19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.75" customHeight="1" x14ac:dyDescent="0.2">
      <c r="A191" s="19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.75" customHeight="1" x14ac:dyDescent="0.2">
      <c r="A192" s="19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.75" customHeight="1" x14ac:dyDescent="0.2">
      <c r="A193" s="19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.75" customHeight="1" x14ac:dyDescent="0.2">
      <c r="A194" s="19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.75" customHeight="1" x14ac:dyDescent="0.2">
      <c r="A195" s="19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.75" customHeight="1" x14ac:dyDescent="0.2">
      <c r="A196" s="19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.75" customHeight="1" x14ac:dyDescent="0.2">
      <c r="A197" s="19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.75" customHeight="1" x14ac:dyDescent="0.2">
      <c r="A198" s="19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.75" customHeight="1" x14ac:dyDescent="0.2">
      <c r="A199" s="19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.75" customHeight="1" x14ac:dyDescent="0.2">
      <c r="A200" s="19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.75" customHeight="1" x14ac:dyDescent="0.2">
      <c r="A201" s="19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.75" customHeight="1" x14ac:dyDescent="0.2">
      <c r="A202" s="19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.75" customHeight="1" x14ac:dyDescent="0.2">
      <c r="A203" s="19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.75" customHeight="1" x14ac:dyDescent="0.2">
      <c r="A204" s="19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.75" customHeight="1" x14ac:dyDescent="0.2">
      <c r="A205" s="19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.75" customHeight="1" x14ac:dyDescent="0.2">
      <c r="A206" s="19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.75" customHeight="1" x14ac:dyDescent="0.2">
      <c r="A207" s="19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.75" customHeight="1" x14ac:dyDescent="0.2">
      <c r="A208" s="19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.75" customHeight="1" x14ac:dyDescent="0.2">
      <c r="A209" s="19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.75" customHeight="1" x14ac:dyDescent="0.2">
      <c r="A210" s="19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.75" customHeight="1" x14ac:dyDescent="0.2">
      <c r="A211" s="19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.75" customHeight="1" x14ac:dyDescent="0.2">
      <c r="A212" s="19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.75" customHeight="1" x14ac:dyDescent="0.2">
      <c r="A213" s="19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.75" customHeight="1" x14ac:dyDescent="0.2">
      <c r="A214" s="19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.75" customHeight="1" x14ac:dyDescent="0.2">
      <c r="A215" s="19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.75" customHeight="1" x14ac:dyDescent="0.2">
      <c r="A216" s="19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.75" customHeight="1" x14ac:dyDescent="0.2">
      <c r="A217" s="19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.75" customHeight="1" x14ac:dyDescent="0.2">
      <c r="A218" s="19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.75" customHeight="1" x14ac:dyDescent="0.2">
      <c r="A219" s="19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.75" customHeight="1" x14ac:dyDescent="0.2">
      <c r="A220" s="19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.75" customHeight="1" x14ac:dyDescent="0.2">
      <c r="A221" s="19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.75" customHeight="1" x14ac:dyDescent="0.2">
      <c r="A222" s="19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.75" customHeight="1" x14ac:dyDescent="0.2">
      <c r="A223" s="19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.75" customHeight="1" x14ac:dyDescent="0.2">
      <c r="A224" s="19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.75" customHeight="1" x14ac:dyDescent="0.2">
      <c r="A225" s="19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.75" customHeight="1" x14ac:dyDescent="0.2">
      <c r="A226" s="19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.75" customHeight="1" x14ac:dyDescent="0.2">
      <c r="A227" s="19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.75" customHeight="1" x14ac:dyDescent="0.2">
      <c r="A228" s="19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.75" customHeight="1" x14ac:dyDescent="0.2">
      <c r="A229" s="19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.75" customHeight="1" x14ac:dyDescent="0.2">
      <c r="A230" s="19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.75" customHeight="1" x14ac:dyDescent="0.2">
      <c r="A231" s="19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.75" customHeight="1" x14ac:dyDescent="0.2">
      <c r="A232" s="19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.75" customHeight="1" x14ac:dyDescent="0.2">
      <c r="A233" s="19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.75" customHeight="1" x14ac:dyDescent="0.2">
      <c r="A234" s="19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.75" customHeight="1" x14ac:dyDescent="0.2">
      <c r="A235" s="19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.75" customHeight="1" x14ac:dyDescent="0.2">
      <c r="A236" s="19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.75" customHeight="1" x14ac:dyDescent="0.2"/>
    <row r="238" spans="1:28" ht="15.75" customHeight="1" x14ac:dyDescent="0.2"/>
    <row r="239" spans="1:28" ht="15.75" customHeight="1" x14ac:dyDescent="0.2"/>
    <row r="240" spans="1:28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H1"/>
    <mergeCell ref="A36:D36"/>
  </mergeCells>
  <printOptions horizontalCentered="1" gridLines="1"/>
  <pageMargins left="0.7" right="0.7" top="0.75" bottom="0.75" header="0" footer="0"/>
  <pageSetup scale="50" pageOrder="overThenDown" orientation="landscape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1000"/>
  <sheetViews>
    <sheetView workbookViewId="0"/>
  </sheetViews>
  <sheetFormatPr defaultColWidth="12.5703125" defaultRowHeight="15" customHeight="1" x14ac:dyDescent="0.2"/>
  <cols>
    <col min="1" max="1" width="8.28515625" customWidth="1"/>
    <col min="2" max="3" width="16.85546875" customWidth="1"/>
    <col min="4" max="5" width="13.85546875" customWidth="1"/>
    <col min="6" max="7" width="21.140625" customWidth="1"/>
    <col min="8" max="8" width="21.28515625" customWidth="1"/>
    <col min="9" max="9" width="16.140625" customWidth="1"/>
    <col min="10" max="10" width="29.5703125" customWidth="1"/>
    <col min="11" max="11" width="18.5703125" customWidth="1"/>
    <col min="12" max="12" width="28.42578125" customWidth="1"/>
    <col min="13" max="15" width="18.85546875" customWidth="1"/>
    <col min="16" max="17" width="14.140625" customWidth="1"/>
    <col min="18" max="35" width="17.85546875" customWidth="1"/>
  </cols>
  <sheetData>
    <row r="1" spans="1:35" ht="21" customHeight="1" x14ac:dyDescent="0.35">
      <c r="A1" s="435" t="s">
        <v>244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</row>
    <row r="2" spans="1:35" ht="15.75" customHeight="1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</row>
    <row r="3" spans="1:35" ht="58.5" customHeight="1" x14ac:dyDescent="0.2">
      <c r="A3" s="197"/>
      <c r="B3" s="145" t="s">
        <v>245</v>
      </c>
      <c r="C3" s="145"/>
      <c r="D3" s="145" t="s">
        <v>246</v>
      </c>
      <c r="E3" s="145"/>
      <c r="F3" s="145" t="s">
        <v>247</v>
      </c>
      <c r="G3" s="145"/>
      <c r="H3" s="145" t="s">
        <v>211</v>
      </c>
      <c r="I3" s="145"/>
      <c r="J3" s="145" t="s">
        <v>248</v>
      </c>
      <c r="K3" s="145"/>
      <c r="L3" s="145" t="s">
        <v>249</v>
      </c>
      <c r="M3" s="145"/>
      <c r="N3" s="145" t="s">
        <v>250</v>
      </c>
      <c r="O3" s="145"/>
      <c r="P3" s="198" t="s">
        <v>251</v>
      </c>
      <c r="Q3" s="199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</row>
    <row r="4" spans="1:35" ht="14.25" customHeight="1" x14ac:dyDescent="0.2">
      <c r="A4" s="201"/>
      <c r="B4" s="202" t="s">
        <v>218</v>
      </c>
      <c r="C4" s="202"/>
      <c r="D4" s="202"/>
      <c r="E4" s="202"/>
      <c r="F4" s="202"/>
      <c r="G4" s="202"/>
      <c r="H4" s="202" t="s">
        <v>252</v>
      </c>
      <c r="I4" s="202"/>
      <c r="J4" s="202" t="s">
        <v>253</v>
      </c>
      <c r="K4" s="202"/>
      <c r="L4" s="203" t="s">
        <v>254</v>
      </c>
      <c r="M4" s="202"/>
      <c r="N4" s="202"/>
      <c r="O4" s="202"/>
      <c r="P4" s="202"/>
      <c r="Q4" s="204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</row>
    <row r="5" spans="1:35" ht="27.75" customHeight="1" x14ac:dyDescent="0.2">
      <c r="A5" s="201"/>
      <c r="B5" s="202"/>
      <c r="C5" s="202"/>
      <c r="D5" s="202"/>
      <c r="E5" s="202"/>
      <c r="F5" s="202"/>
      <c r="G5" s="202"/>
      <c r="H5" s="202"/>
      <c r="I5" s="202"/>
      <c r="J5" s="202" t="s">
        <v>255</v>
      </c>
      <c r="K5" s="202"/>
      <c r="L5" s="202"/>
      <c r="M5" s="202"/>
      <c r="N5" s="202"/>
      <c r="O5" s="202"/>
      <c r="P5" s="202"/>
      <c r="Q5" s="204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</row>
    <row r="6" spans="1:35" ht="14.25" customHeight="1" x14ac:dyDescent="0.2">
      <c r="A6" s="201"/>
      <c r="B6" s="202"/>
      <c r="C6" s="202"/>
      <c r="D6" s="202"/>
      <c r="E6" s="202"/>
      <c r="F6" s="202"/>
      <c r="G6" s="202"/>
      <c r="H6" s="202"/>
      <c r="I6" s="202"/>
      <c r="J6" s="202" t="s">
        <v>256</v>
      </c>
      <c r="K6" s="202"/>
      <c r="L6" s="202"/>
      <c r="M6" s="202"/>
      <c r="N6" s="202"/>
      <c r="O6" s="202"/>
      <c r="P6" s="202"/>
      <c r="Q6" s="204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</row>
    <row r="7" spans="1:35" ht="15" customHeight="1" x14ac:dyDescent="0.2">
      <c r="A7" s="205"/>
      <c r="B7" s="206"/>
      <c r="C7" s="206"/>
      <c r="D7" s="206"/>
      <c r="E7" s="206"/>
      <c r="F7" s="206"/>
      <c r="G7" s="206"/>
      <c r="H7" s="206"/>
      <c r="I7" s="206"/>
      <c r="J7" s="202" t="s">
        <v>257</v>
      </c>
      <c r="K7" s="202"/>
      <c r="L7" s="206"/>
      <c r="M7" s="206"/>
      <c r="N7" s="206"/>
      <c r="O7" s="206"/>
      <c r="P7" s="206"/>
      <c r="Q7" s="207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</row>
    <row r="8" spans="1:35" ht="18.75" customHeight="1" x14ac:dyDescent="0.2">
      <c r="A8" s="208"/>
      <c r="B8" s="209"/>
      <c r="C8" s="209"/>
      <c r="D8" s="209"/>
      <c r="E8" s="209"/>
      <c r="F8" s="209"/>
      <c r="G8" s="209"/>
      <c r="H8" s="209"/>
      <c r="I8" s="209"/>
      <c r="J8" s="210" t="s">
        <v>258</v>
      </c>
      <c r="K8" s="210"/>
      <c r="L8" s="209"/>
      <c r="M8" s="209"/>
      <c r="N8" s="209"/>
      <c r="O8" s="209"/>
      <c r="P8" s="209"/>
      <c r="Q8" s="207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</row>
    <row r="9" spans="1:35" ht="24.75" customHeight="1" x14ac:dyDescent="0.2">
      <c r="A9" s="211" t="s">
        <v>187</v>
      </c>
      <c r="B9" s="212" t="s">
        <v>259</v>
      </c>
      <c r="C9" s="212"/>
      <c r="D9" s="212" t="s">
        <v>260</v>
      </c>
      <c r="E9" s="212"/>
      <c r="F9" s="212" t="s">
        <v>261</v>
      </c>
      <c r="G9" s="212"/>
      <c r="H9" s="212" t="s">
        <v>259</v>
      </c>
      <c r="I9" s="212"/>
      <c r="J9" s="213" t="s">
        <v>259</v>
      </c>
      <c r="K9" s="213"/>
      <c r="L9" s="213" t="s">
        <v>259</v>
      </c>
      <c r="M9" s="214"/>
      <c r="N9" s="215" t="s">
        <v>259</v>
      </c>
      <c r="O9" s="216"/>
      <c r="P9" s="217" t="s">
        <v>262</v>
      </c>
      <c r="Q9" s="218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</row>
    <row r="10" spans="1:35" ht="12" customHeight="1" x14ac:dyDescent="0.2">
      <c r="A10" s="157">
        <v>0</v>
      </c>
      <c r="B10" s="158">
        <v>12.67</v>
      </c>
      <c r="C10" s="160">
        <f>B10*1.02+0.08</f>
        <v>13.003400000000001</v>
      </c>
      <c r="D10" s="158">
        <v>13.95</v>
      </c>
      <c r="E10" s="159">
        <f t="shared" ref="E10:E36" si="0">D10*1.025</f>
        <v>14.298749999999998</v>
      </c>
      <c r="F10" s="158">
        <v>13.95</v>
      </c>
      <c r="G10" s="159">
        <f t="shared" ref="G10:G36" si="1">F10*1.025</f>
        <v>14.298749999999998</v>
      </c>
      <c r="H10" s="158">
        <v>13.95</v>
      </c>
      <c r="I10" s="159">
        <f t="shared" ref="I10:I36" si="2">H10*1.025</f>
        <v>14.298749999999998</v>
      </c>
      <c r="J10" s="158">
        <v>15.35</v>
      </c>
      <c r="K10" s="159">
        <f t="shared" ref="K10:K36" si="3">J10*1.025</f>
        <v>15.733749999999999</v>
      </c>
      <c r="L10" s="158">
        <v>16.87</v>
      </c>
      <c r="M10" s="159">
        <f t="shared" ref="M10:M36" si="4">L10*1.025</f>
        <v>17.29175</v>
      </c>
      <c r="N10" s="158">
        <v>19.690000000000001</v>
      </c>
      <c r="O10" s="159">
        <f t="shared" ref="O10:O39" si="5">N10*1.025</f>
        <v>20.18225</v>
      </c>
      <c r="P10" s="219">
        <v>21.63</v>
      </c>
      <c r="Q10" s="220">
        <f t="shared" ref="Q10:Q39" si="6">P10*1.025</f>
        <v>22.170749999999998</v>
      </c>
      <c r="R10" s="221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</row>
    <row r="11" spans="1:35" ht="12" customHeight="1" x14ac:dyDescent="0.2">
      <c r="A11" s="165">
        <v>1</v>
      </c>
      <c r="B11" s="166">
        <v>12.93</v>
      </c>
      <c r="C11" s="159">
        <f t="shared" ref="C11:C36" si="7">B11*1.025</f>
        <v>13.253249999999998</v>
      </c>
      <c r="D11" s="166">
        <v>14.23</v>
      </c>
      <c r="E11" s="159">
        <f t="shared" si="0"/>
        <v>14.585749999999999</v>
      </c>
      <c r="F11" s="166">
        <v>14.23</v>
      </c>
      <c r="G11" s="159">
        <f t="shared" si="1"/>
        <v>14.585749999999999</v>
      </c>
      <c r="H11" s="166">
        <v>14.23</v>
      </c>
      <c r="I11" s="159">
        <f t="shared" si="2"/>
        <v>14.585749999999999</v>
      </c>
      <c r="J11" s="166">
        <v>15.66</v>
      </c>
      <c r="K11" s="159">
        <f t="shared" si="3"/>
        <v>16.051499999999997</v>
      </c>
      <c r="L11" s="166">
        <v>17.22</v>
      </c>
      <c r="M11" s="159">
        <f t="shared" si="4"/>
        <v>17.650499999999997</v>
      </c>
      <c r="N11" s="166">
        <v>20.09</v>
      </c>
      <c r="O11" s="159">
        <f t="shared" si="5"/>
        <v>20.592249999999996</v>
      </c>
      <c r="P11" s="219">
        <v>21.63</v>
      </c>
      <c r="Q11" s="220">
        <f t="shared" si="6"/>
        <v>22.170749999999998</v>
      </c>
      <c r="R11" s="221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</row>
    <row r="12" spans="1:35" ht="12" customHeight="1" x14ac:dyDescent="0.2">
      <c r="A12" s="222">
        <v>2</v>
      </c>
      <c r="B12" s="166">
        <v>13.19</v>
      </c>
      <c r="C12" s="159">
        <f t="shared" si="7"/>
        <v>13.519749999999998</v>
      </c>
      <c r="D12" s="166">
        <v>14.52</v>
      </c>
      <c r="E12" s="159">
        <f t="shared" si="0"/>
        <v>14.882999999999999</v>
      </c>
      <c r="F12" s="166">
        <v>14.52</v>
      </c>
      <c r="G12" s="159">
        <f t="shared" si="1"/>
        <v>14.882999999999999</v>
      </c>
      <c r="H12" s="166">
        <v>14.52</v>
      </c>
      <c r="I12" s="159">
        <f t="shared" si="2"/>
        <v>14.882999999999999</v>
      </c>
      <c r="J12" s="166">
        <v>15.94</v>
      </c>
      <c r="K12" s="159">
        <f t="shared" si="3"/>
        <v>16.3385</v>
      </c>
      <c r="L12" s="166">
        <v>17.57</v>
      </c>
      <c r="M12" s="159">
        <f t="shared" si="4"/>
        <v>18.009249999999998</v>
      </c>
      <c r="N12" s="166">
        <v>20.49</v>
      </c>
      <c r="O12" s="159">
        <f t="shared" si="5"/>
        <v>21.002249999999997</v>
      </c>
      <c r="P12" s="219">
        <v>21.63</v>
      </c>
      <c r="Q12" s="220">
        <f t="shared" si="6"/>
        <v>22.170749999999998</v>
      </c>
      <c r="R12" s="221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</row>
    <row r="13" spans="1:35" ht="12" customHeight="1" x14ac:dyDescent="0.2">
      <c r="A13" s="165">
        <v>3</v>
      </c>
      <c r="B13" s="166">
        <v>13.46</v>
      </c>
      <c r="C13" s="159">
        <f t="shared" si="7"/>
        <v>13.7965</v>
      </c>
      <c r="D13" s="166">
        <v>14.79</v>
      </c>
      <c r="E13" s="159">
        <f t="shared" si="0"/>
        <v>15.159749999999997</v>
      </c>
      <c r="F13" s="166">
        <v>14.79</v>
      </c>
      <c r="G13" s="159">
        <f t="shared" si="1"/>
        <v>15.159749999999997</v>
      </c>
      <c r="H13" s="166">
        <v>14.79</v>
      </c>
      <c r="I13" s="159">
        <f t="shared" si="2"/>
        <v>15.159749999999997</v>
      </c>
      <c r="J13" s="166">
        <v>16.29</v>
      </c>
      <c r="K13" s="159">
        <f t="shared" si="3"/>
        <v>16.697249999999997</v>
      </c>
      <c r="L13" s="166">
        <v>17.899999999999999</v>
      </c>
      <c r="M13" s="159">
        <f t="shared" si="4"/>
        <v>18.347499999999997</v>
      </c>
      <c r="N13" s="166">
        <v>20.9</v>
      </c>
      <c r="O13" s="159">
        <f t="shared" si="5"/>
        <v>21.422499999999996</v>
      </c>
      <c r="P13" s="219">
        <v>21.63</v>
      </c>
      <c r="Q13" s="220">
        <f t="shared" si="6"/>
        <v>22.170749999999998</v>
      </c>
      <c r="R13" s="221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</row>
    <row r="14" spans="1:35" ht="14.25" customHeight="1" x14ac:dyDescent="0.2">
      <c r="A14" s="165">
        <v>4</v>
      </c>
      <c r="B14" s="166">
        <v>13.72</v>
      </c>
      <c r="C14" s="159">
        <f t="shared" si="7"/>
        <v>14.062999999999999</v>
      </c>
      <c r="D14" s="166">
        <v>15.11</v>
      </c>
      <c r="E14" s="159">
        <f t="shared" si="0"/>
        <v>15.487749999999998</v>
      </c>
      <c r="F14" s="166">
        <v>15.11</v>
      </c>
      <c r="G14" s="159">
        <f t="shared" si="1"/>
        <v>15.487749999999998</v>
      </c>
      <c r="H14" s="166">
        <v>15.11</v>
      </c>
      <c r="I14" s="159">
        <f t="shared" si="2"/>
        <v>15.487749999999998</v>
      </c>
      <c r="J14" s="166">
        <v>16.62</v>
      </c>
      <c r="K14" s="159">
        <f t="shared" si="3"/>
        <v>17.035499999999999</v>
      </c>
      <c r="L14" s="166">
        <v>18.27</v>
      </c>
      <c r="M14" s="159">
        <f t="shared" si="4"/>
        <v>18.726749999999999</v>
      </c>
      <c r="N14" s="166">
        <v>21.32</v>
      </c>
      <c r="O14" s="159">
        <f t="shared" si="5"/>
        <v>21.852999999999998</v>
      </c>
      <c r="P14" s="219">
        <v>21.63</v>
      </c>
      <c r="Q14" s="220">
        <f t="shared" si="6"/>
        <v>22.170749999999998</v>
      </c>
      <c r="R14" s="221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</row>
    <row r="15" spans="1:35" ht="12" customHeight="1" x14ac:dyDescent="0.2">
      <c r="A15" s="165">
        <v>5</v>
      </c>
      <c r="B15" s="166">
        <v>14</v>
      </c>
      <c r="C15" s="159">
        <f t="shared" si="7"/>
        <v>14.349999999999998</v>
      </c>
      <c r="D15" s="166">
        <v>15.41</v>
      </c>
      <c r="E15" s="159">
        <f t="shared" si="0"/>
        <v>15.795249999999999</v>
      </c>
      <c r="F15" s="166">
        <v>15.41</v>
      </c>
      <c r="G15" s="159">
        <f t="shared" si="1"/>
        <v>15.795249999999999</v>
      </c>
      <c r="H15" s="166">
        <v>15.41</v>
      </c>
      <c r="I15" s="159">
        <f t="shared" si="2"/>
        <v>15.795249999999999</v>
      </c>
      <c r="J15" s="166">
        <v>16.920000000000002</v>
      </c>
      <c r="K15" s="159">
        <f t="shared" si="3"/>
        <v>17.343</v>
      </c>
      <c r="L15" s="166">
        <v>18.649999999999999</v>
      </c>
      <c r="M15" s="159">
        <f t="shared" si="4"/>
        <v>19.116249999999997</v>
      </c>
      <c r="N15" s="166">
        <v>21.74</v>
      </c>
      <c r="O15" s="159">
        <f t="shared" si="5"/>
        <v>22.283499999999997</v>
      </c>
      <c r="P15" s="219">
        <v>21.63</v>
      </c>
      <c r="Q15" s="220">
        <f t="shared" si="6"/>
        <v>22.170749999999998</v>
      </c>
      <c r="R15" s="221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</row>
    <row r="16" spans="1:35" ht="12" customHeight="1" x14ac:dyDescent="0.2">
      <c r="A16" s="165">
        <v>6</v>
      </c>
      <c r="B16" s="166">
        <v>14.29</v>
      </c>
      <c r="C16" s="159">
        <f t="shared" si="7"/>
        <v>14.647249999999998</v>
      </c>
      <c r="D16" s="166">
        <v>15.71</v>
      </c>
      <c r="E16" s="159">
        <f t="shared" si="0"/>
        <v>16.10275</v>
      </c>
      <c r="F16" s="166">
        <v>15.71</v>
      </c>
      <c r="G16" s="159">
        <f t="shared" si="1"/>
        <v>16.10275</v>
      </c>
      <c r="H16" s="166">
        <v>15.71</v>
      </c>
      <c r="I16" s="159">
        <f t="shared" si="2"/>
        <v>16.10275</v>
      </c>
      <c r="J16" s="166">
        <v>17.27</v>
      </c>
      <c r="K16" s="159">
        <f t="shared" si="3"/>
        <v>17.701749999999997</v>
      </c>
      <c r="L16" s="166">
        <v>19</v>
      </c>
      <c r="M16" s="159">
        <f t="shared" si="4"/>
        <v>19.474999999999998</v>
      </c>
      <c r="N16" s="166">
        <v>22.18</v>
      </c>
      <c r="O16" s="159">
        <f t="shared" si="5"/>
        <v>22.734499999999997</v>
      </c>
      <c r="P16" s="219">
        <v>21.63</v>
      </c>
      <c r="Q16" s="220">
        <f t="shared" si="6"/>
        <v>22.170749999999998</v>
      </c>
      <c r="R16" s="221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</row>
    <row r="17" spans="1:35" ht="12" customHeight="1" x14ac:dyDescent="0.2">
      <c r="A17" s="165">
        <v>7</v>
      </c>
      <c r="B17" s="166">
        <v>14.56</v>
      </c>
      <c r="C17" s="159">
        <f t="shared" si="7"/>
        <v>14.923999999999999</v>
      </c>
      <c r="D17" s="166">
        <v>16.03</v>
      </c>
      <c r="E17" s="159">
        <f t="shared" si="0"/>
        <v>16.43075</v>
      </c>
      <c r="F17" s="166">
        <v>16.03</v>
      </c>
      <c r="G17" s="159">
        <f t="shared" si="1"/>
        <v>16.43075</v>
      </c>
      <c r="H17" s="166">
        <v>16.03</v>
      </c>
      <c r="I17" s="159">
        <f t="shared" si="2"/>
        <v>16.43075</v>
      </c>
      <c r="J17" s="166">
        <v>17.64</v>
      </c>
      <c r="K17" s="159">
        <f t="shared" si="3"/>
        <v>18.081</v>
      </c>
      <c r="L17" s="166">
        <v>19.38</v>
      </c>
      <c r="M17" s="159">
        <f t="shared" si="4"/>
        <v>19.864499999999996</v>
      </c>
      <c r="N17" s="166">
        <v>22.62</v>
      </c>
      <c r="O17" s="159">
        <f t="shared" si="5"/>
        <v>23.185499999999998</v>
      </c>
      <c r="P17" s="219">
        <v>21.63</v>
      </c>
      <c r="Q17" s="220">
        <f t="shared" si="6"/>
        <v>22.170749999999998</v>
      </c>
      <c r="R17" s="221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</row>
    <row r="18" spans="1:35" ht="12" customHeight="1" x14ac:dyDescent="0.2">
      <c r="A18" s="165">
        <v>8</v>
      </c>
      <c r="B18" s="166">
        <v>14.84</v>
      </c>
      <c r="C18" s="159">
        <f t="shared" si="7"/>
        <v>15.210999999999999</v>
      </c>
      <c r="D18" s="166">
        <v>16.36</v>
      </c>
      <c r="E18" s="159">
        <f t="shared" si="0"/>
        <v>16.768999999999998</v>
      </c>
      <c r="F18" s="166">
        <v>16.36</v>
      </c>
      <c r="G18" s="159">
        <f t="shared" si="1"/>
        <v>16.768999999999998</v>
      </c>
      <c r="H18" s="166">
        <v>16.36</v>
      </c>
      <c r="I18" s="159">
        <f t="shared" si="2"/>
        <v>16.768999999999998</v>
      </c>
      <c r="J18" s="166">
        <v>17.96</v>
      </c>
      <c r="K18" s="159">
        <f t="shared" si="3"/>
        <v>18.408999999999999</v>
      </c>
      <c r="L18" s="166">
        <v>19.8</v>
      </c>
      <c r="M18" s="159">
        <f t="shared" si="4"/>
        <v>20.294999999999998</v>
      </c>
      <c r="N18" s="166">
        <v>23.07</v>
      </c>
      <c r="O18" s="159">
        <f t="shared" si="5"/>
        <v>23.646749999999997</v>
      </c>
      <c r="P18" s="219">
        <v>21.63</v>
      </c>
      <c r="Q18" s="220">
        <f t="shared" si="6"/>
        <v>22.170749999999998</v>
      </c>
      <c r="R18" s="221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</row>
    <row r="19" spans="1:35" ht="12" customHeight="1" x14ac:dyDescent="0.2">
      <c r="A19" s="165">
        <v>9</v>
      </c>
      <c r="B19" s="166">
        <v>15.16</v>
      </c>
      <c r="C19" s="159">
        <f t="shared" si="7"/>
        <v>15.538999999999998</v>
      </c>
      <c r="D19" s="166">
        <v>16.68</v>
      </c>
      <c r="E19" s="159">
        <f t="shared" si="0"/>
        <v>17.096999999999998</v>
      </c>
      <c r="F19" s="166">
        <v>16.68</v>
      </c>
      <c r="G19" s="159">
        <f t="shared" si="1"/>
        <v>17.096999999999998</v>
      </c>
      <c r="H19" s="166">
        <v>16.68</v>
      </c>
      <c r="I19" s="159">
        <f t="shared" si="2"/>
        <v>17.096999999999998</v>
      </c>
      <c r="J19" s="166">
        <v>18.329999999999998</v>
      </c>
      <c r="K19" s="159">
        <f t="shared" si="3"/>
        <v>18.788249999999998</v>
      </c>
      <c r="L19" s="166">
        <v>20.16</v>
      </c>
      <c r="M19" s="159">
        <f t="shared" si="4"/>
        <v>20.663999999999998</v>
      </c>
      <c r="N19" s="166">
        <v>23.54</v>
      </c>
      <c r="O19" s="159">
        <f t="shared" si="5"/>
        <v>24.128499999999995</v>
      </c>
      <c r="P19" s="219">
        <v>21.63</v>
      </c>
      <c r="Q19" s="220">
        <f t="shared" si="6"/>
        <v>22.170749999999998</v>
      </c>
      <c r="R19" s="221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</row>
    <row r="20" spans="1:35" ht="12" customHeight="1" x14ac:dyDescent="0.2">
      <c r="A20" s="165">
        <v>10</v>
      </c>
      <c r="B20" s="166">
        <v>15.47</v>
      </c>
      <c r="C20" s="159">
        <f t="shared" si="7"/>
        <v>15.85675</v>
      </c>
      <c r="D20" s="166">
        <v>17</v>
      </c>
      <c r="E20" s="159">
        <f t="shared" si="0"/>
        <v>17.424999999999997</v>
      </c>
      <c r="F20" s="166">
        <v>17</v>
      </c>
      <c r="G20" s="159">
        <f t="shared" si="1"/>
        <v>17.424999999999997</v>
      </c>
      <c r="H20" s="166">
        <v>17</v>
      </c>
      <c r="I20" s="159">
        <f t="shared" si="2"/>
        <v>17.424999999999997</v>
      </c>
      <c r="J20" s="166">
        <v>18.73</v>
      </c>
      <c r="K20" s="159">
        <f t="shared" si="3"/>
        <v>19.198249999999998</v>
      </c>
      <c r="L20" s="166">
        <v>20.58</v>
      </c>
      <c r="M20" s="159">
        <f t="shared" si="4"/>
        <v>21.094499999999996</v>
      </c>
      <c r="N20" s="166">
        <v>24.01</v>
      </c>
      <c r="O20" s="159">
        <f t="shared" si="5"/>
        <v>24.610250000000001</v>
      </c>
      <c r="P20" s="219">
        <v>21.63</v>
      </c>
      <c r="Q20" s="220">
        <f t="shared" si="6"/>
        <v>22.170749999999998</v>
      </c>
      <c r="R20" s="221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</row>
    <row r="21" spans="1:35" ht="12" customHeight="1" x14ac:dyDescent="0.2">
      <c r="A21" s="165">
        <v>11</v>
      </c>
      <c r="B21" s="166">
        <v>15.76</v>
      </c>
      <c r="C21" s="159">
        <f t="shared" si="7"/>
        <v>16.154</v>
      </c>
      <c r="D21" s="166">
        <v>17.36</v>
      </c>
      <c r="E21" s="159">
        <f t="shared" si="0"/>
        <v>17.793999999999997</v>
      </c>
      <c r="F21" s="166">
        <v>17.36</v>
      </c>
      <c r="G21" s="159">
        <f t="shared" si="1"/>
        <v>17.793999999999997</v>
      </c>
      <c r="H21" s="166">
        <v>17.36</v>
      </c>
      <c r="I21" s="159">
        <f t="shared" si="2"/>
        <v>17.793999999999997</v>
      </c>
      <c r="J21" s="166">
        <v>19.07</v>
      </c>
      <c r="K21" s="159">
        <f t="shared" si="3"/>
        <v>19.546749999999999</v>
      </c>
      <c r="L21" s="166">
        <v>20.99</v>
      </c>
      <c r="M21" s="159">
        <f t="shared" si="4"/>
        <v>21.514749999999996</v>
      </c>
      <c r="N21" s="166">
        <v>24.49</v>
      </c>
      <c r="O21" s="159">
        <f t="shared" si="5"/>
        <v>25.102249999999998</v>
      </c>
      <c r="P21" s="219">
        <v>21.63</v>
      </c>
      <c r="Q21" s="220">
        <f t="shared" si="6"/>
        <v>22.170749999999998</v>
      </c>
      <c r="R21" s="221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</row>
    <row r="22" spans="1:35" ht="12" customHeight="1" x14ac:dyDescent="0.2">
      <c r="A22" s="165">
        <v>12</v>
      </c>
      <c r="B22" s="166">
        <v>16.079999999999998</v>
      </c>
      <c r="C22" s="159">
        <f t="shared" si="7"/>
        <v>16.481999999999996</v>
      </c>
      <c r="D22" s="166">
        <v>17.71</v>
      </c>
      <c r="E22" s="159">
        <f t="shared" si="0"/>
        <v>18.152750000000001</v>
      </c>
      <c r="F22" s="166">
        <v>17.71</v>
      </c>
      <c r="G22" s="159">
        <f t="shared" si="1"/>
        <v>18.152750000000001</v>
      </c>
      <c r="H22" s="166">
        <v>17.71</v>
      </c>
      <c r="I22" s="159">
        <f t="shared" si="2"/>
        <v>18.152750000000001</v>
      </c>
      <c r="J22" s="166">
        <v>19.47</v>
      </c>
      <c r="K22" s="159">
        <f t="shared" si="3"/>
        <v>19.956749999999996</v>
      </c>
      <c r="L22" s="166">
        <v>21.41</v>
      </c>
      <c r="M22" s="159">
        <f t="shared" si="4"/>
        <v>21.945249999999998</v>
      </c>
      <c r="N22" s="166">
        <v>24.98</v>
      </c>
      <c r="O22" s="159">
        <f t="shared" si="5"/>
        <v>25.604499999999998</v>
      </c>
      <c r="P22" s="219">
        <v>21.63</v>
      </c>
      <c r="Q22" s="220">
        <f t="shared" si="6"/>
        <v>22.170749999999998</v>
      </c>
      <c r="R22" s="221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</row>
    <row r="23" spans="1:35" ht="12" customHeight="1" x14ac:dyDescent="0.2">
      <c r="A23" s="165">
        <v>13</v>
      </c>
      <c r="B23" s="166">
        <v>16.41</v>
      </c>
      <c r="C23" s="159">
        <f t="shared" si="7"/>
        <v>16.820249999999998</v>
      </c>
      <c r="D23" s="166">
        <v>18.04</v>
      </c>
      <c r="E23" s="159">
        <f t="shared" si="0"/>
        <v>18.490999999999996</v>
      </c>
      <c r="F23" s="166">
        <v>18.04</v>
      </c>
      <c r="G23" s="159">
        <f t="shared" si="1"/>
        <v>18.490999999999996</v>
      </c>
      <c r="H23" s="166">
        <v>18.04</v>
      </c>
      <c r="I23" s="159">
        <f t="shared" si="2"/>
        <v>18.490999999999996</v>
      </c>
      <c r="J23" s="166">
        <v>19.86</v>
      </c>
      <c r="K23" s="159">
        <f t="shared" si="3"/>
        <v>20.356499999999997</v>
      </c>
      <c r="L23" s="166">
        <v>21.85</v>
      </c>
      <c r="M23" s="159">
        <f t="shared" si="4"/>
        <v>22.396249999999998</v>
      </c>
      <c r="N23" s="166">
        <v>25.48</v>
      </c>
      <c r="O23" s="159">
        <f t="shared" si="5"/>
        <v>26.116999999999997</v>
      </c>
      <c r="P23" s="219">
        <v>21.63</v>
      </c>
      <c r="Q23" s="220">
        <f t="shared" si="6"/>
        <v>22.170749999999998</v>
      </c>
      <c r="R23" s="221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</row>
    <row r="24" spans="1:35" ht="12" customHeight="1" x14ac:dyDescent="0.2">
      <c r="A24" s="165">
        <v>14</v>
      </c>
      <c r="B24" s="166">
        <v>16.739999999999998</v>
      </c>
      <c r="C24" s="159">
        <f t="shared" si="7"/>
        <v>17.158499999999997</v>
      </c>
      <c r="D24" s="166">
        <v>18.420000000000002</v>
      </c>
      <c r="E24" s="159">
        <f t="shared" si="0"/>
        <v>18.880500000000001</v>
      </c>
      <c r="F24" s="166">
        <v>18.420000000000002</v>
      </c>
      <c r="G24" s="159">
        <f t="shared" si="1"/>
        <v>18.880500000000001</v>
      </c>
      <c r="H24" s="166">
        <v>18.420000000000002</v>
      </c>
      <c r="I24" s="159">
        <f t="shared" si="2"/>
        <v>18.880500000000001</v>
      </c>
      <c r="J24" s="166">
        <v>20.239999999999998</v>
      </c>
      <c r="K24" s="159">
        <f t="shared" si="3"/>
        <v>20.745999999999995</v>
      </c>
      <c r="L24" s="166">
        <v>22.26</v>
      </c>
      <c r="M24" s="159">
        <f t="shared" si="4"/>
        <v>22.816500000000001</v>
      </c>
      <c r="N24" s="166">
        <v>25.99</v>
      </c>
      <c r="O24" s="159">
        <f t="shared" si="5"/>
        <v>26.639749999999996</v>
      </c>
      <c r="P24" s="219">
        <v>21.63</v>
      </c>
      <c r="Q24" s="220">
        <f t="shared" si="6"/>
        <v>22.170749999999998</v>
      </c>
      <c r="R24" s="221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</row>
    <row r="25" spans="1:35" ht="12" customHeight="1" x14ac:dyDescent="0.2">
      <c r="A25" s="165">
        <v>15</v>
      </c>
      <c r="B25" s="166">
        <v>17.059999999999999</v>
      </c>
      <c r="C25" s="159">
        <f t="shared" si="7"/>
        <v>17.486499999999996</v>
      </c>
      <c r="D25" s="166">
        <v>18.79</v>
      </c>
      <c r="E25" s="159">
        <f t="shared" si="0"/>
        <v>19.259749999999997</v>
      </c>
      <c r="F25" s="166">
        <v>18.79</v>
      </c>
      <c r="G25" s="159">
        <f t="shared" si="1"/>
        <v>19.259749999999997</v>
      </c>
      <c r="H25" s="166">
        <v>18.79</v>
      </c>
      <c r="I25" s="159">
        <f t="shared" si="2"/>
        <v>19.259749999999997</v>
      </c>
      <c r="J25" s="166">
        <v>20.66</v>
      </c>
      <c r="K25" s="159">
        <f t="shared" si="3"/>
        <v>21.176499999999997</v>
      </c>
      <c r="L25" s="166">
        <v>22.72</v>
      </c>
      <c r="M25" s="159">
        <f t="shared" si="4"/>
        <v>23.287999999999997</v>
      </c>
      <c r="N25" s="166">
        <v>26.51</v>
      </c>
      <c r="O25" s="159">
        <f t="shared" si="5"/>
        <v>27.172750000000001</v>
      </c>
      <c r="P25" s="219">
        <v>21.63</v>
      </c>
      <c r="Q25" s="220">
        <f t="shared" si="6"/>
        <v>22.170749999999998</v>
      </c>
      <c r="R25" s="221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</row>
    <row r="26" spans="1:35" ht="12" customHeight="1" x14ac:dyDescent="0.2">
      <c r="A26" s="165">
        <v>16</v>
      </c>
      <c r="B26" s="166">
        <v>17.420000000000002</v>
      </c>
      <c r="C26" s="159">
        <f t="shared" si="7"/>
        <v>17.855499999999999</v>
      </c>
      <c r="D26" s="166">
        <v>19.14</v>
      </c>
      <c r="E26" s="159">
        <f t="shared" si="0"/>
        <v>19.618499999999997</v>
      </c>
      <c r="F26" s="166">
        <v>19.14</v>
      </c>
      <c r="G26" s="159">
        <f t="shared" si="1"/>
        <v>19.618499999999997</v>
      </c>
      <c r="H26" s="166">
        <v>19.14</v>
      </c>
      <c r="I26" s="159">
        <f t="shared" si="2"/>
        <v>19.618499999999997</v>
      </c>
      <c r="J26" s="166">
        <v>21.06</v>
      </c>
      <c r="K26" s="159">
        <f t="shared" si="3"/>
        <v>21.586499999999997</v>
      </c>
      <c r="L26" s="166">
        <v>23.18</v>
      </c>
      <c r="M26" s="159">
        <f t="shared" si="4"/>
        <v>23.759499999999999</v>
      </c>
      <c r="N26" s="166">
        <v>27.04</v>
      </c>
      <c r="O26" s="159">
        <f t="shared" si="5"/>
        <v>27.715999999999998</v>
      </c>
      <c r="P26" s="219">
        <v>21.63</v>
      </c>
      <c r="Q26" s="220">
        <f t="shared" si="6"/>
        <v>22.170749999999998</v>
      </c>
      <c r="R26" s="221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</row>
    <row r="27" spans="1:35" ht="12" customHeight="1" x14ac:dyDescent="0.2">
      <c r="A27" s="165">
        <v>17</v>
      </c>
      <c r="B27" s="166">
        <v>17.77</v>
      </c>
      <c r="C27" s="159">
        <f t="shared" si="7"/>
        <v>18.214249999999996</v>
      </c>
      <c r="D27" s="166">
        <v>19.54</v>
      </c>
      <c r="E27" s="159">
        <f t="shared" si="0"/>
        <v>20.028499999999998</v>
      </c>
      <c r="F27" s="166">
        <v>19.54</v>
      </c>
      <c r="G27" s="159">
        <f t="shared" si="1"/>
        <v>20.028499999999998</v>
      </c>
      <c r="H27" s="166">
        <v>19.54</v>
      </c>
      <c r="I27" s="159">
        <f t="shared" si="2"/>
        <v>20.028499999999998</v>
      </c>
      <c r="J27" s="166">
        <v>21.49</v>
      </c>
      <c r="K27" s="159">
        <f t="shared" si="3"/>
        <v>22.027249999999995</v>
      </c>
      <c r="L27" s="166">
        <v>23.63</v>
      </c>
      <c r="M27" s="159">
        <f t="shared" si="4"/>
        <v>24.220749999999995</v>
      </c>
      <c r="N27" s="166">
        <v>27.58</v>
      </c>
      <c r="O27" s="159">
        <f t="shared" si="5"/>
        <v>28.269499999999997</v>
      </c>
      <c r="P27" s="219">
        <v>21.63</v>
      </c>
      <c r="Q27" s="220">
        <f t="shared" si="6"/>
        <v>22.170749999999998</v>
      </c>
      <c r="R27" s="221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</row>
    <row r="28" spans="1:35" ht="12" customHeight="1" x14ac:dyDescent="0.2">
      <c r="A28" s="165">
        <v>18</v>
      </c>
      <c r="B28" s="166">
        <v>18.100000000000001</v>
      </c>
      <c r="C28" s="159">
        <f t="shared" si="7"/>
        <v>18.552499999999998</v>
      </c>
      <c r="D28" s="166">
        <v>19.93</v>
      </c>
      <c r="E28" s="159">
        <f t="shared" si="0"/>
        <v>20.428249999999998</v>
      </c>
      <c r="F28" s="166">
        <v>19.93</v>
      </c>
      <c r="G28" s="159">
        <f t="shared" si="1"/>
        <v>20.428249999999998</v>
      </c>
      <c r="H28" s="166">
        <v>19.93</v>
      </c>
      <c r="I28" s="159">
        <f t="shared" si="2"/>
        <v>20.428249999999998</v>
      </c>
      <c r="J28" s="166">
        <v>21.93</v>
      </c>
      <c r="K28" s="159">
        <f t="shared" si="3"/>
        <v>22.478249999999999</v>
      </c>
      <c r="L28" s="166">
        <v>24.11</v>
      </c>
      <c r="M28" s="159">
        <f t="shared" si="4"/>
        <v>24.712749999999996</v>
      </c>
      <c r="N28" s="166">
        <v>28.13</v>
      </c>
      <c r="O28" s="159">
        <f t="shared" si="5"/>
        <v>28.833249999999996</v>
      </c>
      <c r="P28" s="219">
        <v>21.63</v>
      </c>
      <c r="Q28" s="220">
        <f t="shared" si="6"/>
        <v>22.170749999999998</v>
      </c>
      <c r="R28" s="221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</row>
    <row r="29" spans="1:35" ht="12" customHeight="1" x14ac:dyDescent="0.2">
      <c r="A29" s="165">
        <v>19</v>
      </c>
      <c r="B29" s="166">
        <v>18.48</v>
      </c>
      <c r="C29" s="159">
        <f t="shared" si="7"/>
        <v>18.942</v>
      </c>
      <c r="D29" s="166">
        <v>20.32</v>
      </c>
      <c r="E29" s="159">
        <f t="shared" si="0"/>
        <v>20.827999999999999</v>
      </c>
      <c r="F29" s="166">
        <v>20.32</v>
      </c>
      <c r="G29" s="159">
        <f t="shared" si="1"/>
        <v>20.827999999999999</v>
      </c>
      <c r="H29" s="166">
        <v>20.32</v>
      </c>
      <c r="I29" s="159">
        <f t="shared" si="2"/>
        <v>20.827999999999999</v>
      </c>
      <c r="J29" s="166">
        <v>22.34</v>
      </c>
      <c r="K29" s="159">
        <f t="shared" si="3"/>
        <v>22.898499999999999</v>
      </c>
      <c r="L29" s="166">
        <v>24.58</v>
      </c>
      <c r="M29" s="159">
        <f t="shared" si="4"/>
        <v>25.194499999999994</v>
      </c>
      <c r="N29" s="166">
        <v>28.7</v>
      </c>
      <c r="O29" s="159">
        <f t="shared" si="5"/>
        <v>29.417499999999997</v>
      </c>
      <c r="P29" s="219">
        <v>21.63</v>
      </c>
      <c r="Q29" s="220">
        <f t="shared" si="6"/>
        <v>22.170749999999998</v>
      </c>
      <c r="R29" s="221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</row>
    <row r="30" spans="1:35" ht="12" customHeight="1" x14ac:dyDescent="0.2">
      <c r="A30" s="165">
        <v>20</v>
      </c>
      <c r="B30" s="166">
        <v>18.850000000000001</v>
      </c>
      <c r="C30" s="159">
        <f t="shared" si="7"/>
        <v>19.321249999999999</v>
      </c>
      <c r="D30" s="166">
        <v>20.73</v>
      </c>
      <c r="E30" s="159">
        <f t="shared" si="0"/>
        <v>21.248249999999999</v>
      </c>
      <c r="F30" s="166">
        <v>20.73</v>
      </c>
      <c r="G30" s="159">
        <f t="shared" si="1"/>
        <v>21.248249999999999</v>
      </c>
      <c r="H30" s="166">
        <v>20.73</v>
      </c>
      <c r="I30" s="159">
        <f t="shared" si="2"/>
        <v>21.248249999999999</v>
      </c>
      <c r="J30" s="166">
        <v>22.79</v>
      </c>
      <c r="K30" s="159">
        <f t="shared" si="3"/>
        <v>23.359749999999998</v>
      </c>
      <c r="L30" s="166">
        <v>25.08</v>
      </c>
      <c r="M30" s="159">
        <f t="shared" si="4"/>
        <v>25.706999999999997</v>
      </c>
      <c r="N30" s="166">
        <v>29.29</v>
      </c>
      <c r="O30" s="159">
        <f t="shared" si="5"/>
        <v>30.022249999999996</v>
      </c>
      <c r="P30" s="219">
        <v>21.63</v>
      </c>
      <c r="Q30" s="220">
        <f t="shared" si="6"/>
        <v>22.170749999999998</v>
      </c>
      <c r="R30" s="221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</row>
    <row r="31" spans="1:35" ht="12" customHeight="1" x14ac:dyDescent="0.2">
      <c r="A31" s="165">
        <v>21</v>
      </c>
      <c r="B31" s="166">
        <v>19.21</v>
      </c>
      <c r="C31" s="159">
        <f t="shared" si="7"/>
        <v>19.690249999999999</v>
      </c>
      <c r="D31" s="166">
        <v>21.14</v>
      </c>
      <c r="E31" s="159">
        <f t="shared" si="0"/>
        <v>21.668499999999998</v>
      </c>
      <c r="F31" s="166">
        <v>21.14</v>
      </c>
      <c r="G31" s="159">
        <f t="shared" si="1"/>
        <v>21.668499999999998</v>
      </c>
      <c r="H31" s="166">
        <v>21.14</v>
      </c>
      <c r="I31" s="159">
        <f t="shared" si="2"/>
        <v>21.668499999999998</v>
      </c>
      <c r="J31" s="166">
        <v>23.26</v>
      </c>
      <c r="K31" s="159">
        <f t="shared" si="3"/>
        <v>23.8415</v>
      </c>
      <c r="L31" s="166">
        <v>25.57</v>
      </c>
      <c r="M31" s="159">
        <f t="shared" si="4"/>
        <v>26.209249999999997</v>
      </c>
      <c r="N31" s="166">
        <v>29.85</v>
      </c>
      <c r="O31" s="159">
        <f t="shared" si="5"/>
        <v>30.596249999999998</v>
      </c>
      <c r="P31" s="219">
        <v>21.63</v>
      </c>
      <c r="Q31" s="220">
        <f t="shared" si="6"/>
        <v>22.170749999999998</v>
      </c>
      <c r="R31" s="221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</row>
    <row r="32" spans="1:35" ht="12" customHeight="1" x14ac:dyDescent="0.2">
      <c r="A32" s="165">
        <v>22</v>
      </c>
      <c r="B32" s="166">
        <v>19.61</v>
      </c>
      <c r="C32" s="159">
        <f t="shared" si="7"/>
        <v>20.100249999999999</v>
      </c>
      <c r="D32" s="166">
        <v>21.58</v>
      </c>
      <c r="E32" s="159">
        <f t="shared" si="0"/>
        <v>22.119499999999995</v>
      </c>
      <c r="F32" s="166">
        <v>21.58</v>
      </c>
      <c r="G32" s="159">
        <f t="shared" si="1"/>
        <v>22.119499999999995</v>
      </c>
      <c r="H32" s="166">
        <v>21.58</v>
      </c>
      <c r="I32" s="159">
        <f t="shared" si="2"/>
        <v>22.119499999999995</v>
      </c>
      <c r="J32" s="166">
        <v>23.72</v>
      </c>
      <c r="K32" s="159">
        <f t="shared" si="3"/>
        <v>24.312999999999995</v>
      </c>
      <c r="L32" s="166">
        <v>26.1</v>
      </c>
      <c r="M32" s="159">
        <f t="shared" si="4"/>
        <v>26.752499999999998</v>
      </c>
      <c r="N32" s="166">
        <v>30</v>
      </c>
      <c r="O32" s="159">
        <f t="shared" si="5"/>
        <v>30.749999999999996</v>
      </c>
      <c r="P32" s="219">
        <v>21.63</v>
      </c>
      <c r="Q32" s="220">
        <f t="shared" si="6"/>
        <v>22.170749999999998</v>
      </c>
      <c r="R32" s="221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</row>
    <row r="33" spans="1:35" ht="12" customHeight="1" x14ac:dyDescent="0.2">
      <c r="A33" s="165">
        <v>23</v>
      </c>
      <c r="B33" s="166">
        <v>19.71</v>
      </c>
      <c r="C33" s="159">
        <f t="shared" si="7"/>
        <v>20.202749999999998</v>
      </c>
      <c r="D33" s="166">
        <v>21.68</v>
      </c>
      <c r="E33" s="159">
        <f t="shared" si="0"/>
        <v>22.221999999999998</v>
      </c>
      <c r="F33" s="166">
        <v>21.68</v>
      </c>
      <c r="G33" s="159">
        <f t="shared" si="1"/>
        <v>22.221999999999998</v>
      </c>
      <c r="H33" s="166">
        <v>21.68</v>
      </c>
      <c r="I33" s="159">
        <f t="shared" si="2"/>
        <v>22.221999999999998</v>
      </c>
      <c r="J33" s="166">
        <v>23.84</v>
      </c>
      <c r="K33" s="159">
        <f t="shared" si="3"/>
        <v>24.435999999999996</v>
      </c>
      <c r="L33" s="166">
        <v>26.23</v>
      </c>
      <c r="M33" s="159">
        <f t="shared" si="4"/>
        <v>26.885749999999998</v>
      </c>
      <c r="N33" s="166">
        <v>30</v>
      </c>
      <c r="O33" s="159">
        <f t="shared" si="5"/>
        <v>30.749999999999996</v>
      </c>
      <c r="P33" s="219">
        <v>21.63</v>
      </c>
      <c r="Q33" s="220">
        <f t="shared" si="6"/>
        <v>22.170749999999998</v>
      </c>
      <c r="R33" s="221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</row>
    <row r="34" spans="1:35" ht="12" customHeight="1" x14ac:dyDescent="0.2">
      <c r="A34" s="165">
        <v>24</v>
      </c>
      <c r="B34" s="166">
        <v>19.71</v>
      </c>
      <c r="C34" s="159">
        <f t="shared" si="7"/>
        <v>20.202749999999998</v>
      </c>
      <c r="D34" s="166">
        <v>21.68</v>
      </c>
      <c r="E34" s="159">
        <f t="shared" si="0"/>
        <v>22.221999999999998</v>
      </c>
      <c r="F34" s="166">
        <v>21.68</v>
      </c>
      <c r="G34" s="159">
        <f t="shared" si="1"/>
        <v>22.221999999999998</v>
      </c>
      <c r="H34" s="166">
        <v>21.68</v>
      </c>
      <c r="I34" s="159">
        <f t="shared" si="2"/>
        <v>22.221999999999998</v>
      </c>
      <c r="J34" s="166">
        <v>23.84</v>
      </c>
      <c r="K34" s="159">
        <f t="shared" si="3"/>
        <v>24.435999999999996</v>
      </c>
      <c r="L34" s="166">
        <v>26.23</v>
      </c>
      <c r="M34" s="159">
        <f t="shared" si="4"/>
        <v>26.885749999999998</v>
      </c>
      <c r="N34" s="166">
        <v>30</v>
      </c>
      <c r="O34" s="159">
        <f t="shared" si="5"/>
        <v>30.749999999999996</v>
      </c>
      <c r="P34" s="219">
        <v>21.63</v>
      </c>
      <c r="Q34" s="220">
        <f t="shared" si="6"/>
        <v>22.170749999999998</v>
      </c>
      <c r="R34" s="221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</row>
    <row r="35" spans="1:35" ht="12" customHeight="1" x14ac:dyDescent="0.2">
      <c r="A35" s="165">
        <v>25</v>
      </c>
      <c r="B35" s="166">
        <v>19.71</v>
      </c>
      <c r="C35" s="159">
        <f t="shared" si="7"/>
        <v>20.202749999999998</v>
      </c>
      <c r="D35" s="166">
        <v>21.68</v>
      </c>
      <c r="E35" s="159">
        <f t="shared" si="0"/>
        <v>22.221999999999998</v>
      </c>
      <c r="F35" s="166">
        <v>21.68</v>
      </c>
      <c r="G35" s="159">
        <f t="shared" si="1"/>
        <v>22.221999999999998</v>
      </c>
      <c r="H35" s="166">
        <v>21.68</v>
      </c>
      <c r="I35" s="159">
        <f t="shared" si="2"/>
        <v>22.221999999999998</v>
      </c>
      <c r="J35" s="166">
        <v>23.84</v>
      </c>
      <c r="K35" s="159">
        <f t="shared" si="3"/>
        <v>24.435999999999996</v>
      </c>
      <c r="L35" s="166">
        <v>26.23</v>
      </c>
      <c r="M35" s="159">
        <f t="shared" si="4"/>
        <v>26.885749999999998</v>
      </c>
      <c r="N35" s="166">
        <v>30</v>
      </c>
      <c r="O35" s="159">
        <f t="shared" si="5"/>
        <v>30.749999999999996</v>
      </c>
      <c r="P35" s="219">
        <v>21.63</v>
      </c>
      <c r="Q35" s="220">
        <f t="shared" si="6"/>
        <v>22.170749999999998</v>
      </c>
      <c r="R35" s="221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</row>
    <row r="36" spans="1:35" ht="12" customHeight="1" x14ac:dyDescent="0.2">
      <c r="A36" s="165">
        <v>26</v>
      </c>
      <c r="B36" s="166">
        <v>19.71</v>
      </c>
      <c r="C36" s="159">
        <f t="shared" si="7"/>
        <v>20.202749999999998</v>
      </c>
      <c r="D36" s="166">
        <v>21.68</v>
      </c>
      <c r="E36" s="159">
        <f t="shared" si="0"/>
        <v>22.221999999999998</v>
      </c>
      <c r="F36" s="166">
        <v>21.68</v>
      </c>
      <c r="G36" s="159">
        <f t="shared" si="1"/>
        <v>22.221999999999998</v>
      </c>
      <c r="H36" s="166">
        <v>21.68</v>
      </c>
      <c r="I36" s="159">
        <f t="shared" si="2"/>
        <v>22.221999999999998</v>
      </c>
      <c r="J36" s="166">
        <v>23.84</v>
      </c>
      <c r="K36" s="159">
        <f t="shared" si="3"/>
        <v>24.435999999999996</v>
      </c>
      <c r="L36" s="166">
        <v>26.23</v>
      </c>
      <c r="M36" s="159">
        <f t="shared" si="4"/>
        <v>26.885749999999998</v>
      </c>
      <c r="N36" s="166">
        <v>30</v>
      </c>
      <c r="O36" s="159">
        <f t="shared" si="5"/>
        <v>30.749999999999996</v>
      </c>
      <c r="P36" s="219">
        <v>21.63</v>
      </c>
      <c r="Q36" s="220">
        <f t="shared" si="6"/>
        <v>22.170749999999998</v>
      </c>
      <c r="R36" s="221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</row>
    <row r="37" spans="1:35" ht="12" customHeight="1" x14ac:dyDescent="0.2">
      <c r="A37" s="169">
        <v>27</v>
      </c>
      <c r="B37" s="170">
        <v>19.71</v>
      </c>
      <c r="C37" s="171">
        <v>20.48</v>
      </c>
      <c r="D37" s="170">
        <v>21.68</v>
      </c>
      <c r="E37" s="171">
        <v>22.52</v>
      </c>
      <c r="F37" s="170">
        <v>21.68</v>
      </c>
      <c r="G37" s="171">
        <v>22.52</v>
      </c>
      <c r="H37" s="170">
        <v>21.68</v>
      </c>
      <c r="I37" s="171">
        <v>22.52</v>
      </c>
      <c r="J37" s="170">
        <v>23.84</v>
      </c>
      <c r="K37" s="171">
        <v>24.77</v>
      </c>
      <c r="L37" s="170">
        <v>26.23</v>
      </c>
      <c r="M37" s="171">
        <v>27.26</v>
      </c>
      <c r="N37" s="223">
        <v>30.45</v>
      </c>
      <c r="O37" s="224">
        <f t="shared" si="5"/>
        <v>31.211249999999996</v>
      </c>
      <c r="P37" s="225">
        <v>21.63</v>
      </c>
      <c r="Q37" s="220">
        <f t="shared" si="6"/>
        <v>22.170749999999998</v>
      </c>
      <c r="R37" s="226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</row>
    <row r="38" spans="1:35" ht="12" customHeight="1" x14ac:dyDescent="0.2">
      <c r="A38" s="169">
        <v>28</v>
      </c>
      <c r="B38" s="170">
        <v>19.71</v>
      </c>
      <c r="C38" s="171">
        <v>20.86</v>
      </c>
      <c r="D38" s="170">
        <v>21.68</v>
      </c>
      <c r="E38" s="171">
        <v>22.94</v>
      </c>
      <c r="F38" s="170">
        <v>21.68</v>
      </c>
      <c r="G38" s="171">
        <v>22.94</v>
      </c>
      <c r="H38" s="170">
        <v>21.68</v>
      </c>
      <c r="I38" s="171">
        <v>22.94</v>
      </c>
      <c r="J38" s="170">
        <v>23.84</v>
      </c>
      <c r="K38" s="171">
        <v>25.23</v>
      </c>
      <c r="L38" s="170">
        <v>26.23</v>
      </c>
      <c r="M38" s="171">
        <v>27.77</v>
      </c>
      <c r="N38" s="223">
        <v>31.04</v>
      </c>
      <c r="O38" s="224">
        <f t="shared" si="5"/>
        <v>31.815999999999995</v>
      </c>
      <c r="P38" s="225">
        <v>21.63</v>
      </c>
      <c r="Q38" s="220">
        <f t="shared" si="6"/>
        <v>22.170749999999998</v>
      </c>
      <c r="R38" s="226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</row>
    <row r="39" spans="1:35" ht="12" customHeight="1" x14ac:dyDescent="0.2">
      <c r="A39" s="169">
        <v>29</v>
      </c>
      <c r="B39" s="170">
        <v>19.71</v>
      </c>
      <c r="C39" s="171">
        <v>20.96</v>
      </c>
      <c r="D39" s="170">
        <v>21.68</v>
      </c>
      <c r="E39" s="171">
        <v>23.05</v>
      </c>
      <c r="F39" s="170">
        <v>21.68</v>
      </c>
      <c r="G39" s="171">
        <v>23.05</v>
      </c>
      <c r="H39" s="170">
        <v>21.68</v>
      </c>
      <c r="I39" s="171">
        <v>23.05</v>
      </c>
      <c r="J39" s="170">
        <v>23.84</v>
      </c>
      <c r="K39" s="171">
        <v>25.36</v>
      </c>
      <c r="L39" s="170">
        <v>26.23</v>
      </c>
      <c r="M39" s="171">
        <v>27.91</v>
      </c>
      <c r="N39" s="223">
        <v>31.2</v>
      </c>
      <c r="O39" s="224">
        <f t="shared" si="5"/>
        <v>31.979999999999997</v>
      </c>
      <c r="P39" s="228">
        <v>21.68</v>
      </c>
      <c r="Q39" s="220">
        <f t="shared" si="6"/>
        <v>22.221999999999998</v>
      </c>
      <c r="R39" s="226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</row>
    <row r="40" spans="1:35" ht="6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3.5" customHeight="1" x14ac:dyDescent="0.2">
      <c r="A41" s="433" t="s">
        <v>263</v>
      </c>
      <c r="B41" s="376"/>
      <c r="C41" s="376"/>
      <c r="D41" s="376"/>
      <c r="E41" s="376"/>
      <c r="F41" s="377"/>
      <c r="G41" s="2"/>
      <c r="H41" s="2"/>
      <c r="I41" s="2"/>
      <c r="J41" s="2"/>
      <c r="K41" s="2"/>
      <c r="L41" s="2"/>
      <c r="M41" s="2"/>
      <c r="N41" s="2"/>
      <c r="O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1:35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1:35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1:35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1:35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1:35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35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1:35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1:35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1:35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1:35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1:35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1:35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1:35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1:35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1:35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1:35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1:35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1:35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1:35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1:35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1:35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1:35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1:35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1:35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1:35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1:35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1:35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 ht="15.75" customHeight="1" x14ac:dyDescent="0.2"/>
    <row r="243" spans="1:35" ht="15.75" customHeight="1" x14ac:dyDescent="0.2"/>
    <row r="244" spans="1:35" ht="15.75" customHeight="1" x14ac:dyDescent="0.2"/>
    <row r="245" spans="1:35" ht="15.75" customHeight="1" x14ac:dyDescent="0.2"/>
    <row r="246" spans="1:35" ht="15.75" customHeight="1" x14ac:dyDescent="0.2"/>
    <row r="247" spans="1:35" ht="15.75" customHeight="1" x14ac:dyDescent="0.2"/>
    <row r="248" spans="1:35" ht="15.75" customHeight="1" x14ac:dyDescent="0.2"/>
    <row r="249" spans="1:35" ht="15.75" customHeight="1" x14ac:dyDescent="0.2"/>
    <row r="250" spans="1:35" ht="15.75" customHeight="1" x14ac:dyDescent="0.2"/>
    <row r="251" spans="1:35" ht="15.75" customHeight="1" x14ac:dyDescent="0.2"/>
    <row r="252" spans="1:35" ht="15.75" customHeight="1" x14ac:dyDescent="0.2"/>
    <row r="253" spans="1:35" ht="15.75" customHeight="1" x14ac:dyDescent="0.2"/>
    <row r="254" spans="1:35" ht="15.75" customHeight="1" x14ac:dyDescent="0.2"/>
    <row r="255" spans="1:35" ht="15.75" customHeight="1" x14ac:dyDescent="0.2"/>
    <row r="256" spans="1:35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N1"/>
    <mergeCell ref="A41:F41"/>
  </mergeCells>
  <printOptions horizontalCentered="1"/>
  <pageMargins left="0.7" right="0.7" top="0.75" bottom="0.75" header="0" footer="0"/>
  <pageSetup pageOrder="overThenDown" orientation="landscape" cellComments="atEnd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E1000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" customHeight="1" x14ac:dyDescent="0.2"/>
  <cols>
    <col min="1" max="1" width="12.42578125" customWidth="1"/>
    <col min="2" max="2" width="19.140625" customWidth="1"/>
    <col min="3" max="3" width="18.28515625" customWidth="1"/>
    <col min="4" max="5" width="13.85546875" customWidth="1"/>
    <col min="6" max="7" width="18.140625" customWidth="1"/>
    <col min="8" max="9" width="20.42578125" customWidth="1"/>
    <col min="10" max="11" width="19.85546875" customWidth="1"/>
    <col min="12" max="13" width="19.42578125" customWidth="1"/>
    <col min="14" max="14" width="19.5703125" customWidth="1"/>
    <col min="15" max="15" width="19.42578125" customWidth="1"/>
  </cols>
  <sheetData>
    <row r="1" spans="1:31" ht="15.75" customHeight="1" x14ac:dyDescent="0.35">
      <c r="A1" s="365" t="s">
        <v>264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9.75" customHeight="1" x14ac:dyDescent="0.2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.75" customHeight="1" x14ac:dyDescent="0.25">
      <c r="A3" s="229"/>
      <c r="B3" s="230" t="s">
        <v>265</v>
      </c>
      <c r="C3" s="230"/>
      <c r="D3" s="230" t="s">
        <v>266</v>
      </c>
      <c r="E3" s="230"/>
      <c r="F3" s="230" t="s">
        <v>267</v>
      </c>
      <c r="G3" s="230"/>
      <c r="H3" s="230" t="s">
        <v>268</v>
      </c>
      <c r="I3" s="230"/>
      <c r="J3" s="230" t="s">
        <v>268</v>
      </c>
      <c r="K3" s="230"/>
      <c r="L3" s="230" t="s">
        <v>268</v>
      </c>
      <c r="M3" s="231"/>
      <c r="N3" s="232" t="s">
        <v>268</v>
      </c>
      <c r="O3" s="231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</row>
    <row r="4" spans="1:31" ht="15.75" customHeight="1" x14ac:dyDescent="0.2">
      <c r="A4" s="234"/>
      <c r="B4" s="132"/>
      <c r="C4" s="132"/>
      <c r="D4" s="132"/>
      <c r="E4" s="132"/>
      <c r="F4" s="132"/>
      <c r="G4" s="132"/>
      <c r="H4" s="235" t="s">
        <v>269</v>
      </c>
      <c r="I4" s="235"/>
      <c r="J4" s="235" t="s">
        <v>270</v>
      </c>
      <c r="K4" s="235"/>
      <c r="L4" s="235" t="s">
        <v>271</v>
      </c>
      <c r="M4" s="236"/>
      <c r="N4" s="237" t="s">
        <v>272</v>
      </c>
      <c r="O4" s="236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.75" customHeight="1" x14ac:dyDescent="0.2">
      <c r="A5" s="238" t="s">
        <v>187</v>
      </c>
      <c r="B5" s="239" t="s">
        <v>273</v>
      </c>
      <c r="C5" s="239"/>
      <c r="D5" s="239" t="s">
        <v>274</v>
      </c>
      <c r="E5" s="239"/>
      <c r="F5" s="240" t="s">
        <v>273</v>
      </c>
      <c r="G5" s="240"/>
      <c r="H5" s="240" t="s">
        <v>275</v>
      </c>
      <c r="I5" s="240"/>
      <c r="J5" s="240" t="s">
        <v>275</v>
      </c>
      <c r="K5" s="240"/>
      <c r="L5" s="240" t="s">
        <v>275</v>
      </c>
      <c r="M5" s="241"/>
      <c r="N5" s="242" t="s">
        <v>275</v>
      </c>
      <c r="O5" s="24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.75" customHeight="1" x14ac:dyDescent="0.2">
      <c r="A6" s="243">
        <v>0</v>
      </c>
      <c r="B6" s="133">
        <v>11.53</v>
      </c>
      <c r="C6" s="160">
        <f>B6*1.02+1.24</f>
        <v>13.0006</v>
      </c>
      <c r="D6" s="133">
        <v>11.53</v>
      </c>
      <c r="E6" s="160">
        <f>D6*1.02+1.24</f>
        <v>13.0006</v>
      </c>
      <c r="F6" s="133">
        <v>12.67</v>
      </c>
      <c r="G6" s="160">
        <f>F6*1.02+1.24</f>
        <v>14.163400000000001</v>
      </c>
      <c r="H6" s="133">
        <v>12.67</v>
      </c>
      <c r="I6" s="160">
        <f>H6*1.02+1.24</f>
        <v>14.163400000000001</v>
      </c>
      <c r="J6" s="133">
        <v>13.95</v>
      </c>
      <c r="K6" s="160">
        <f>J6*1.02+1.22</f>
        <v>15.449</v>
      </c>
      <c r="L6" s="133">
        <v>15.35</v>
      </c>
      <c r="M6" s="160">
        <f>L6*1.02+1.22</f>
        <v>16.876999999999999</v>
      </c>
      <c r="N6" s="133">
        <v>16.87</v>
      </c>
      <c r="O6" s="160">
        <f>N6*1.02+1.22</f>
        <v>18.427399999999999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 customHeight="1" x14ac:dyDescent="0.2">
      <c r="A7" s="116">
        <v>1</v>
      </c>
      <c r="B7" s="138">
        <v>11.76</v>
      </c>
      <c r="C7" s="160">
        <f>B7*1.02+1.1</f>
        <v>13.0952</v>
      </c>
      <c r="D7" s="138">
        <v>11.76</v>
      </c>
      <c r="E7" s="160">
        <f>D7*1.02+1.1</f>
        <v>13.0952</v>
      </c>
      <c r="F7" s="138">
        <v>12.93</v>
      </c>
      <c r="G7" s="160">
        <f>F7*1.02+1.1</f>
        <v>14.288599999999999</v>
      </c>
      <c r="H7" s="138">
        <v>12.93</v>
      </c>
      <c r="I7" s="160">
        <f>H7*1.02+1.1</f>
        <v>14.288599999999999</v>
      </c>
      <c r="J7" s="138">
        <v>14.23</v>
      </c>
      <c r="K7" s="160">
        <f>J7*1.02+1.08</f>
        <v>15.594600000000002</v>
      </c>
      <c r="L7" s="138">
        <v>15.66</v>
      </c>
      <c r="M7" s="160">
        <f>L7*1.02+1.08</f>
        <v>17.0532</v>
      </c>
      <c r="N7" s="138">
        <v>17.22</v>
      </c>
      <c r="O7" s="160">
        <f>N7*1.02+1.08</f>
        <v>18.644399999999997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 customHeight="1" x14ac:dyDescent="0.2">
      <c r="A8" s="116">
        <v>2</v>
      </c>
      <c r="B8" s="138">
        <v>12</v>
      </c>
      <c r="C8" s="160">
        <f>B8*1.02+0.96</f>
        <v>13.2</v>
      </c>
      <c r="D8" s="138">
        <v>12</v>
      </c>
      <c r="E8" s="160">
        <f>D8*1.02+0.96</f>
        <v>13.2</v>
      </c>
      <c r="F8" s="138">
        <v>13.19</v>
      </c>
      <c r="G8" s="160">
        <f>F8*1.02+0.96</f>
        <v>14.413799999999998</v>
      </c>
      <c r="H8" s="138">
        <v>13.19</v>
      </c>
      <c r="I8" s="160">
        <f>H8*1.02+0.96</f>
        <v>14.413799999999998</v>
      </c>
      <c r="J8" s="138">
        <v>14.52</v>
      </c>
      <c r="K8" s="160">
        <f>J8*1.02+0.94</f>
        <v>15.750399999999999</v>
      </c>
      <c r="L8" s="138">
        <v>15.94</v>
      </c>
      <c r="M8" s="160">
        <f>L8*1.02+0.94</f>
        <v>17.198800000000002</v>
      </c>
      <c r="N8" s="138">
        <v>17.57</v>
      </c>
      <c r="O8" s="160">
        <f>N8*1.02+0.94</f>
        <v>18.861400000000003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.75" customHeight="1" x14ac:dyDescent="0.2">
      <c r="A9" s="116">
        <v>3</v>
      </c>
      <c r="B9" s="138">
        <v>12.25</v>
      </c>
      <c r="C9" s="160">
        <f>B9*1.02+0.8</f>
        <v>13.295000000000002</v>
      </c>
      <c r="D9" s="138">
        <v>12.25</v>
      </c>
      <c r="E9" s="160">
        <f>D9*1.02+0.8</f>
        <v>13.295000000000002</v>
      </c>
      <c r="F9" s="138">
        <v>13.46</v>
      </c>
      <c r="G9" s="160">
        <f>F9*1.02+0.8</f>
        <v>14.529200000000001</v>
      </c>
      <c r="H9" s="138">
        <v>13.46</v>
      </c>
      <c r="I9" s="160">
        <f>H9*1.02+0.8</f>
        <v>14.529200000000001</v>
      </c>
      <c r="J9" s="138">
        <v>14.79</v>
      </c>
      <c r="K9" s="160">
        <f>J9*1.02+0.78</f>
        <v>15.865799999999998</v>
      </c>
      <c r="L9" s="138">
        <v>16.29</v>
      </c>
      <c r="M9" s="160">
        <f>L9*1.02+0.78</f>
        <v>17.395800000000001</v>
      </c>
      <c r="N9" s="138">
        <v>17.899999999999999</v>
      </c>
      <c r="O9" s="160">
        <f>N9*1.02+0.78</f>
        <v>19.038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 customHeight="1" x14ac:dyDescent="0.2">
      <c r="A10" s="116">
        <v>4</v>
      </c>
      <c r="B10" s="138">
        <v>12.47</v>
      </c>
      <c r="C10" s="160">
        <f>B10*1.02+0.68</f>
        <v>13.3994</v>
      </c>
      <c r="D10" s="138">
        <v>12.47</v>
      </c>
      <c r="E10" s="160">
        <f>D10*1.02+0.68</f>
        <v>13.3994</v>
      </c>
      <c r="F10" s="138">
        <v>13.72</v>
      </c>
      <c r="G10" s="160">
        <f>F10*1.02+0.68</f>
        <v>14.6744</v>
      </c>
      <c r="H10" s="138">
        <v>13.72</v>
      </c>
      <c r="I10" s="160">
        <f>H10*1.02+0.68</f>
        <v>14.6744</v>
      </c>
      <c r="J10" s="138">
        <v>15.11</v>
      </c>
      <c r="K10" s="160">
        <f>J10*1.02+0.66</f>
        <v>16.072199999999999</v>
      </c>
      <c r="L10" s="138">
        <v>16.62</v>
      </c>
      <c r="M10" s="160">
        <f>L10*1.02+0.66</f>
        <v>17.612400000000001</v>
      </c>
      <c r="N10" s="138">
        <v>18.27</v>
      </c>
      <c r="O10" s="160">
        <f>N10*1.02+0.66</f>
        <v>19.295400000000001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 customHeight="1" x14ac:dyDescent="0.2">
      <c r="A11" s="116">
        <v>5</v>
      </c>
      <c r="B11" s="138">
        <v>12.73</v>
      </c>
      <c r="C11" s="160">
        <f>B11*1.02+0.52</f>
        <v>13.5046</v>
      </c>
      <c r="D11" s="138">
        <v>12.73</v>
      </c>
      <c r="E11" s="160">
        <f>D11*1.02+0.52</f>
        <v>13.5046</v>
      </c>
      <c r="F11" s="138">
        <v>14</v>
      </c>
      <c r="G11" s="160">
        <f>F11*1.02+0.52</f>
        <v>14.8</v>
      </c>
      <c r="H11" s="138">
        <v>14</v>
      </c>
      <c r="I11" s="160">
        <f>H11*1.02+0.52</f>
        <v>14.8</v>
      </c>
      <c r="J11" s="138">
        <v>15.41</v>
      </c>
      <c r="K11" s="160">
        <f>J11*1.02+0.52</f>
        <v>16.238200000000003</v>
      </c>
      <c r="L11" s="138">
        <v>16.920000000000002</v>
      </c>
      <c r="M11" s="160">
        <f>L11*1.02+0.52</f>
        <v>17.778400000000001</v>
      </c>
      <c r="N11" s="138">
        <v>18.649999999999999</v>
      </c>
      <c r="O11" s="160">
        <f>N11*1.02+0.52</f>
        <v>19.542999999999999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 customHeight="1" x14ac:dyDescent="0.2">
      <c r="A12" s="116">
        <v>6</v>
      </c>
      <c r="B12" s="138">
        <v>12.99</v>
      </c>
      <c r="C12" s="160">
        <f>B12*1.02+0.5</f>
        <v>13.7498</v>
      </c>
      <c r="D12" s="138">
        <v>12.99</v>
      </c>
      <c r="E12" s="160">
        <f>D12*1.02+0.5</f>
        <v>13.7498</v>
      </c>
      <c r="F12" s="138">
        <v>14.29</v>
      </c>
      <c r="G12" s="160">
        <f>F12*1.02+0.5</f>
        <v>15.075799999999999</v>
      </c>
      <c r="H12" s="138">
        <v>14.29</v>
      </c>
      <c r="I12" s="160">
        <f>H12*1.02+0.5</f>
        <v>15.075799999999999</v>
      </c>
      <c r="J12" s="138">
        <v>15.71</v>
      </c>
      <c r="K12" s="160">
        <f>J12*1.02+0.48</f>
        <v>16.504200000000001</v>
      </c>
      <c r="L12" s="138">
        <v>17.27</v>
      </c>
      <c r="M12" s="160">
        <f>L12*1.02+0.48</f>
        <v>18.095400000000001</v>
      </c>
      <c r="N12" s="138">
        <v>19</v>
      </c>
      <c r="O12" s="160">
        <f>N12*1.02+0.48</f>
        <v>19.86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 customHeight="1" x14ac:dyDescent="0.2">
      <c r="A13" s="116">
        <v>7</v>
      </c>
      <c r="B13" s="138">
        <v>13.25</v>
      </c>
      <c r="C13" s="160">
        <f>B13*1.02+0.33</f>
        <v>13.845000000000001</v>
      </c>
      <c r="D13" s="138">
        <v>13.25</v>
      </c>
      <c r="E13" s="160">
        <f>D13*1.02+0.33</f>
        <v>13.845000000000001</v>
      </c>
      <c r="F13" s="138">
        <v>14.56</v>
      </c>
      <c r="G13" s="160">
        <f>F13*1.02+0.33</f>
        <v>15.1812</v>
      </c>
      <c r="H13" s="138">
        <v>14.56</v>
      </c>
      <c r="I13" s="160">
        <f>H13*1.02+0.33</f>
        <v>15.1812</v>
      </c>
      <c r="J13" s="138">
        <v>16.03</v>
      </c>
      <c r="K13" s="160">
        <f>J13*1.02+0.31</f>
        <v>16.660599999999999</v>
      </c>
      <c r="L13" s="138">
        <v>17.64</v>
      </c>
      <c r="M13" s="160">
        <f>L13*1.02+0.31</f>
        <v>18.302800000000001</v>
      </c>
      <c r="N13" s="138">
        <v>19.38</v>
      </c>
      <c r="O13" s="160">
        <f>N13*1.02+0.31</f>
        <v>20.077599999999997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 customHeight="1" x14ac:dyDescent="0.2">
      <c r="A14" s="116">
        <v>8</v>
      </c>
      <c r="B14" s="138">
        <v>13.5</v>
      </c>
      <c r="C14" s="160">
        <f>B14*1.02+0.18</f>
        <v>13.95</v>
      </c>
      <c r="D14" s="138">
        <v>13.5</v>
      </c>
      <c r="E14" s="160">
        <f>D14*1.02+0.18</f>
        <v>13.95</v>
      </c>
      <c r="F14" s="138">
        <v>14.84</v>
      </c>
      <c r="G14" s="168">
        <f>F14*1.02+0.18</f>
        <v>15.316800000000001</v>
      </c>
      <c r="H14" s="138">
        <v>14.84</v>
      </c>
      <c r="I14" s="168">
        <f>H14*1.02+0.18</f>
        <v>15.316800000000001</v>
      </c>
      <c r="J14" s="138">
        <v>16.36</v>
      </c>
      <c r="K14" s="160">
        <f>J14*1.02+0.15</f>
        <v>16.837199999999999</v>
      </c>
      <c r="L14" s="138">
        <v>17.96</v>
      </c>
      <c r="M14" s="160">
        <f>L14*1.02+0.15</f>
        <v>18.469200000000001</v>
      </c>
      <c r="N14" s="138">
        <v>19.8</v>
      </c>
      <c r="O14" s="160">
        <f>N14*1.02+0.15</f>
        <v>20.346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 customHeight="1" x14ac:dyDescent="0.2">
      <c r="A15" s="116">
        <v>9</v>
      </c>
      <c r="B15" s="138">
        <v>13.76</v>
      </c>
      <c r="C15" s="135">
        <f t="shared" ref="C15:C32" si="0">B15*1.025</f>
        <v>14.103999999999999</v>
      </c>
      <c r="D15" s="138">
        <v>13.76</v>
      </c>
      <c r="E15" s="135">
        <f t="shared" ref="E15:E32" si="1">D15*1.025</f>
        <v>14.103999999999999</v>
      </c>
      <c r="F15" s="138">
        <v>15.16</v>
      </c>
      <c r="G15" s="135">
        <f t="shared" ref="G15:G32" si="2">F15*1.025</f>
        <v>15.538999999999998</v>
      </c>
      <c r="H15" s="138">
        <v>15.16</v>
      </c>
      <c r="I15" s="135">
        <f t="shared" ref="I15:I32" si="3">H15*1.025</f>
        <v>15.538999999999998</v>
      </c>
      <c r="J15" s="138">
        <v>16.68</v>
      </c>
      <c r="K15" s="135">
        <f t="shared" ref="K15:K32" si="4">J15*1.025</f>
        <v>17.096999999999998</v>
      </c>
      <c r="L15" s="138">
        <v>18.329999999999998</v>
      </c>
      <c r="M15" s="135">
        <f t="shared" ref="M15:M32" si="5">L15*1.025</f>
        <v>18.788249999999998</v>
      </c>
      <c r="N15" s="138">
        <v>20.16</v>
      </c>
      <c r="O15" s="135">
        <f t="shared" ref="O15:O32" si="6">N15*1.025</f>
        <v>20.663999999999998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 customHeight="1" x14ac:dyDescent="0.2">
      <c r="A16" s="116">
        <v>10</v>
      </c>
      <c r="B16" s="138">
        <v>14.06</v>
      </c>
      <c r="C16" s="135">
        <f t="shared" si="0"/>
        <v>14.411499999999998</v>
      </c>
      <c r="D16" s="138">
        <v>14.06</v>
      </c>
      <c r="E16" s="135">
        <f t="shared" si="1"/>
        <v>14.411499999999998</v>
      </c>
      <c r="F16" s="138">
        <v>15.47</v>
      </c>
      <c r="G16" s="135">
        <f t="shared" si="2"/>
        <v>15.85675</v>
      </c>
      <c r="H16" s="138">
        <v>15.47</v>
      </c>
      <c r="I16" s="135">
        <f t="shared" si="3"/>
        <v>15.85675</v>
      </c>
      <c r="J16" s="138">
        <v>17</v>
      </c>
      <c r="K16" s="135">
        <f t="shared" si="4"/>
        <v>17.424999999999997</v>
      </c>
      <c r="L16" s="138">
        <v>18.73</v>
      </c>
      <c r="M16" s="135">
        <f t="shared" si="5"/>
        <v>19.198249999999998</v>
      </c>
      <c r="N16" s="138">
        <v>20.58</v>
      </c>
      <c r="O16" s="135">
        <f t="shared" si="6"/>
        <v>21.094499999999996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75" customHeight="1" x14ac:dyDescent="0.2">
      <c r="A17" s="116">
        <v>11</v>
      </c>
      <c r="B17" s="138">
        <v>14.36</v>
      </c>
      <c r="C17" s="135">
        <f t="shared" si="0"/>
        <v>14.718999999999998</v>
      </c>
      <c r="D17" s="138">
        <v>14.36</v>
      </c>
      <c r="E17" s="135">
        <f t="shared" si="1"/>
        <v>14.718999999999998</v>
      </c>
      <c r="F17" s="138">
        <v>15.76</v>
      </c>
      <c r="G17" s="135">
        <f t="shared" si="2"/>
        <v>16.154</v>
      </c>
      <c r="H17" s="138">
        <v>15.76</v>
      </c>
      <c r="I17" s="135">
        <f t="shared" si="3"/>
        <v>16.154</v>
      </c>
      <c r="J17" s="138">
        <v>17.36</v>
      </c>
      <c r="K17" s="135">
        <f t="shared" si="4"/>
        <v>17.793999999999997</v>
      </c>
      <c r="L17" s="138">
        <v>19.07</v>
      </c>
      <c r="M17" s="135">
        <f t="shared" si="5"/>
        <v>19.546749999999999</v>
      </c>
      <c r="N17" s="138">
        <v>20.99</v>
      </c>
      <c r="O17" s="135">
        <f t="shared" si="6"/>
        <v>21.514749999999996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 customHeight="1" x14ac:dyDescent="0.2">
      <c r="A18" s="116">
        <v>12</v>
      </c>
      <c r="B18" s="138">
        <v>14.62</v>
      </c>
      <c r="C18" s="135">
        <f t="shared" si="0"/>
        <v>14.985499999999998</v>
      </c>
      <c r="D18" s="138">
        <v>14.62</v>
      </c>
      <c r="E18" s="135">
        <f t="shared" si="1"/>
        <v>14.985499999999998</v>
      </c>
      <c r="F18" s="138">
        <v>16.079999999999998</v>
      </c>
      <c r="G18" s="135">
        <f t="shared" si="2"/>
        <v>16.481999999999996</v>
      </c>
      <c r="H18" s="138">
        <v>16.079999999999998</v>
      </c>
      <c r="I18" s="135">
        <f t="shared" si="3"/>
        <v>16.481999999999996</v>
      </c>
      <c r="J18" s="138">
        <v>17.71</v>
      </c>
      <c r="K18" s="135">
        <f t="shared" si="4"/>
        <v>18.152750000000001</v>
      </c>
      <c r="L18" s="138">
        <v>19.47</v>
      </c>
      <c r="M18" s="135">
        <f t="shared" si="5"/>
        <v>19.956749999999996</v>
      </c>
      <c r="N18" s="138">
        <v>21.41</v>
      </c>
      <c r="O18" s="135">
        <f t="shared" si="6"/>
        <v>21.945249999999998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 customHeight="1" x14ac:dyDescent="0.2">
      <c r="A19" s="116">
        <v>13</v>
      </c>
      <c r="B19" s="138">
        <v>14.91</v>
      </c>
      <c r="C19" s="135">
        <f t="shared" si="0"/>
        <v>15.282749999999998</v>
      </c>
      <c r="D19" s="138">
        <v>14.91</v>
      </c>
      <c r="E19" s="135">
        <f t="shared" si="1"/>
        <v>15.282749999999998</v>
      </c>
      <c r="F19" s="138">
        <v>16.41</v>
      </c>
      <c r="G19" s="135">
        <f t="shared" si="2"/>
        <v>16.820249999999998</v>
      </c>
      <c r="H19" s="138">
        <v>16.41</v>
      </c>
      <c r="I19" s="135">
        <f t="shared" si="3"/>
        <v>16.820249999999998</v>
      </c>
      <c r="J19" s="138">
        <v>18.04</v>
      </c>
      <c r="K19" s="135">
        <f t="shared" si="4"/>
        <v>18.490999999999996</v>
      </c>
      <c r="L19" s="138">
        <v>19.86</v>
      </c>
      <c r="M19" s="135">
        <f t="shared" si="5"/>
        <v>20.356499999999997</v>
      </c>
      <c r="N19" s="138">
        <v>21.85</v>
      </c>
      <c r="O19" s="135">
        <f t="shared" si="6"/>
        <v>22.396249999999998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.75" customHeight="1" x14ac:dyDescent="0.2">
      <c r="A20" s="116">
        <v>14</v>
      </c>
      <c r="B20" s="138">
        <v>15.22</v>
      </c>
      <c r="C20" s="135">
        <f t="shared" si="0"/>
        <v>15.600499999999998</v>
      </c>
      <c r="D20" s="138">
        <v>15.22</v>
      </c>
      <c r="E20" s="135">
        <f t="shared" si="1"/>
        <v>15.600499999999998</v>
      </c>
      <c r="F20" s="138">
        <v>16.739999999999998</v>
      </c>
      <c r="G20" s="135">
        <f t="shared" si="2"/>
        <v>17.158499999999997</v>
      </c>
      <c r="H20" s="138">
        <v>16.739999999999998</v>
      </c>
      <c r="I20" s="135">
        <f t="shared" si="3"/>
        <v>17.158499999999997</v>
      </c>
      <c r="J20" s="138">
        <v>18.420000000000002</v>
      </c>
      <c r="K20" s="135">
        <f t="shared" si="4"/>
        <v>18.880500000000001</v>
      </c>
      <c r="L20" s="138">
        <v>20.239999999999998</v>
      </c>
      <c r="M20" s="135">
        <f t="shared" si="5"/>
        <v>20.745999999999995</v>
      </c>
      <c r="N20" s="138">
        <v>22.26</v>
      </c>
      <c r="O20" s="135">
        <f t="shared" si="6"/>
        <v>22.816500000000001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.75" customHeight="1" x14ac:dyDescent="0.2">
      <c r="A21" s="116">
        <v>15</v>
      </c>
      <c r="B21" s="138">
        <v>15.53</v>
      </c>
      <c r="C21" s="135">
        <f t="shared" si="0"/>
        <v>15.918249999999999</v>
      </c>
      <c r="D21" s="138">
        <v>15.53</v>
      </c>
      <c r="E21" s="135">
        <f t="shared" si="1"/>
        <v>15.918249999999999</v>
      </c>
      <c r="F21" s="138">
        <v>17.059999999999999</v>
      </c>
      <c r="G21" s="135">
        <f t="shared" si="2"/>
        <v>17.486499999999996</v>
      </c>
      <c r="H21" s="138">
        <v>17.059999999999999</v>
      </c>
      <c r="I21" s="135">
        <f t="shared" si="3"/>
        <v>17.486499999999996</v>
      </c>
      <c r="J21" s="138">
        <v>18.79</v>
      </c>
      <c r="K21" s="135">
        <f t="shared" si="4"/>
        <v>19.259749999999997</v>
      </c>
      <c r="L21" s="138">
        <v>20.66</v>
      </c>
      <c r="M21" s="135">
        <f t="shared" si="5"/>
        <v>21.176499999999997</v>
      </c>
      <c r="N21" s="138">
        <v>22.72</v>
      </c>
      <c r="O21" s="135">
        <f t="shared" si="6"/>
        <v>23.287999999999997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 customHeight="1" x14ac:dyDescent="0.2">
      <c r="A22" s="116">
        <v>16</v>
      </c>
      <c r="B22" s="138">
        <v>15.81</v>
      </c>
      <c r="C22" s="135">
        <f t="shared" si="0"/>
        <v>16.205249999999999</v>
      </c>
      <c r="D22" s="138">
        <v>15.81</v>
      </c>
      <c r="E22" s="135">
        <f t="shared" si="1"/>
        <v>16.205249999999999</v>
      </c>
      <c r="F22" s="138">
        <v>17.420000000000002</v>
      </c>
      <c r="G22" s="135">
        <f t="shared" si="2"/>
        <v>17.855499999999999</v>
      </c>
      <c r="H22" s="138">
        <v>17.420000000000002</v>
      </c>
      <c r="I22" s="135">
        <f t="shared" si="3"/>
        <v>17.855499999999999</v>
      </c>
      <c r="J22" s="138">
        <v>19.14</v>
      </c>
      <c r="K22" s="135">
        <f t="shared" si="4"/>
        <v>19.618499999999997</v>
      </c>
      <c r="L22" s="138">
        <v>21.06</v>
      </c>
      <c r="M22" s="135">
        <f t="shared" si="5"/>
        <v>21.586499999999997</v>
      </c>
      <c r="N22" s="138">
        <v>23.18</v>
      </c>
      <c r="O22" s="135">
        <f t="shared" si="6"/>
        <v>23.759499999999999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75" customHeight="1" x14ac:dyDescent="0.2">
      <c r="A23" s="116">
        <v>17</v>
      </c>
      <c r="B23" s="138">
        <v>16.14</v>
      </c>
      <c r="C23" s="135">
        <f t="shared" si="0"/>
        <v>16.543499999999998</v>
      </c>
      <c r="D23" s="138">
        <v>16.14</v>
      </c>
      <c r="E23" s="135">
        <f t="shared" si="1"/>
        <v>16.543499999999998</v>
      </c>
      <c r="F23" s="138">
        <v>17.77</v>
      </c>
      <c r="G23" s="135">
        <f t="shared" si="2"/>
        <v>18.214249999999996</v>
      </c>
      <c r="H23" s="138">
        <v>17.77</v>
      </c>
      <c r="I23" s="135">
        <f t="shared" si="3"/>
        <v>18.214249999999996</v>
      </c>
      <c r="J23" s="138">
        <v>19.54</v>
      </c>
      <c r="K23" s="135">
        <f t="shared" si="4"/>
        <v>20.028499999999998</v>
      </c>
      <c r="L23" s="138">
        <v>21.49</v>
      </c>
      <c r="M23" s="135">
        <f t="shared" si="5"/>
        <v>22.027249999999995</v>
      </c>
      <c r="N23" s="138">
        <v>23.63</v>
      </c>
      <c r="O23" s="135">
        <f t="shared" si="6"/>
        <v>24.220749999999995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.75" customHeight="1" x14ac:dyDescent="0.2">
      <c r="A24" s="116">
        <v>18</v>
      </c>
      <c r="B24" s="138">
        <v>16.48</v>
      </c>
      <c r="C24" s="135">
        <f t="shared" si="0"/>
        <v>16.891999999999999</v>
      </c>
      <c r="D24" s="138">
        <v>16.48</v>
      </c>
      <c r="E24" s="135">
        <f t="shared" si="1"/>
        <v>16.891999999999999</v>
      </c>
      <c r="F24" s="138">
        <v>18.100000000000001</v>
      </c>
      <c r="G24" s="135">
        <f t="shared" si="2"/>
        <v>18.552499999999998</v>
      </c>
      <c r="H24" s="138">
        <v>18.100000000000001</v>
      </c>
      <c r="I24" s="135">
        <f t="shared" si="3"/>
        <v>18.552499999999998</v>
      </c>
      <c r="J24" s="138">
        <v>19.93</v>
      </c>
      <c r="K24" s="135">
        <f t="shared" si="4"/>
        <v>20.428249999999998</v>
      </c>
      <c r="L24" s="138">
        <v>21.93</v>
      </c>
      <c r="M24" s="135">
        <f t="shared" si="5"/>
        <v>22.478249999999999</v>
      </c>
      <c r="N24" s="138">
        <v>24.11</v>
      </c>
      <c r="O24" s="135">
        <f t="shared" si="6"/>
        <v>24.712749999999996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 customHeight="1" x14ac:dyDescent="0.2">
      <c r="A25" s="116">
        <v>19</v>
      </c>
      <c r="B25" s="138">
        <v>16.79</v>
      </c>
      <c r="C25" s="135">
        <f t="shared" si="0"/>
        <v>17.209749999999996</v>
      </c>
      <c r="D25" s="138">
        <v>16.79</v>
      </c>
      <c r="E25" s="135">
        <f t="shared" si="1"/>
        <v>17.209749999999996</v>
      </c>
      <c r="F25" s="138">
        <v>18.48</v>
      </c>
      <c r="G25" s="135">
        <f t="shared" si="2"/>
        <v>18.942</v>
      </c>
      <c r="H25" s="138">
        <v>18.48</v>
      </c>
      <c r="I25" s="135">
        <f t="shared" si="3"/>
        <v>18.942</v>
      </c>
      <c r="J25" s="138">
        <v>20.32</v>
      </c>
      <c r="K25" s="135">
        <f t="shared" si="4"/>
        <v>20.827999999999999</v>
      </c>
      <c r="L25" s="138">
        <v>22.34</v>
      </c>
      <c r="M25" s="135">
        <f t="shared" si="5"/>
        <v>22.898499999999999</v>
      </c>
      <c r="N25" s="138">
        <v>24.58</v>
      </c>
      <c r="O25" s="135">
        <f t="shared" si="6"/>
        <v>25.194499999999994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 customHeight="1" x14ac:dyDescent="0.2">
      <c r="A26" s="116">
        <v>20</v>
      </c>
      <c r="B26" s="138">
        <v>17.13</v>
      </c>
      <c r="C26" s="135">
        <f t="shared" si="0"/>
        <v>17.558249999999997</v>
      </c>
      <c r="D26" s="138">
        <v>17.13</v>
      </c>
      <c r="E26" s="135">
        <f t="shared" si="1"/>
        <v>17.558249999999997</v>
      </c>
      <c r="F26" s="138">
        <v>18.850000000000001</v>
      </c>
      <c r="G26" s="135">
        <f t="shared" si="2"/>
        <v>19.321249999999999</v>
      </c>
      <c r="H26" s="138">
        <v>18.850000000000001</v>
      </c>
      <c r="I26" s="135">
        <f t="shared" si="3"/>
        <v>19.321249999999999</v>
      </c>
      <c r="J26" s="138">
        <v>20.73</v>
      </c>
      <c r="K26" s="135">
        <f t="shared" si="4"/>
        <v>21.248249999999999</v>
      </c>
      <c r="L26" s="138">
        <v>22.79</v>
      </c>
      <c r="M26" s="135">
        <f t="shared" si="5"/>
        <v>23.359749999999998</v>
      </c>
      <c r="N26" s="138">
        <v>25.08</v>
      </c>
      <c r="O26" s="135">
        <f t="shared" si="6"/>
        <v>25.706999999999997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75" customHeight="1" x14ac:dyDescent="0.2">
      <c r="A27" s="116">
        <v>21</v>
      </c>
      <c r="B27" s="138">
        <v>17.48</v>
      </c>
      <c r="C27" s="135">
        <f t="shared" si="0"/>
        <v>17.916999999999998</v>
      </c>
      <c r="D27" s="138">
        <v>17.48</v>
      </c>
      <c r="E27" s="135">
        <f t="shared" si="1"/>
        <v>17.916999999999998</v>
      </c>
      <c r="F27" s="138">
        <v>19.21</v>
      </c>
      <c r="G27" s="135">
        <f t="shared" si="2"/>
        <v>19.690249999999999</v>
      </c>
      <c r="H27" s="138">
        <v>19.21</v>
      </c>
      <c r="I27" s="135">
        <f t="shared" si="3"/>
        <v>19.690249999999999</v>
      </c>
      <c r="J27" s="138">
        <v>21.14</v>
      </c>
      <c r="K27" s="135">
        <f t="shared" si="4"/>
        <v>21.668499999999998</v>
      </c>
      <c r="L27" s="138">
        <v>23.26</v>
      </c>
      <c r="M27" s="135">
        <f t="shared" si="5"/>
        <v>23.8415</v>
      </c>
      <c r="N27" s="138">
        <v>25.57</v>
      </c>
      <c r="O27" s="135">
        <f t="shared" si="6"/>
        <v>26.209249999999997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.75" customHeight="1" x14ac:dyDescent="0.2">
      <c r="A28" s="116">
        <v>22</v>
      </c>
      <c r="B28" s="138">
        <v>17.82</v>
      </c>
      <c r="C28" s="135">
        <f t="shared" si="0"/>
        <v>18.265499999999999</v>
      </c>
      <c r="D28" s="138">
        <v>17.82</v>
      </c>
      <c r="E28" s="135">
        <f t="shared" si="1"/>
        <v>18.265499999999999</v>
      </c>
      <c r="F28" s="138">
        <v>19.61</v>
      </c>
      <c r="G28" s="135">
        <f t="shared" si="2"/>
        <v>20.100249999999999</v>
      </c>
      <c r="H28" s="138">
        <v>19.61</v>
      </c>
      <c r="I28" s="135">
        <f t="shared" si="3"/>
        <v>20.100249999999999</v>
      </c>
      <c r="J28" s="138">
        <v>21.58</v>
      </c>
      <c r="K28" s="135">
        <f t="shared" si="4"/>
        <v>22.119499999999995</v>
      </c>
      <c r="L28" s="138">
        <v>23.72</v>
      </c>
      <c r="M28" s="135">
        <f t="shared" si="5"/>
        <v>24.312999999999995</v>
      </c>
      <c r="N28" s="138">
        <v>26.1</v>
      </c>
      <c r="O28" s="135">
        <f t="shared" si="6"/>
        <v>26.752499999999998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.75" customHeight="1" x14ac:dyDescent="0.2">
      <c r="A29" s="116">
        <v>23</v>
      </c>
      <c r="B29" s="138">
        <v>17.899999999999999</v>
      </c>
      <c r="C29" s="135">
        <f t="shared" si="0"/>
        <v>18.347499999999997</v>
      </c>
      <c r="D29" s="138">
        <v>17.899999999999999</v>
      </c>
      <c r="E29" s="135">
        <f t="shared" si="1"/>
        <v>18.347499999999997</v>
      </c>
      <c r="F29" s="138">
        <v>19.71</v>
      </c>
      <c r="G29" s="135">
        <f t="shared" si="2"/>
        <v>20.202749999999998</v>
      </c>
      <c r="H29" s="138">
        <v>19.71</v>
      </c>
      <c r="I29" s="135">
        <f t="shared" si="3"/>
        <v>20.202749999999998</v>
      </c>
      <c r="J29" s="138">
        <v>21.68</v>
      </c>
      <c r="K29" s="135">
        <f t="shared" si="4"/>
        <v>22.221999999999998</v>
      </c>
      <c r="L29" s="138">
        <v>23.84</v>
      </c>
      <c r="M29" s="135">
        <f t="shared" si="5"/>
        <v>24.435999999999996</v>
      </c>
      <c r="N29" s="138">
        <v>26.23</v>
      </c>
      <c r="O29" s="135">
        <f t="shared" si="6"/>
        <v>26.885749999999998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.75" customHeight="1" x14ac:dyDescent="0.2">
      <c r="A30" s="116">
        <v>24</v>
      </c>
      <c r="B30" s="138">
        <v>17.899999999999999</v>
      </c>
      <c r="C30" s="135">
        <f t="shared" si="0"/>
        <v>18.347499999999997</v>
      </c>
      <c r="D30" s="138">
        <v>17.899999999999999</v>
      </c>
      <c r="E30" s="135">
        <f t="shared" si="1"/>
        <v>18.347499999999997</v>
      </c>
      <c r="F30" s="138">
        <v>19.71</v>
      </c>
      <c r="G30" s="135">
        <f t="shared" si="2"/>
        <v>20.202749999999998</v>
      </c>
      <c r="H30" s="138">
        <v>19.71</v>
      </c>
      <c r="I30" s="135">
        <f t="shared" si="3"/>
        <v>20.202749999999998</v>
      </c>
      <c r="J30" s="138">
        <v>21.68</v>
      </c>
      <c r="K30" s="135">
        <f t="shared" si="4"/>
        <v>22.221999999999998</v>
      </c>
      <c r="L30" s="138">
        <v>23.84</v>
      </c>
      <c r="M30" s="135">
        <f t="shared" si="5"/>
        <v>24.435999999999996</v>
      </c>
      <c r="N30" s="138">
        <v>26.23</v>
      </c>
      <c r="O30" s="135">
        <f t="shared" si="6"/>
        <v>26.885749999999998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.75" customHeight="1" x14ac:dyDescent="0.2">
      <c r="A31" s="116">
        <v>25</v>
      </c>
      <c r="B31" s="138">
        <v>17.899999999999999</v>
      </c>
      <c r="C31" s="135">
        <f t="shared" si="0"/>
        <v>18.347499999999997</v>
      </c>
      <c r="D31" s="138">
        <v>17.899999999999999</v>
      </c>
      <c r="E31" s="135">
        <f t="shared" si="1"/>
        <v>18.347499999999997</v>
      </c>
      <c r="F31" s="138">
        <v>19.71</v>
      </c>
      <c r="G31" s="135">
        <f t="shared" si="2"/>
        <v>20.202749999999998</v>
      </c>
      <c r="H31" s="138">
        <v>19.71</v>
      </c>
      <c r="I31" s="135">
        <f t="shared" si="3"/>
        <v>20.202749999999998</v>
      </c>
      <c r="J31" s="138">
        <v>21.68</v>
      </c>
      <c r="K31" s="135">
        <f t="shared" si="4"/>
        <v>22.221999999999998</v>
      </c>
      <c r="L31" s="138">
        <v>23.84</v>
      </c>
      <c r="M31" s="135">
        <f t="shared" si="5"/>
        <v>24.435999999999996</v>
      </c>
      <c r="N31" s="138">
        <v>26.23</v>
      </c>
      <c r="O31" s="135">
        <f t="shared" si="6"/>
        <v>26.885749999999998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.75" customHeight="1" x14ac:dyDescent="0.2">
      <c r="A32" s="116">
        <v>26</v>
      </c>
      <c r="B32" s="138">
        <v>17.899999999999999</v>
      </c>
      <c r="C32" s="135">
        <f t="shared" si="0"/>
        <v>18.347499999999997</v>
      </c>
      <c r="D32" s="138">
        <v>17.899999999999999</v>
      </c>
      <c r="E32" s="135">
        <f t="shared" si="1"/>
        <v>18.347499999999997</v>
      </c>
      <c r="F32" s="138">
        <v>19.71</v>
      </c>
      <c r="G32" s="135">
        <f t="shared" si="2"/>
        <v>20.202749999999998</v>
      </c>
      <c r="H32" s="138">
        <v>19.71</v>
      </c>
      <c r="I32" s="135">
        <f t="shared" si="3"/>
        <v>20.202749999999998</v>
      </c>
      <c r="J32" s="138">
        <v>21.68</v>
      </c>
      <c r="K32" s="135">
        <f t="shared" si="4"/>
        <v>22.221999999999998</v>
      </c>
      <c r="L32" s="138">
        <v>23.84</v>
      </c>
      <c r="M32" s="135">
        <f t="shared" si="5"/>
        <v>24.435999999999996</v>
      </c>
      <c r="N32" s="138">
        <v>26.23</v>
      </c>
      <c r="O32" s="135">
        <f t="shared" si="6"/>
        <v>26.885749999999998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.75" customHeight="1" x14ac:dyDescent="0.2">
      <c r="A33" s="244">
        <v>27</v>
      </c>
      <c r="B33" s="142">
        <v>17.899999999999999</v>
      </c>
      <c r="C33" s="134">
        <v>18.600000000000001</v>
      </c>
      <c r="D33" s="142">
        <v>17.899999999999999</v>
      </c>
      <c r="E33" s="134">
        <v>18.600000000000001</v>
      </c>
      <c r="F33" s="142">
        <v>19.71</v>
      </c>
      <c r="G33" s="134">
        <v>20.48</v>
      </c>
      <c r="H33" s="142">
        <v>19.71</v>
      </c>
      <c r="I33" s="134">
        <v>20.48</v>
      </c>
      <c r="J33" s="142">
        <v>21.68</v>
      </c>
      <c r="K33" s="134">
        <v>22.562000000000001</v>
      </c>
      <c r="L33" s="142">
        <v>23.84</v>
      </c>
      <c r="M33" s="134">
        <v>24.77</v>
      </c>
      <c r="N33" s="142">
        <v>26.23</v>
      </c>
      <c r="O33" s="171">
        <v>27.26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.75" customHeight="1" x14ac:dyDescent="0.2">
      <c r="A34" s="244">
        <v>28</v>
      </c>
      <c r="B34" s="142">
        <v>17.899999999999999</v>
      </c>
      <c r="C34" s="134">
        <v>18.95</v>
      </c>
      <c r="D34" s="142">
        <v>17.899999999999999</v>
      </c>
      <c r="E34" s="134">
        <v>18.95</v>
      </c>
      <c r="F34" s="142">
        <v>19.71</v>
      </c>
      <c r="G34" s="134">
        <v>20.86</v>
      </c>
      <c r="H34" s="142">
        <v>19.71</v>
      </c>
      <c r="I34" s="134">
        <v>20.86</v>
      </c>
      <c r="J34" s="142">
        <v>21.68</v>
      </c>
      <c r="K34" s="134">
        <v>22.63</v>
      </c>
      <c r="L34" s="142">
        <v>23.84</v>
      </c>
      <c r="M34" s="134">
        <v>25.23</v>
      </c>
      <c r="N34" s="142">
        <v>26.23</v>
      </c>
      <c r="O34" s="171">
        <v>27.77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.75" customHeight="1" x14ac:dyDescent="0.2">
      <c r="A35" s="244">
        <v>29</v>
      </c>
      <c r="B35" s="142">
        <v>17.899999999999999</v>
      </c>
      <c r="C35" s="134">
        <v>19.04</v>
      </c>
      <c r="D35" s="142">
        <v>17.899999999999999</v>
      </c>
      <c r="E35" s="134">
        <v>19.04</v>
      </c>
      <c r="F35" s="142">
        <v>19.71</v>
      </c>
      <c r="G35" s="134">
        <v>20.96</v>
      </c>
      <c r="H35" s="142">
        <v>19.71</v>
      </c>
      <c r="I35" s="134">
        <v>20.96</v>
      </c>
      <c r="J35" s="142">
        <v>21.68</v>
      </c>
      <c r="K35" s="134">
        <v>22.74</v>
      </c>
      <c r="L35" s="142">
        <v>23.84</v>
      </c>
      <c r="M35" s="134">
        <v>25.36</v>
      </c>
      <c r="N35" s="142">
        <v>26.23</v>
      </c>
      <c r="O35" s="171">
        <v>27.91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9" customHeight="1" x14ac:dyDescent="0.2">
      <c r="A36" s="2"/>
      <c r="B36" s="2"/>
      <c r="C36" s="2"/>
      <c r="D36" s="2"/>
      <c r="E36" s="2"/>
      <c r="F36" s="2"/>
      <c r="G36" s="2"/>
      <c r="H36" s="245"/>
      <c r="I36" s="245"/>
      <c r="J36" s="2"/>
      <c r="K36" s="2"/>
      <c r="L36" s="24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.75" customHeight="1" x14ac:dyDescent="0.2">
      <c r="A37" s="436" t="s">
        <v>233</v>
      </c>
      <c r="B37" s="376"/>
      <c r="C37" s="376"/>
      <c r="D37" s="376"/>
      <c r="E37" s="376"/>
      <c r="F37" s="376"/>
      <c r="G37" s="376"/>
      <c r="H37" s="37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5.75" customHeight="1" x14ac:dyDescent="0.2"/>
    <row r="239" spans="1:31" ht="15.75" customHeight="1" x14ac:dyDescent="0.2"/>
    <row r="240" spans="1:31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N1"/>
    <mergeCell ref="A37:H37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workbookViewId="0"/>
  </sheetViews>
  <sheetFormatPr defaultColWidth="12.5703125" defaultRowHeight="15" customHeight="1" x14ac:dyDescent="0.2"/>
  <cols>
    <col min="1" max="1" width="32.28515625" customWidth="1"/>
    <col min="2" max="3" width="24.140625" customWidth="1"/>
    <col min="4" max="4" width="25.7109375" customWidth="1"/>
    <col min="5" max="6" width="24.140625" customWidth="1"/>
  </cols>
  <sheetData>
    <row r="1" spans="1:25" ht="15.75" customHeight="1" x14ac:dyDescent="0.35">
      <c r="A1" s="365" t="s">
        <v>276</v>
      </c>
      <c r="B1" s="366"/>
      <c r="C1" s="366"/>
      <c r="D1" s="366"/>
      <c r="E1" s="247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10.5" customHeight="1" x14ac:dyDescent="0.25">
      <c r="A2" s="123"/>
      <c r="B2" s="123"/>
      <c r="C2" s="123"/>
      <c r="D2" s="123"/>
      <c r="E2" s="248"/>
      <c r="F2" s="12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25" ht="15.75" customHeight="1" x14ac:dyDescent="0.25">
      <c r="A3" s="249"/>
      <c r="B3" s="250" t="s">
        <v>277</v>
      </c>
      <c r="C3" s="250"/>
      <c r="D3" s="251" t="s">
        <v>278</v>
      </c>
      <c r="E3" s="252"/>
      <c r="F3" s="25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</row>
    <row r="4" spans="1:25" ht="13.5" customHeight="1" x14ac:dyDescent="0.2">
      <c r="A4" s="153" t="s">
        <v>187</v>
      </c>
      <c r="B4" s="253" t="s">
        <v>216</v>
      </c>
      <c r="C4" s="253"/>
      <c r="D4" s="154" t="s">
        <v>279</v>
      </c>
      <c r="E4" s="254"/>
      <c r="F4" s="25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ht="13.5" customHeight="1" x14ac:dyDescent="0.2">
      <c r="A5" s="243">
        <v>0</v>
      </c>
      <c r="B5" s="255">
        <v>11.53</v>
      </c>
      <c r="C5" s="256">
        <f>B5*1.02+1.24</f>
        <v>13.0006</v>
      </c>
      <c r="D5" s="257">
        <v>39774</v>
      </c>
      <c r="E5" s="258">
        <f>D5*1.025+500</f>
        <v>41268.35</v>
      </c>
      <c r="F5" s="259"/>
      <c r="G5" s="164"/>
      <c r="H5" s="163"/>
      <c r="I5" s="260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</row>
    <row r="6" spans="1:25" ht="13.5" customHeight="1" x14ac:dyDescent="0.2">
      <c r="A6" s="116">
        <v>1</v>
      </c>
      <c r="B6" s="261">
        <v>11.76</v>
      </c>
      <c r="C6" s="256">
        <f>B6*1.02+1.1</f>
        <v>13.0952</v>
      </c>
      <c r="D6" s="257">
        <v>40569</v>
      </c>
      <c r="E6" s="262">
        <f t="shared" ref="E6:E34" si="0">D6*1.025</f>
        <v>41583.224999999999</v>
      </c>
      <c r="F6" s="263"/>
      <c r="G6" s="164"/>
      <c r="H6" s="163"/>
      <c r="I6" s="260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</row>
    <row r="7" spans="1:25" ht="13.5" customHeight="1" x14ac:dyDescent="0.2">
      <c r="A7" s="116">
        <v>2</v>
      </c>
      <c r="B7" s="261">
        <v>12</v>
      </c>
      <c r="C7" s="256">
        <f>B7*1.02+0.96</f>
        <v>13.2</v>
      </c>
      <c r="D7" s="257">
        <v>41381</v>
      </c>
      <c r="E7" s="262">
        <f t="shared" si="0"/>
        <v>42415.524999999994</v>
      </c>
      <c r="F7" s="263"/>
      <c r="G7" s="164"/>
      <c r="H7" s="163"/>
      <c r="I7" s="260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</row>
    <row r="8" spans="1:25" ht="13.5" customHeight="1" x14ac:dyDescent="0.2">
      <c r="A8" s="116">
        <v>3</v>
      </c>
      <c r="B8" s="261">
        <v>12.25</v>
      </c>
      <c r="C8" s="256">
        <f>B8*1.02+0.8</f>
        <v>13.295000000000002</v>
      </c>
      <c r="D8" s="257">
        <v>42209</v>
      </c>
      <c r="E8" s="262">
        <f t="shared" si="0"/>
        <v>43264.224999999999</v>
      </c>
      <c r="F8" s="263"/>
      <c r="G8" s="164"/>
      <c r="H8" s="163"/>
      <c r="I8" s="260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</row>
    <row r="9" spans="1:25" ht="13.5" customHeight="1" x14ac:dyDescent="0.2">
      <c r="A9" s="116">
        <v>4</v>
      </c>
      <c r="B9" s="261">
        <v>12.47</v>
      </c>
      <c r="C9" s="256">
        <f>B9*1.02+0.68</f>
        <v>13.3994</v>
      </c>
      <c r="D9" s="257">
        <v>43053</v>
      </c>
      <c r="E9" s="262">
        <f t="shared" si="0"/>
        <v>44129.324999999997</v>
      </c>
      <c r="F9" s="263"/>
      <c r="G9" s="164"/>
      <c r="H9" s="163"/>
      <c r="I9" s="260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</row>
    <row r="10" spans="1:25" ht="13.5" customHeight="1" x14ac:dyDescent="0.2">
      <c r="A10" s="116">
        <v>5</v>
      </c>
      <c r="B10" s="261">
        <v>12.73</v>
      </c>
      <c r="C10" s="256">
        <f>B10*1.02+0.52</f>
        <v>13.5046</v>
      </c>
      <c r="D10" s="257">
        <v>43913</v>
      </c>
      <c r="E10" s="262">
        <f t="shared" si="0"/>
        <v>45010.824999999997</v>
      </c>
      <c r="F10" s="263"/>
      <c r="G10" s="164"/>
      <c r="H10" s="163"/>
      <c r="I10" s="260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</row>
    <row r="11" spans="1:25" ht="13.5" customHeight="1" x14ac:dyDescent="0.2">
      <c r="A11" s="116">
        <v>6</v>
      </c>
      <c r="B11" s="261">
        <v>12.99</v>
      </c>
      <c r="C11" s="256">
        <f>B11*1.02+0.5</f>
        <v>13.7498</v>
      </c>
      <c r="D11" s="257">
        <v>44791</v>
      </c>
      <c r="E11" s="262">
        <f t="shared" si="0"/>
        <v>45910.774999999994</v>
      </c>
      <c r="F11" s="263"/>
      <c r="G11" s="164"/>
      <c r="H11" s="163"/>
      <c r="I11" s="260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</row>
    <row r="12" spans="1:25" ht="13.5" customHeight="1" x14ac:dyDescent="0.2">
      <c r="A12" s="116">
        <v>7</v>
      </c>
      <c r="B12" s="261">
        <v>13.25</v>
      </c>
      <c r="C12" s="256">
        <f>B12*1.02+0.33</f>
        <v>13.845000000000001</v>
      </c>
      <c r="D12" s="257">
        <v>45687</v>
      </c>
      <c r="E12" s="262">
        <f t="shared" si="0"/>
        <v>46829.174999999996</v>
      </c>
      <c r="F12" s="263"/>
      <c r="G12" s="164"/>
      <c r="H12" s="163"/>
      <c r="I12" s="260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</row>
    <row r="13" spans="1:25" ht="13.5" customHeight="1" x14ac:dyDescent="0.2">
      <c r="A13" s="116">
        <v>8</v>
      </c>
      <c r="B13" s="261">
        <v>13.5</v>
      </c>
      <c r="C13" s="256">
        <f>B13*1.02+0.18</f>
        <v>13.95</v>
      </c>
      <c r="D13" s="257">
        <v>46601</v>
      </c>
      <c r="E13" s="262">
        <f t="shared" si="0"/>
        <v>47766.024999999994</v>
      </c>
      <c r="F13" s="263"/>
      <c r="G13" s="164"/>
      <c r="H13" s="163"/>
      <c r="I13" s="260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</row>
    <row r="14" spans="1:25" ht="13.5" customHeight="1" x14ac:dyDescent="0.2">
      <c r="A14" s="116">
        <v>9</v>
      </c>
      <c r="B14" s="261">
        <v>13.76</v>
      </c>
      <c r="C14" s="264">
        <f t="shared" ref="C14:C31" si="1">B14*1.025</f>
        <v>14.103999999999999</v>
      </c>
      <c r="D14" s="257">
        <v>47406</v>
      </c>
      <c r="E14" s="262">
        <f t="shared" si="0"/>
        <v>48591.149999999994</v>
      </c>
      <c r="F14" s="263"/>
      <c r="G14" s="164"/>
      <c r="H14" s="163"/>
      <c r="I14" s="260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</row>
    <row r="15" spans="1:25" ht="13.5" customHeight="1" x14ac:dyDescent="0.2">
      <c r="A15" s="116">
        <v>10</v>
      </c>
      <c r="B15" s="261">
        <v>14.06</v>
      </c>
      <c r="C15" s="264">
        <f t="shared" si="1"/>
        <v>14.411499999999998</v>
      </c>
      <c r="D15" s="257">
        <v>48485</v>
      </c>
      <c r="E15" s="262">
        <f t="shared" si="0"/>
        <v>49697.124999999993</v>
      </c>
      <c r="F15" s="263"/>
      <c r="G15" s="164"/>
      <c r="H15" s="163"/>
      <c r="I15" s="260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</row>
    <row r="16" spans="1:25" ht="13.5" customHeight="1" x14ac:dyDescent="0.2">
      <c r="A16" s="116">
        <v>11</v>
      </c>
      <c r="B16" s="261">
        <v>14.36</v>
      </c>
      <c r="C16" s="264">
        <f t="shared" si="1"/>
        <v>14.718999999999998</v>
      </c>
      <c r="D16" s="257">
        <v>49453</v>
      </c>
      <c r="E16" s="262">
        <f t="shared" si="0"/>
        <v>50689.324999999997</v>
      </c>
      <c r="F16" s="263"/>
      <c r="G16" s="164"/>
      <c r="H16" s="163"/>
      <c r="I16" s="260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</row>
    <row r="17" spans="1:25" ht="13.5" customHeight="1" x14ac:dyDescent="0.2">
      <c r="A17" s="116">
        <v>12</v>
      </c>
      <c r="B17" s="261">
        <v>14.62</v>
      </c>
      <c r="C17" s="264">
        <f t="shared" si="1"/>
        <v>14.985499999999998</v>
      </c>
      <c r="D17" s="257">
        <v>50443</v>
      </c>
      <c r="E17" s="262">
        <f t="shared" si="0"/>
        <v>51704.074999999997</v>
      </c>
      <c r="F17" s="263"/>
      <c r="G17" s="164"/>
      <c r="H17" s="163"/>
      <c r="I17" s="260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</row>
    <row r="18" spans="1:25" ht="13.5" customHeight="1" x14ac:dyDescent="0.2">
      <c r="A18" s="116">
        <v>13</v>
      </c>
      <c r="B18" s="261">
        <v>14.91</v>
      </c>
      <c r="C18" s="264">
        <f t="shared" si="1"/>
        <v>15.282749999999998</v>
      </c>
      <c r="D18" s="257">
        <v>51452</v>
      </c>
      <c r="E18" s="262">
        <f t="shared" si="0"/>
        <v>52738.299999999996</v>
      </c>
      <c r="F18" s="263"/>
      <c r="G18" s="164"/>
      <c r="H18" s="163"/>
      <c r="I18" s="260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</row>
    <row r="19" spans="1:25" ht="13.5" customHeight="1" x14ac:dyDescent="0.2">
      <c r="A19" s="116">
        <v>14</v>
      </c>
      <c r="B19" s="261">
        <v>15.22</v>
      </c>
      <c r="C19" s="264">
        <f t="shared" si="1"/>
        <v>15.600499999999998</v>
      </c>
      <c r="D19" s="257">
        <v>52481</v>
      </c>
      <c r="E19" s="262">
        <f t="shared" si="0"/>
        <v>53793.024999999994</v>
      </c>
      <c r="F19" s="263"/>
      <c r="G19" s="164"/>
      <c r="H19" s="163"/>
      <c r="I19" s="260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</row>
    <row r="20" spans="1:25" ht="13.5" customHeight="1" x14ac:dyDescent="0.2">
      <c r="A20" s="116">
        <v>15</v>
      </c>
      <c r="B20" s="261">
        <v>15.53</v>
      </c>
      <c r="C20" s="264">
        <f t="shared" si="1"/>
        <v>15.918249999999999</v>
      </c>
      <c r="D20" s="257">
        <v>53531</v>
      </c>
      <c r="E20" s="262">
        <f t="shared" si="0"/>
        <v>54869.274999999994</v>
      </c>
      <c r="F20" s="263"/>
      <c r="G20" s="164"/>
      <c r="H20" s="163"/>
      <c r="I20" s="260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</row>
    <row r="21" spans="1:25" ht="13.5" customHeight="1" x14ac:dyDescent="0.2">
      <c r="A21" s="116">
        <v>16</v>
      </c>
      <c r="B21" s="261">
        <v>15.81</v>
      </c>
      <c r="C21" s="264">
        <f t="shared" si="1"/>
        <v>16.205249999999999</v>
      </c>
      <c r="D21" s="257">
        <v>54600</v>
      </c>
      <c r="E21" s="262">
        <f t="shared" si="0"/>
        <v>55964.999999999993</v>
      </c>
      <c r="F21" s="263"/>
      <c r="G21" s="164"/>
      <c r="H21" s="163"/>
      <c r="I21" s="260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</row>
    <row r="22" spans="1:25" ht="13.5" customHeight="1" x14ac:dyDescent="0.2">
      <c r="A22" s="116">
        <v>17</v>
      </c>
      <c r="B22" s="261">
        <v>16.14</v>
      </c>
      <c r="C22" s="264">
        <f t="shared" si="1"/>
        <v>16.543499999999998</v>
      </c>
      <c r="D22" s="257">
        <v>55693</v>
      </c>
      <c r="E22" s="262">
        <f t="shared" si="0"/>
        <v>57085.324999999997</v>
      </c>
      <c r="F22" s="263"/>
      <c r="G22" s="164"/>
      <c r="H22" s="163"/>
      <c r="I22" s="260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</row>
    <row r="23" spans="1:25" ht="13.5" customHeight="1" x14ac:dyDescent="0.2">
      <c r="A23" s="116">
        <v>18</v>
      </c>
      <c r="B23" s="261">
        <v>16.48</v>
      </c>
      <c r="C23" s="264">
        <f t="shared" si="1"/>
        <v>16.891999999999999</v>
      </c>
      <c r="D23" s="257">
        <v>56806</v>
      </c>
      <c r="E23" s="262">
        <f t="shared" si="0"/>
        <v>58226.149999999994</v>
      </c>
      <c r="F23" s="263"/>
      <c r="G23" s="164"/>
      <c r="H23" s="163"/>
      <c r="I23" s="260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</row>
    <row r="24" spans="1:25" ht="13.5" customHeight="1" x14ac:dyDescent="0.2">
      <c r="A24" s="116">
        <v>19</v>
      </c>
      <c r="B24" s="261">
        <v>16.79</v>
      </c>
      <c r="C24" s="264">
        <f t="shared" si="1"/>
        <v>17.209749999999996</v>
      </c>
      <c r="D24" s="257">
        <v>57944</v>
      </c>
      <c r="E24" s="262">
        <f t="shared" si="0"/>
        <v>59392.599999999991</v>
      </c>
      <c r="F24" s="263"/>
      <c r="G24" s="164"/>
      <c r="H24" s="163"/>
      <c r="I24" s="260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</row>
    <row r="25" spans="1:25" ht="13.5" customHeight="1" x14ac:dyDescent="0.2">
      <c r="A25" s="116">
        <v>20</v>
      </c>
      <c r="B25" s="261">
        <v>17.13</v>
      </c>
      <c r="C25" s="264">
        <f t="shared" si="1"/>
        <v>17.558249999999997</v>
      </c>
      <c r="D25" s="257">
        <v>59102</v>
      </c>
      <c r="E25" s="262">
        <f t="shared" si="0"/>
        <v>60579.549999999996</v>
      </c>
      <c r="F25" s="263"/>
      <c r="G25" s="164"/>
      <c r="H25" s="163"/>
      <c r="I25" s="260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</row>
    <row r="26" spans="1:25" ht="13.5" customHeight="1" x14ac:dyDescent="0.2">
      <c r="A26" s="116">
        <v>21</v>
      </c>
      <c r="B26" s="261">
        <v>17.48</v>
      </c>
      <c r="C26" s="264">
        <f t="shared" si="1"/>
        <v>17.916999999999998</v>
      </c>
      <c r="D26" s="257">
        <v>60285</v>
      </c>
      <c r="E26" s="262">
        <f t="shared" si="0"/>
        <v>61792.124999999993</v>
      </c>
      <c r="F26" s="263"/>
      <c r="G26" s="164"/>
      <c r="H26" s="163"/>
      <c r="I26" s="260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</row>
    <row r="27" spans="1:25" ht="13.5" customHeight="1" x14ac:dyDescent="0.2">
      <c r="A27" s="116">
        <v>22</v>
      </c>
      <c r="B27" s="261">
        <v>17.82</v>
      </c>
      <c r="C27" s="264">
        <f t="shared" si="1"/>
        <v>18.265499999999999</v>
      </c>
      <c r="D27" s="257">
        <v>60587</v>
      </c>
      <c r="E27" s="262">
        <f t="shared" si="0"/>
        <v>62101.674999999996</v>
      </c>
      <c r="F27" s="263"/>
      <c r="G27" s="164"/>
      <c r="H27" s="163"/>
      <c r="I27" s="260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</row>
    <row r="28" spans="1:25" ht="13.5" customHeight="1" x14ac:dyDescent="0.2">
      <c r="A28" s="116">
        <v>23</v>
      </c>
      <c r="B28" s="261">
        <v>17.899999999999999</v>
      </c>
      <c r="C28" s="264">
        <f t="shared" si="1"/>
        <v>18.347499999999997</v>
      </c>
      <c r="D28" s="257">
        <v>60587</v>
      </c>
      <c r="E28" s="262">
        <f t="shared" si="0"/>
        <v>62101.674999999996</v>
      </c>
      <c r="F28" s="263"/>
      <c r="G28" s="164"/>
      <c r="H28" s="163"/>
      <c r="I28" s="260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</row>
    <row r="29" spans="1:25" ht="13.5" customHeight="1" x14ac:dyDescent="0.2">
      <c r="A29" s="116">
        <v>24</v>
      </c>
      <c r="B29" s="261">
        <v>17.899999999999999</v>
      </c>
      <c r="C29" s="264">
        <f t="shared" si="1"/>
        <v>18.347499999999997</v>
      </c>
      <c r="D29" s="257">
        <v>60587</v>
      </c>
      <c r="E29" s="262">
        <f t="shared" si="0"/>
        <v>62101.674999999996</v>
      </c>
      <c r="F29" s="263"/>
      <c r="G29" s="164"/>
      <c r="H29" s="163"/>
      <c r="I29" s="260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</row>
    <row r="30" spans="1:25" ht="13.5" customHeight="1" x14ac:dyDescent="0.2">
      <c r="A30" s="116">
        <v>25</v>
      </c>
      <c r="B30" s="261">
        <v>17.899999999999999</v>
      </c>
      <c r="C30" s="264">
        <f t="shared" si="1"/>
        <v>18.347499999999997</v>
      </c>
      <c r="D30" s="257">
        <v>60587</v>
      </c>
      <c r="E30" s="262">
        <f t="shared" si="0"/>
        <v>62101.674999999996</v>
      </c>
      <c r="F30" s="263"/>
      <c r="G30" s="164"/>
      <c r="H30" s="163"/>
      <c r="I30" s="260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</row>
    <row r="31" spans="1:25" ht="13.5" customHeight="1" x14ac:dyDescent="0.2">
      <c r="A31" s="116">
        <v>26</v>
      </c>
      <c r="B31" s="261">
        <v>17.899999999999999</v>
      </c>
      <c r="C31" s="264">
        <f t="shared" si="1"/>
        <v>18.347499999999997</v>
      </c>
      <c r="D31" s="257">
        <v>60587</v>
      </c>
      <c r="E31" s="262">
        <f t="shared" si="0"/>
        <v>62101.674999999996</v>
      </c>
      <c r="F31" s="263"/>
      <c r="G31" s="164"/>
      <c r="H31" s="163"/>
      <c r="I31" s="260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</row>
    <row r="32" spans="1:25" ht="13.5" customHeight="1" x14ac:dyDescent="0.2">
      <c r="A32" s="116">
        <v>27</v>
      </c>
      <c r="B32" s="261">
        <v>17.899999999999999</v>
      </c>
      <c r="C32" s="265">
        <v>18.600000000000001</v>
      </c>
      <c r="D32" s="257">
        <v>61488</v>
      </c>
      <c r="E32" s="262">
        <f t="shared" si="0"/>
        <v>63025.2</v>
      </c>
      <c r="F32" s="263"/>
      <c r="G32" s="164"/>
      <c r="H32" s="163"/>
      <c r="I32" s="260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</row>
    <row r="33" spans="1:25" ht="13.5" customHeight="1" x14ac:dyDescent="0.2">
      <c r="A33" s="116">
        <v>28</v>
      </c>
      <c r="B33" s="261">
        <v>17.899999999999999</v>
      </c>
      <c r="C33" s="265">
        <v>18.95</v>
      </c>
      <c r="D33" s="257">
        <v>62722</v>
      </c>
      <c r="E33" s="262">
        <f t="shared" si="0"/>
        <v>64290.049999999996</v>
      </c>
      <c r="F33" s="263"/>
      <c r="G33" s="164"/>
      <c r="H33" s="163"/>
      <c r="I33" s="260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</row>
    <row r="34" spans="1:25" ht="13.5" customHeight="1" x14ac:dyDescent="0.2">
      <c r="A34" s="116">
        <v>29</v>
      </c>
      <c r="B34" s="261">
        <v>17.899999999999999</v>
      </c>
      <c r="C34" s="265">
        <v>19.04</v>
      </c>
      <c r="D34" s="257">
        <v>63032</v>
      </c>
      <c r="E34" s="262">
        <f t="shared" si="0"/>
        <v>64607.799999999996</v>
      </c>
      <c r="F34" s="263"/>
      <c r="G34" s="164"/>
      <c r="H34" s="163"/>
      <c r="I34" s="260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</row>
    <row r="35" spans="1:25" ht="15.75" customHeight="1" x14ac:dyDescent="0.2">
      <c r="A35" s="2"/>
      <c r="B35" s="266"/>
      <c r="C35" s="266"/>
      <c r="D35" s="2"/>
      <c r="E35" s="267"/>
      <c r="F35" s="26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2">
      <c r="A36" s="2"/>
      <c r="B36" s="266"/>
      <c r="C36" s="266"/>
      <c r="D36" s="2"/>
      <c r="E36" s="267"/>
      <c r="F36" s="26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2">
      <c r="A37" s="2"/>
      <c r="B37" s="266"/>
      <c r="C37" s="266"/>
      <c r="D37" s="2"/>
      <c r="E37" s="267"/>
      <c r="F37" s="26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2">
      <c r="A38" s="2"/>
      <c r="B38" s="266"/>
      <c r="C38" s="266"/>
      <c r="D38" s="2"/>
      <c r="E38" s="267"/>
      <c r="F38" s="26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2">
      <c r="A39" s="2"/>
      <c r="B39" s="266"/>
      <c r="C39" s="266"/>
      <c r="D39" s="2"/>
      <c r="E39" s="267"/>
      <c r="F39" s="26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2">
      <c r="A40" s="2"/>
      <c r="B40" s="266"/>
      <c r="C40" s="266"/>
      <c r="D40" s="2"/>
      <c r="E40" s="267"/>
      <c r="F40" s="26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2">
      <c r="A41" s="2"/>
      <c r="B41" s="266"/>
      <c r="C41" s="266"/>
      <c r="D41" s="2"/>
      <c r="E41" s="267"/>
      <c r="F41" s="26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2">
      <c r="A42" s="2"/>
      <c r="B42" s="266"/>
      <c r="C42" s="266"/>
      <c r="D42" s="2"/>
      <c r="E42" s="267"/>
      <c r="F42" s="26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2">
      <c r="A43" s="2"/>
      <c r="B43" s="266"/>
      <c r="C43" s="266"/>
      <c r="D43" s="2"/>
      <c r="E43" s="267"/>
      <c r="F43" s="266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2">
      <c r="A44" s="2"/>
      <c r="B44" s="266"/>
      <c r="C44" s="266"/>
      <c r="D44" s="2"/>
      <c r="E44" s="267"/>
      <c r="F44" s="26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2">
      <c r="A45" s="2"/>
      <c r="B45" s="266"/>
      <c r="C45" s="266"/>
      <c r="D45" s="2"/>
      <c r="E45" s="267"/>
      <c r="F45" s="26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2">
      <c r="A46" s="2"/>
      <c r="B46" s="266"/>
      <c r="C46" s="266"/>
      <c r="D46" s="2"/>
      <c r="E46" s="267"/>
      <c r="F46" s="26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2">
      <c r="A47" s="2"/>
      <c r="B47" s="266"/>
      <c r="C47" s="266"/>
      <c r="D47" s="2"/>
      <c r="E47" s="267"/>
      <c r="F47" s="26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2">
      <c r="A48" s="2"/>
      <c r="B48" s="266"/>
      <c r="C48" s="266"/>
      <c r="D48" s="2"/>
      <c r="E48" s="267"/>
      <c r="F48" s="26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2">
      <c r="A49" s="2"/>
      <c r="B49" s="266"/>
      <c r="C49" s="266"/>
      <c r="D49" s="2"/>
      <c r="E49" s="267"/>
      <c r="F49" s="26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2">
      <c r="A50" s="2"/>
      <c r="B50" s="266"/>
      <c r="C50" s="266"/>
      <c r="D50" s="2"/>
      <c r="E50" s="267"/>
      <c r="F50" s="26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2">
      <c r="A51" s="2"/>
      <c r="B51" s="266"/>
      <c r="C51" s="266"/>
      <c r="D51" s="2"/>
      <c r="E51" s="267"/>
      <c r="F51" s="26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2">
      <c r="A52" s="2"/>
      <c r="B52" s="266"/>
      <c r="C52" s="266"/>
      <c r="D52" s="2"/>
      <c r="E52" s="267"/>
      <c r="F52" s="26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2">
      <c r="A53" s="2"/>
      <c r="B53" s="266"/>
      <c r="C53" s="266"/>
      <c r="D53" s="2"/>
      <c r="E53" s="267"/>
      <c r="F53" s="26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2">
      <c r="A54" s="2"/>
      <c r="B54" s="266"/>
      <c r="C54" s="266"/>
      <c r="D54" s="2"/>
      <c r="E54" s="267"/>
      <c r="F54" s="26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2">
      <c r="A55" s="2"/>
      <c r="B55" s="266"/>
      <c r="C55" s="266"/>
      <c r="D55" s="2"/>
      <c r="E55" s="267"/>
      <c r="F55" s="26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2">
      <c r="A56" s="2"/>
      <c r="B56" s="266"/>
      <c r="C56" s="266"/>
      <c r="D56" s="2"/>
      <c r="E56" s="267"/>
      <c r="F56" s="26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2">
      <c r="A57" s="2"/>
      <c r="B57" s="266"/>
      <c r="C57" s="266"/>
      <c r="D57" s="2"/>
      <c r="E57" s="267"/>
      <c r="F57" s="26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2">
      <c r="A58" s="2"/>
      <c r="B58" s="266"/>
      <c r="C58" s="266"/>
      <c r="D58" s="2"/>
      <c r="E58" s="267"/>
      <c r="F58" s="26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2">
      <c r="A59" s="2"/>
      <c r="B59" s="266"/>
      <c r="C59" s="266"/>
      <c r="D59" s="2"/>
      <c r="E59" s="267"/>
      <c r="F59" s="26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2">
      <c r="A60" s="2"/>
      <c r="B60" s="266"/>
      <c r="C60" s="266"/>
      <c r="D60" s="2"/>
      <c r="E60" s="267"/>
      <c r="F60" s="26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2">
      <c r="A61" s="2"/>
      <c r="B61" s="266"/>
      <c r="C61" s="266"/>
      <c r="D61" s="2"/>
      <c r="E61" s="267"/>
      <c r="F61" s="26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2">
      <c r="A62" s="2"/>
      <c r="B62" s="266"/>
      <c r="C62" s="266"/>
      <c r="D62" s="2"/>
      <c r="E62" s="267"/>
      <c r="F62" s="26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2">
      <c r="A63" s="2"/>
      <c r="B63" s="266"/>
      <c r="C63" s="266"/>
      <c r="D63" s="2"/>
      <c r="E63" s="267"/>
      <c r="F63" s="26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2">
      <c r="A64" s="2"/>
      <c r="B64" s="266"/>
      <c r="C64" s="266"/>
      <c r="D64" s="2"/>
      <c r="E64" s="267"/>
      <c r="F64" s="26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2">
      <c r="A65" s="2"/>
      <c r="B65" s="266"/>
      <c r="C65" s="266"/>
      <c r="D65" s="2"/>
      <c r="E65" s="267"/>
      <c r="F65" s="26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2">
      <c r="A66" s="2"/>
      <c r="B66" s="266"/>
      <c r="C66" s="266"/>
      <c r="D66" s="2"/>
      <c r="E66" s="267"/>
      <c r="F66" s="26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2">
      <c r="A67" s="2"/>
      <c r="B67" s="266"/>
      <c r="C67" s="266"/>
      <c r="D67" s="2"/>
      <c r="E67" s="267"/>
      <c r="F67" s="26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2">
      <c r="A68" s="2"/>
      <c r="B68" s="266"/>
      <c r="C68" s="266"/>
      <c r="D68" s="2"/>
      <c r="E68" s="267"/>
      <c r="F68" s="266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2">
      <c r="A69" s="2"/>
      <c r="B69" s="266"/>
      <c r="C69" s="266"/>
      <c r="D69" s="2"/>
      <c r="E69" s="267"/>
      <c r="F69" s="26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2">
      <c r="A70" s="2"/>
      <c r="B70" s="266"/>
      <c r="C70" s="266"/>
      <c r="D70" s="2"/>
      <c r="E70" s="267"/>
      <c r="F70" s="26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2">
      <c r="A71" s="2"/>
      <c r="B71" s="266"/>
      <c r="C71" s="266"/>
      <c r="D71" s="2"/>
      <c r="E71" s="267"/>
      <c r="F71" s="26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2">
      <c r="A72" s="2"/>
      <c r="B72" s="266"/>
      <c r="C72" s="266"/>
      <c r="D72" s="2"/>
      <c r="E72" s="267"/>
      <c r="F72" s="26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2">
      <c r="A73" s="2"/>
      <c r="B73" s="266"/>
      <c r="C73" s="266"/>
      <c r="D73" s="2"/>
      <c r="E73" s="267"/>
      <c r="F73" s="26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2">
      <c r="A74" s="2"/>
      <c r="B74" s="266"/>
      <c r="C74" s="266"/>
      <c r="D74" s="2"/>
      <c r="E74" s="267"/>
      <c r="F74" s="26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2">
      <c r="A75" s="2"/>
      <c r="B75" s="266"/>
      <c r="C75" s="266"/>
      <c r="D75" s="2"/>
      <c r="E75" s="267"/>
      <c r="F75" s="26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2">
      <c r="A76" s="2"/>
      <c r="B76" s="266"/>
      <c r="C76" s="266"/>
      <c r="D76" s="2"/>
      <c r="E76" s="267"/>
      <c r="F76" s="26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2">
      <c r="A77" s="2"/>
      <c r="B77" s="266"/>
      <c r="C77" s="266"/>
      <c r="D77" s="2"/>
      <c r="E77" s="267"/>
      <c r="F77" s="26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2">
      <c r="A78" s="2"/>
      <c r="B78" s="266"/>
      <c r="C78" s="266"/>
      <c r="D78" s="2"/>
      <c r="E78" s="267"/>
      <c r="F78" s="26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2">
      <c r="A79" s="2"/>
      <c r="B79" s="266"/>
      <c r="C79" s="266"/>
      <c r="D79" s="2"/>
      <c r="E79" s="267"/>
      <c r="F79" s="26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2">
      <c r="A80" s="2"/>
      <c r="B80" s="266"/>
      <c r="C80" s="266"/>
      <c r="D80" s="2"/>
      <c r="E80" s="267"/>
      <c r="F80" s="26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2">
      <c r="A81" s="2"/>
      <c r="B81" s="266"/>
      <c r="C81" s="266"/>
      <c r="D81" s="2"/>
      <c r="E81" s="267"/>
      <c r="F81" s="26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2">
      <c r="A82" s="2"/>
      <c r="B82" s="266"/>
      <c r="C82" s="266"/>
      <c r="D82" s="2"/>
      <c r="E82" s="267"/>
      <c r="F82" s="26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2">
      <c r="A83" s="2"/>
      <c r="B83" s="266"/>
      <c r="C83" s="266"/>
      <c r="D83" s="2"/>
      <c r="E83" s="267"/>
      <c r="F83" s="26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2">
      <c r="A84" s="2"/>
      <c r="B84" s="266"/>
      <c r="C84" s="266"/>
      <c r="D84" s="2"/>
      <c r="E84" s="267"/>
      <c r="F84" s="26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2">
      <c r="A85" s="2"/>
      <c r="B85" s="266"/>
      <c r="C85" s="266"/>
      <c r="D85" s="2"/>
      <c r="E85" s="267"/>
      <c r="F85" s="26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2">
      <c r="A86" s="2"/>
      <c r="B86" s="266"/>
      <c r="C86" s="266"/>
      <c r="D86" s="2"/>
      <c r="E86" s="267"/>
      <c r="F86" s="266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2">
      <c r="A87" s="2"/>
      <c r="B87" s="266"/>
      <c r="C87" s="266"/>
      <c r="D87" s="2"/>
      <c r="E87" s="267"/>
      <c r="F87" s="266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2">
      <c r="A88" s="2"/>
      <c r="B88" s="266"/>
      <c r="C88" s="266"/>
      <c r="D88" s="2"/>
      <c r="E88" s="267"/>
      <c r="F88" s="266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2">
      <c r="A89" s="2"/>
      <c r="B89" s="266"/>
      <c r="C89" s="266"/>
      <c r="D89" s="2"/>
      <c r="E89" s="267"/>
      <c r="F89" s="26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2">
      <c r="A90" s="2"/>
      <c r="B90" s="266"/>
      <c r="C90" s="266"/>
      <c r="D90" s="2"/>
      <c r="E90" s="267"/>
      <c r="F90" s="26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2">
      <c r="A91" s="2"/>
      <c r="B91" s="266"/>
      <c r="C91" s="266"/>
      <c r="D91" s="2"/>
      <c r="E91" s="267"/>
      <c r="F91" s="26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2">
      <c r="A92" s="2"/>
      <c r="B92" s="266"/>
      <c r="C92" s="266"/>
      <c r="D92" s="2"/>
      <c r="E92" s="267"/>
      <c r="F92" s="26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2">
      <c r="A93" s="2"/>
      <c r="B93" s="266"/>
      <c r="C93" s="266"/>
      <c r="D93" s="2"/>
      <c r="E93" s="267"/>
      <c r="F93" s="26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2">
      <c r="A94" s="2"/>
      <c r="B94" s="266"/>
      <c r="C94" s="266"/>
      <c r="D94" s="2"/>
      <c r="E94" s="267"/>
      <c r="F94" s="266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2">
      <c r="A95" s="2"/>
      <c r="B95" s="266"/>
      <c r="C95" s="266"/>
      <c r="D95" s="2"/>
      <c r="E95" s="267"/>
      <c r="F95" s="26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2">
      <c r="A96" s="2"/>
      <c r="B96" s="266"/>
      <c r="C96" s="266"/>
      <c r="D96" s="2"/>
      <c r="E96" s="267"/>
      <c r="F96" s="26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2">
      <c r="A97" s="2"/>
      <c r="B97" s="266"/>
      <c r="C97" s="266"/>
      <c r="D97" s="2"/>
      <c r="E97" s="267"/>
      <c r="F97" s="26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2">
      <c r="A98" s="2"/>
      <c r="B98" s="266"/>
      <c r="C98" s="266"/>
      <c r="D98" s="2"/>
      <c r="E98" s="267"/>
      <c r="F98" s="26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2">
      <c r="A99" s="2"/>
      <c r="B99" s="266"/>
      <c r="C99" s="266"/>
      <c r="D99" s="2"/>
      <c r="E99" s="267"/>
      <c r="F99" s="26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2">
      <c r="A100" s="2"/>
      <c r="B100" s="266"/>
      <c r="C100" s="266"/>
      <c r="D100" s="2"/>
      <c r="E100" s="267"/>
      <c r="F100" s="266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2">
      <c r="A101" s="2"/>
      <c r="B101" s="266"/>
      <c r="C101" s="266"/>
      <c r="D101" s="2"/>
      <c r="E101" s="267"/>
      <c r="F101" s="266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">
      <c r="A102" s="2"/>
      <c r="B102" s="266"/>
      <c r="C102" s="266"/>
      <c r="D102" s="2"/>
      <c r="E102" s="267"/>
      <c r="F102" s="266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2">
      <c r="A103" s="2"/>
      <c r="B103" s="266"/>
      <c r="C103" s="266"/>
      <c r="D103" s="2"/>
      <c r="E103" s="267"/>
      <c r="F103" s="266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2">
      <c r="A104" s="2"/>
      <c r="B104" s="266"/>
      <c r="C104" s="266"/>
      <c r="D104" s="2"/>
      <c r="E104" s="267"/>
      <c r="F104" s="266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2">
      <c r="A105" s="2"/>
      <c r="B105" s="266"/>
      <c r="C105" s="266"/>
      <c r="D105" s="2"/>
      <c r="E105" s="267"/>
      <c r="F105" s="26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2">
      <c r="A106" s="2"/>
      <c r="B106" s="266"/>
      <c r="C106" s="266"/>
      <c r="D106" s="2"/>
      <c r="E106" s="267"/>
      <c r="F106" s="266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2">
      <c r="A107" s="2"/>
      <c r="B107" s="266"/>
      <c r="C107" s="266"/>
      <c r="D107" s="2"/>
      <c r="E107" s="267"/>
      <c r="F107" s="266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2">
      <c r="A108" s="2"/>
      <c r="B108" s="266"/>
      <c r="C108" s="266"/>
      <c r="D108" s="2"/>
      <c r="E108" s="267"/>
      <c r="F108" s="266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">
      <c r="A109" s="2"/>
      <c r="B109" s="266"/>
      <c r="C109" s="266"/>
      <c r="D109" s="2"/>
      <c r="E109" s="267"/>
      <c r="F109" s="266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">
      <c r="A110" s="2"/>
      <c r="B110" s="266"/>
      <c r="C110" s="266"/>
      <c r="D110" s="2"/>
      <c r="E110" s="267"/>
      <c r="F110" s="266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2">
      <c r="A111" s="2"/>
      <c r="B111" s="266"/>
      <c r="C111" s="266"/>
      <c r="D111" s="2"/>
      <c r="E111" s="267"/>
      <c r="F111" s="26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2">
      <c r="A112" s="2"/>
      <c r="B112" s="266"/>
      <c r="C112" s="266"/>
      <c r="D112" s="2"/>
      <c r="E112" s="267"/>
      <c r="F112" s="266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2">
      <c r="A113" s="2"/>
      <c r="B113" s="266"/>
      <c r="C113" s="266"/>
      <c r="D113" s="2"/>
      <c r="E113" s="267"/>
      <c r="F113" s="266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2">
      <c r="A114" s="2"/>
      <c r="B114" s="266"/>
      <c r="C114" s="266"/>
      <c r="D114" s="2"/>
      <c r="E114" s="267"/>
      <c r="F114" s="266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2">
      <c r="A115" s="2"/>
      <c r="B115" s="266"/>
      <c r="C115" s="266"/>
      <c r="D115" s="2"/>
      <c r="E115" s="267"/>
      <c r="F115" s="266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2">
      <c r="A116" s="2"/>
      <c r="B116" s="266"/>
      <c r="C116" s="266"/>
      <c r="D116" s="2"/>
      <c r="E116" s="267"/>
      <c r="F116" s="266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2">
      <c r="A117" s="2"/>
      <c r="B117" s="266"/>
      <c r="C117" s="266"/>
      <c r="D117" s="2"/>
      <c r="E117" s="267"/>
      <c r="F117" s="266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2">
      <c r="A118" s="2"/>
      <c r="B118" s="266"/>
      <c r="C118" s="266"/>
      <c r="D118" s="2"/>
      <c r="E118" s="267"/>
      <c r="F118" s="266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2">
      <c r="A119" s="2"/>
      <c r="B119" s="266"/>
      <c r="C119" s="266"/>
      <c r="D119" s="2"/>
      <c r="E119" s="267"/>
      <c r="F119" s="266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2">
      <c r="A120" s="2"/>
      <c r="B120" s="266"/>
      <c r="C120" s="266"/>
      <c r="D120" s="2"/>
      <c r="E120" s="267"/>
      <c r="F120" s="266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2">
      <c r="A121" s="2"/>
      <c r="B121" s="266"/>
      <c r="C121" s="266"/>
      <c r="D121" s="2"/>
      <c r="E121" s="267"/>
      <c r="F121" s="266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2">
      <c r="A122" s="2"/>
      <c r="B122" s="266"/>
      <c r="C122" s="266"/>
      <c r="D122" s="2"/>
      <c r="E122" s="267"/>
      <c r="F122" s="266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2">
      <c r="A123" s="2"/>
      <c r="B123" s="266"/>
      <c r="C123" s="266"/>
      <c r="D123" s="2"/>
      <c r="E123" s="267"/>
      <c r="F123" s="26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2">
      <c r="A124" s="2"/>
      <c r="B124" s="266"/>
      <c r="C124" s="266"/>
      <c r="D124" s="2"/>
      <c r="E124" s="267"/>
      <c r="F124" s="266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2">
      <c r="A125" s="2"/>
      <c r="B125" s="266"/>
      <c r="C125" s="266"/>
      <c r="D125" s="2"/>
      <c r="E125" s="267"/>
      <c r="F125" s="266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">
      <c r="A126" s="2"/>
      <c r="B126" s="266"/>
      <c r="C126" s="266"/>
      <c r="D126" s="2"/>
      <c r="E126" s="267"/>
      <c r="F126" s="266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">
      <c r="A127" s="2"/>
      <c r="B127" s="266"/>
      <c r="C127" s="266"/>
      <c r="D127" s="2"/>
      <c r="E127" s="267"/>
      <c r="F127" s="266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">
      <c r="A128" s="2"/>
      <c r="B128" s="266"/>
      <c r="C128" s="266"/>
      <c r="D128" s="2"/>
      <c r="E128" s="267"/>
      <c r="F128" s="266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">
      <c r="A129" s="2"/>
      <c r="B129" s="266"/>
      <c r="C129" s="266"/>
      <c r="D129" s="2"/>
      <c r="E129" s="267"/>
      <c r="F129" s="26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">
      <c r="A130" s="2"/>
      <c r="B130" s="266"/>
      <c r="C130" s="266"/>
      <c r="D130" s="2"/>
      <c r="E130" s="267"/>
      <c r="F130" s="266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">
      <c r="A131" s="2"/>
      <c r="B131" s="266"/>
      <c r="C131" s="266"/>
      <c r="D131" s="2"/>
      <c r="E131" s="267"/>
      <c r="F131" s="266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">
      <c r="A132" s="2"/>
      <c r="B132" s="266"/>
      <c r="C132" s="266"/>
      <c r="D132" s="2"/>
      <c r="E132" s="267"/>
      <c r="F132" s="266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">
      <c r="A133" s="2"/>
      <c r="B133" s="266"/>
      <c r="C133" s="266"/>
      <c r="D133" s="2"/>
      <c r="E133" s="267"/>
      <c r="F133" s="266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">
      <c r="A134" s="2"/>
      <c r="B134" s="266"/>
      <c r="C134" s="266"/>
      <c r="D134" s="2"/>
      <c r="E134" s="267"/>
      <c r="F134" s="266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">
      <c r="A135" s="2"/>
      <c r="B135" s="266"/>
      <c r="C135" s="266"/>
      <c r="D135" s="2"/>
      <c r="E135" s="267"/>
      <c r="F135" s="266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">
      <c r="A136" s="2"/>
      <c r="B136" s="266"/>
      <c r="C136" s="266"/>
      <c r="D136" s="2"/>
      <c r="E136" s="267"/>
      <c r="F136" s="266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">
      <c r="A137" s="2"/>
      <c r="B137" s="266"/>
      <c r="C137" s="266"/>
      <c r="D137" s="2"/>
      <c r="E137" s="267"/>
      <c r="F137" s="266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">
      <c r="A138" s="2"/>
      <c r="B138" s="266"/>
      <c r="C138" s="266"/>
      <c r="D138" s="2"/>
      <c r="E138" s="267"/>
      <c r="F138" s="266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">
      <c r="A139" s="2"/>
      <c r="B139" s="266"/>
      <c r="C139" s="266"/>
      <c r="D139" s="2"/>
      <c r="E139" s="267"/>
      <c r="F139" s="266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">
      <c r="A140" s="2"/>
      <c r="B140" s="266"/>
      <c r="C140" s="266"/>
      <c r="D140" s="2"/>
      <c r="E140" s="267"/>
      <c r="F140" s="266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">
      <c r="A141" s="2"/>
      <c r="B141" s="266"/>
      <c r="C141" s="266"/>
      <c r="D141" s="2"/>
      <c r="E141" s="267"/>
      <c r="F141" s="26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">
      <c r="A142" s="2"/>
      <c r="B142" s="266"/>
      <c r="C142" s="266"/>
      <c r="D142" s="2"/>
      <c r="E142" s="267"/>
      <c r="F142" s="266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">
      <c r="A143" s="2"/>
      <c r="B143" s="266"/>
      <c r="C143" s="266"/>
      <c r="D143" s="2"/>
      <c r="E143" s="267"/>
      <c r="F143" s="266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">
      <c r="A144" s="2"/>
      <c r="B144" s="266"/>
      <c r="C144" s="266"/>
      <c r="D144" s="2"/>
      <c r="E144" s="267"/>
      <c r="F144" s="266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">
      <c r="A145" s="2"/>
      <c r="B145" s="266"/>
      <c r="C145" s="266"/>
      <c r="D145" s="2"/>
      <c r="E145" s="267"/>
      <c r="F145" s="266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">
      <c r="A146" s="2"/>
      <c r="B146" s="266"/>
      <c r="C146" s="266"/>
      <c r="D146" s="2"/>
      <c r="E146" s="267"/>
      <c r="F146" s="266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">
      <c r="A147" s="2"/>
      <c r="B147" s="266"/>
      <c r="C147" s="266"/>
      <c r="D147" s="2"/>
      <c r="E147" s="267"/>
      <c r="F147" s="266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">
      <c r="A148" s="2"/>
      <c r="B148" s="266"/>
      <c r="C148" s="266"/>
      <c r="D148" s="2"/>
      <c r="E148" s="267"/>
      <c r="F148" s="266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">
      <c r="A149" s="2"/>
      <c r="B149" s="266"/>
      <c r="C149" s="266"/>
      <c r="D149" s="2"/>
      <c r="E149" s="267"/>
      <c r="F149" s="266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">
      <c r="A150" s="2"/>
      <c r="B150" s="266"/>
      <c r="C150" s="266"/>
      <c r="D150" s="2"/>
      <c r="E150" s="267"/>
      <c r="F150" s="266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">
      <c r="A151" s="2"/>
      <c r="B151" s="266"/>
      <c r="C151" s="266"/>
      <c r="D151" s="2"/>
      <c r="E151" s="267"/>
      <c r="F151" s="266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">
      <c r="A152" s="2"/>
      <c r="B152" s="266"/>
      <c r="C152" s="266"/>
      <c r="D152" s="2"/>
      <c r="E152" s="267"/>
      <c r="F152" s="266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">
      <c r="A153" s="2"/>
      <c r="B153" s="266"/>
      <c r="C153" s="266"/>
      <c r="D153" s="2"/>
      <c r="E153" s="267"/>
      <c r="F153" s="266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">
      <c r="A154" s="2"/>
      <c r="B154" s="266"/>
      <c r="C154" s="266"/>
      <c r="D154" s="2"/>
      <c r="E154" s="267"/>
      <c r="F154" s="266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">
      <c r="A155" s="2"/>
      <c r="B155" s="266"/>
      <c r="C155" s="266"/>
      <c r="D155" s="2"/>
      <c r="E155" s="267"/>
      <c r="F155" s="266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">
      <c r="A156" s="2"/>
      <c r="B156" s="266"/>
      <c r="C156" s="266"/>
      <c r="D156" s="2"/>
      <c r="E156" s="267"/>
      <c r="F156" s="266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">
      <c r="A157" s="2"/>
      <c r="B157" s="266"/>
      <c r="C157" s="266"/>
      <c r="D157" s="2"/>
      <c r="E157" s="267"/>
      <c r="F157" s="266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">
      <c r="A158" s="2"/>
      <c r="B158" s="266"/>
      <c r="C158" s="266"/>
      <c r="D158" s="2"/>
      <c r="E158" s="267"/>
      <c r="F158" s="266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">
      <c r="A159" s="2"/>
      <c r="B159" s="266"/>
      <c r="C159" s="266"/>
      <c r="D159" s="2"/>
      <c r="E159" s="267"/>
      <c r="F159" s="26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">
      <c r="A160" s="2"/>
      <c r="B160" s="266"/>
      <c r="C160" s="266"/>
      <c r="D160" s="2"/>
      <c r="E160" s="267"/>
      <c r="F160" s="266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">
      <c r="A161" s="2"/>
      <c r="B161" s="266"/>
      <c r="C161" s="266"/>
      <c r="D161" s="2"/>
      <c r="E161" s="267"/>
      <c r="F161" s="266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">
      <c r="A162" s="2"/>
      <c r="B162" s="266"/>
      <c r="C162" s="266"/>
      <c r="D162" s="2"/>
      <c r="E162" s="267"/>
      <c r="F162" s="266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">
      <c r="A163" s="2"/>
      <c r="B163" s="266"/>
      <c r="C163" s="266"/>
      <c r="D163" s="2"/>
      <c r="E163" s="267"/>
      <c r="F163" s="266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">
      <c r="A164" s="2"/>
      <c r="B164" s="266"/>
      <c r="C164" s="266"/>
      <c r="D164" s="2"/>
      <c r="E164" s="267"/>
      <c r="F164" s="266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">
      <c r="A165" s="2"/>
      <c r="B165" s="266"/>
      <c r="C165" s="266"/>
      <c r="D165" s="2"/>
      <c r="E165" s="267"/>
      <c r="F165" s="266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">
      <c r="A166" s="2"/>
      <c r="B166" s="266"/>
      <c r="C166" s="266"/>
      <c r="D166" s="2"/>
      <c r="E166" s="267"/>
      <c r="F166" s="266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">
      <c r="A167" s="2"/>
      <c r="B167" s="266"/>
      <c r="C167" s="266"/>
      <c r="D167" s="2"/>
      <c r="E167" s="267"/>
      <c r="F167" s="266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">
      <c r="A168" s="2"/>
      <c r="B168" s="266"/>
      <c r="C168" s="266"/>
      <c r="D168" s="2"/>
      <c r="E168" s="267"/>
      <c r="F168" s="266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">
      <c r="A169" s="2"/>
      <c r="B169" s="266"/>
      <c r="C169" s="266"/>
      <c r="D169" s="2"/>
      <c r="E169" s="267"/>
      <c r="F169" s="266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">
      <c r="A170" s="2"/>
      <c r="B170" s="266"/>
      <c r="C170" s="266"/>
      <c r="D170" s="2"/>
      <c r="E170" s="267"/>
      <c r="F170" s="266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">
      <c r="A171" s="2"/>
      <c r="B171" s="266"/>
      <c r="C171" s="266"/>
      <c r="D171" s="2"/>
      <c r="E171" s="267"/>
      <c r="F171" s="266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">
      <c r="A172" s="2"/>
      <c r="B172" s="266"/>
      <c r="C172" s="266"/>
      <c r="D172" s="2"/>
      <c r="E172" s="267"/>
      <c r="F172" s="266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">
      <c r="A173" s="2"/>
      <c r="B173" s="266"/>
      <c r="C173" s="266"/>
      <c r="D173" s="2"/>
      <c r="E173" s="267"/>
      <c r="F173" s="266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">
      <c r="A174" s="2"/>
      <c r="B174" s="266"/>
      <c r="C174" s="266"/>
      <c r="D174" s="2"/>
      <c r="E174" s="267"/>
      <c r="F174" s="266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">
      <c r="A175" s="2"/>
      <c r="B175" s="266"/>
      <c r="C175" s="266"/>
      <c r="D175" s="2"/>
      <c r="E175" s="267"/>
      <c r="F175" s="266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">
      <c r="A176" s="2"/>
      <c r="B176" s="266"/>
      <c r="C176" s="266"/>
      <c r="D176" s="2"/>
      <c r="E176" s="267"/>
      <c r="F176" s="266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">
      <c r="A177" s="2"/>
      <c r="B177" s="266"/>
      <c r="C177" s="266"/>
      <c r="D177" s="2"/>
      <c r="E177" s="267"/>
      <c r="F177" s="266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">
      <c r="A178" s="2"/>
      <c r="B178" s="266"/>
      <c r="C178" s="266"/>
      <c r="D178" s="2"/>
      <c r="E178" s="267"/>
      <c r="F178" s="266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">
      <c r="A179" s="2"/>
      <c r="B179" s="266"/>
      <c r="C179" s="266"/>
      <c r="D179" s="2"/>
      <c r="E179" s="267"/>
      <c r="F179" s="266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">
      <c r="A180" s="2"/>
      <c r="B180" s="266"/>
      <c r="C180" s="266"/>
      <c r="D180" s="2"/>
      <c r="E180" s="267"/>
      <c r="F180" s="266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">
      <c r="A181" s="2"/>
      <c r="B181" s="266"/>
      <c r="C181" s="266"/>
      <c r="D181" s="2"/>
      <c r="E181" s="267"/>
      <c r="F181" s="266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">
      <c r="A182" s="2"/>
      <c r="B182" s="266"/>
      <c r="C182" s="266"/>
      <c r="D182" s="2"/>
      <c r="E182" s="267"/>
      <c r="F182" s="266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">
      <c r="A183" s="2"/>
      <c r="B183" s="266"/>
      <c r="C183" s="266"/>
      <c r="D183" s="2"/>
      <c r="E183" s="267"/>
      <c r="F183" s="266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">
      <c r="A184" s="2"/>
      <c r="B184" s="266"/>
      <c r="C184" s="266"/>
      <c r="D184" s="2"/>
      <c r="E184" s="267"/>
      <c r="F184" s="266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">
      <c r="A185" s="2"/>
      <c r="B185" s="266"/>
      <c r="C185" s="266"/>
      <c r="D185" s="2"/>
      <c r="E185" s="267"/>
      <c r="F185" s="266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">
      <c r="A186" s="2"/>
      <c r="B186" s="266"/>
      <c r="C186" s="266"/>
      <c r="D186" s="2"/>
      <c r="E186" s="267"/>
      <c r="F186" s="266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">
      <c r="A187" s="2"/>
      <c r="B187" s="266"/>
      <c r="C187" s="266"/>
      <c r="D187" s="2"/>
      <c r="E187" s="267"/>
      <c r="F187" s="266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">
      <c r="A188" s="2"/>
      <c r="B188" s="266"/>
      <c r="C188" s="266"/>
      <c r="D188" s="2"/>
      <c r="E188" s="267"/>
      <c r="F188" s="266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">
      <c r="A189" s="2"/>
      <c r="B189" s="266"/>
      <c r="C189" s="266"/>
      <c r="D189" s="2"/>
      <c r="E189" s="267"/>
      <c r="F189" s="266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">
      <c r="A190" s="2"/>
      <c r="B190" s="266"/>
      <c r="C190" s="266"/>
      <c r="D190" s="2"/>
      <c r="E190" s="267"/>
      <c r="F190" s="266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">
      <c r="A191" s="2"/>
      <c r="B191" s="266"/>
      <c r="C191" s="266"/>
      <c r="D191" s="2"/>
      <c r="E191" s="267"/>
      <c r="F191" s="266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">
      <c r="A192" s="2"/>
      <c r="B192" s="266"/>
      <c r="C192" s="266"/>
      <c r="D192" s="2"/>
      <c r="E192" s="267"/>
      <c r="F192" s="266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">
      <c r="A193" s="2"/>
      <c r="B193" s="266"/>
      <c r="C193" s="266"/>
      <c r="D193" s="2"/>
      <c r="E193" s="267"/>
      <c r="F193" s="266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">
      <c r="A194" s="2"/>
      <c r="B194" s="266"/>
      <c r="C194" s="266"/>
      <c r="D194" s="2"/>
      <c r="E194" s="267"/>
      <c r="F194" s="266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">
      <c r="A195" s="2"/>
      <c r="B195" s="266"/>
      <c r="C195" s="266"/>
      <c r="D195" s="2"/>
      <c r="E195" s="267"/>
      <c r="F195" s="266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">
      <c r="A196" s="2"/>
      <c r="B196" s="266"/>
      <c r="C196" s="266"/>
      <c r="D196" s="2"/>
      <c r="E196" s="267"/>
      <c r="F196" s="266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">
      <c r="A197" s="2"/>
      <c r="B197" s="266"/>
      <c r="C197" s="266"/>
      <c r="D197" s="2"/>
      <c r="E197" s="267"/>
      <c r="F197" s="266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">
      <c r="A198" s="2"/>
      <c r="B198" s="266"/>
      <c r="C198" s="266"/>
      <c r="D198" s="2"/>
      <c r="E198" s="267"/>
      <c r="F198" s="266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">
      <c r="A199" s="2"/>
      <c r="B199" s="266"/>
      <c r="C199" s="266"/>
      <c r="D199" s="2"/>
      <c r="E199" s="267"/>
      <c r="F199" s="266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">
      <c r="A200" s="2"/>
      <c r="B200" s="266"/>
      <c r="C200" s="266"/>
      <c r="D200" s="2"/>
      <c r="E200" s="267"/>
      <c r="F200" s="266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">
      <c r="A201" s="2"/>
      <c r="B201" s="266"/>
      <c r="C201" s="266"/>
      <c r="D201" s="2"/>
      <c r="E201" s="267"/>
      <c r="F201" s="266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">
      <c r="A202" s="2"/>
      <c r="B202" s="266"/>
      <c r="C202" s="266"/>
      <c r="D202" s="2"/>
      <c r="E202" s="267"/>
      <c r="F202" s="266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">
      <c r="A203" s="2"/>
      <c r="B203" s="266"/>
      <c r="C203" s="266"/>
      <c r="D203" s="2"/>
      <c r="E203" s="267"/>
      <c r="F203" s="266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">
      <c r="A204" s="2"/>
      <c r="B204" s="266"/>
      <c r="C204" s="266"/>
      <c r="D204" s="2"/>
      <c r="E204" s="267"/>
      <c r="F204" s="266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">
      <c r="A205" s="2"/>
      <c r="B205" s="266"/>
      <c r="C205" s="266"/>
      <c r="D205" s="2"/>
      <c r="E205" s="267"/>
      <c r="F205" s="266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">
      <c r="A206" s="2"/>
      <c r="B206" s="266"/>
      <c r="C206" s="266"/>
      <c r="D206" s="2"/>
      <c r="E206" s="267"/>
      <c r="F206" s="266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">
      <c r="A207" s="2"/>
      <c r="B207" s="266"/>
      <c r="C207" s="266"/>
      <c r="D207" s="2"/>
      <c r="E207" s="267"/>
      <c r="F207" s="266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">
      <c r="A208" s="2"/>
      <c r="B208" s="266"/>
      <c r="C208" s="266"/>
      <c r="D208" s="2"/>
      <c r="E208" s="267"/>
      <c r="F208" s="266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">
      <c r="A209" s="2"/>
      <c r="B209" s="266"/>
      <c r="C209" s="266"/>
      <c r="D209" s="2"/>
      <c r="E209" s="267"/>
      <c r="F209" s="266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">
      <c r="A210" s="2"/>
      <c r="B210" s="266"/>
      <c r="C210" s="266"/>
      <c r="D210" s="2"/>
      <c r="E210" s="267"/>
      <c r="F210" s="266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">
      <c r="A211" s="2"/>
      <c r="B211" s="266"/>
      <c r="C211" s="266"/>
      <c r="D211" s="2"/>
      <c r="E211" s="267"/>
      <c r="F211" s="266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">
      <c r="A212" s="2"/>
      <c r="B212" s="266"/>
      <c r="C212" s="266"/>
      <c r="D212" s="2"/>
      <c r="E212" s="267"/>
      <c r="F212" s="266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">
      <c r="A213" s="2"/>
      <c r="B213" s="266"/>
      <c r="C213" s="266"/>
      <c r="D213" s="2"/>
      <c r="E213" s="267"/>
      <c r="F213" s="266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">
      <c r="A214" s="2"/>
      <c r="B214" s="266"/>
      <c r="C214" s="266"/>
      <c r="D214" s="2"/>
      <c r="E214" s="267"/>
      <c r="F214" s="266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">
      <c r="A215" s="2"/>
      <c r="B215" s="266"/>
      <c r="C215" s="266"/>
      <c r="D215" s="2"/>
      <c r="E215" s="267"/>
      <c r="F215" s="266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">
      <c r="A216" s="2"/>
      <c r="B216" s="266"/>
      <c r="C216" s="266"/>
      <c r="D216" s="2"/>
      <c r="E216" s="267"/>
      <c r="F216" s="266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">
      <c r="A217" s="2"/>
      <c r="B217" s="266"/>
      <c r="C217" s="266"/>
      <c r="D217" s="2"/>
      <c r="E217" s="267"/>
      <c r="F217" s="266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">
      <c r="A218" s="2"/>
      <c r="B218" s="266"/>
      <c r="C218" s="266"/>
      <c r="D218" s="2"/>
      <c r="E218" s="267"/>
      <c r="F218" s="266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">
      <c r="A219" s="2"/>
      <c r="B219" s="266"/>
      <c r="C219" s="266"/>
      <c r="D219" s="2"/>
      <c r="E219" s="267"/>
      <c r="F219" s="266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">
      <c r="A220" s="2"/>
      <c r="B220" s="266"/>
      <c r="C220" s="266"/>
      <c r="D220" s="2"/>
      <c r="E220" s="267"/>
      <c r="F220" s="266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">
      <c r="A221" s="2"/>
      <c r="B221" s="266"/>
      <c r="C221" s="266"/>
      <c r="D221" s="2"/>
      <c r="E221" s="267"/>
      <c r="F221" s="266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">
      <c r="A222" s="2"/>
      <c r="B222" s="266"/>
      <c r="C222" s="266"/>
      <c r="D222" s="2"/>
      <c r="E222" s="267"/>
      <c r="F222" s="266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">
      <c r="A223" s="2"/>
      <c r="B223" s="266"/>
      <c r="C223" s="266"/>
      <c r="D223" s="2"/>
      <c r="E223" s="267"/>
      <c r="F223" s="266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">
      <c r="A224" s="2"/>
      <c r="B224" s="266"/>
      <c r="C224" s="266"/>
      <c r="D224" s="2"/>
      <c r="E224" s="267"/>
      <c r="F224" s="266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">
      <c r="A225" s="2"/>
      <c r="B225" s="266"/>
      <c r="C225" s="266"/>
      <c r="D225" s="2"/>
      <c r="E225" s="267"/>
      <c r="F225" s="266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">
      <c r="A226" s="2"/>
      <c r="B226" s="266"/>
      <c r="C226" s="266"/>
      <c r="D226" s="2"/>
      <c r="E226" s="267"/>
      <c r="F226" s="266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">
      <c r="A227" s="2"/>
      <c r="B227" s="266"/>
      <c r="C227" s="266"/>
      <c r="D227" s="2"/>
      <c r="E227" s="267"/>
      <c r="F227" s="266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">
      <c r="A228" s="2"/>
      <c r="B228" s="266"/>
      <c r="C228" s="266"/>
      <c r="D228" s="2"/>
      <c r="E228" s="267"/>
      <c r="F228" s="266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">
      <c r="A229" s="2"/>
      <c r="B229" s="266"/>
      <c r="C229" s="266"/>
      <c r="D229" s="2"/>
      <c r="E229" s="267"/>
      <c r="F229" s="266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">
      <c r="A230" s="2"/>
      <c r="B230" s="266"/>
      <c r="C230" s="266"/>
      <c r="D230" s="2"/>
      <c r="E230" s="267"/>
      <c r="F230" s="266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">
      <c r="A231" s="2"/>
      <c r="B231" s="266"/>
      <c r="C231" s="266"/>
      <c r="D231" s="2"/>
      <c r="E231" s="267"/>
      <c r="F231" s="266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">
      <c r="A232" s="2"/>
      <c r="B232" s="266"/>
      <c r="C232" s="266"/>
      <c r="D232" s="2"/>
      <c r="E232" s="267"/>
      <c r="F232" s="266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">
      <c r="A233" s="2"/>
      <c r="B233" s="266"/>
      <c r="C233" s="266"/>
      <c r="D233" s="2"/>
      <c r="E233" s="267"/>
      <c r="F233" s="266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">
      <c r="A234" s="2"/>
      <c r="B234" s="266"/>
      <c r="C234" s="266"/>
      <c r="D234" s="2"/>
      <c r="E234" s="267"/>
      <c r="F234" s="266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">
      <c r="E235" s="247"/>
    </row>
    <row r="236" spans="1:25" ht="15.75" customHeight="1" x14ac:dyDescent="0.2">
      <c r="E236" s="247"/>
    </row>
    <row r="237" spans="1:25" ht="15.75" customHeight="1" x14ac:dyDescent="0.2">
      <c r="E237" s="247"/>
    </row>
    <row r="238" spans="1:25" ht="15.75" customHeight="1" x14ac:dyDescent="0.2">
      <c r="E238" s="247"/>
    </row>
    <row r="239" spans="1:25" ht="15.75" customHeight="1" x14ac:dyDescent="0.2">
      <c r="E239" s="247"/>
    </row>
    <row r="240" spans="1:25" ht="15.75" customHeight="1" x14ac:dyDescent="0.2">
      <c r="E240" s="247"/>
    </row>
    <row r="241" spans="5:5" ht="15.75" customHeight="1" x14ac:dyDescent="0.2">
      <c r="E241" s="247"/>
    </row>
    <row r="242" spans="5:5" ht="15.75" customHeight="1" x14ac:dyDescent="0.2">
      <c r="E242" s="247"/>
    </row>
    <row r="243" spans="5:5" ht="15.75" customHeight="1" x14ac:dyDescent="0.2">
      <c r="E243" s="247"/>
    </row>
    <row r="244" spans="5:5" ht="15.75" customHeight="1" x14ac:dyDescent="0.2">
      <c r="E244" s="247"/>
    </row>
    <row r="245" spans="5:5" ht="15.75" customHeight="1" x14ac:dyDescent="0.2">
      <c r="E245" s="247"/>
    </row>
    <row r="246" spans="5:5" ht="15.75" customHeight="1" x14ac:dyDescent="0.2">
      <c r="E246" s="247"/>
    </row>
    <row r="247" spans="5:5" ht="15.75" customHeight="1" x14ac:dyDescent="0.2">
      <c r="E247" s="247"/>
    </row>
    <row r="248" spans="5:5" ht="15.75" customHeight="1" x14ac:dyDescent="0.2">
      <c r="E248" s="247"/>
    </row>
    <row r="249" spans="5:5" ht="15.75" customHeight="1" x14ac:dyDescent="0.2">
      <c r="E249" s="247"/>
    </row>
    <row r="250" spans="5:5" ht="15.75" customHeight="1" x14ac:dyDescent="0.2">
      <c r="E250" s="247"/>
    </row>
    <row r="251" spans="5:5" ht="15.75" customHeight="1" x14ac:dyDescent="0.2">
      <c r="E251" s="247"/>
    </row>
    <row r="252" spans="5:5" ht="15.75" customHeight="1" x14ac:dyDescent="0.2">
      <c r="E252" s="247"/>
    </row>
    <row r="253" spans="5:5" ht="15.75" customHeight="1" x14ac:dyDescent="0.2">
      <c r="E253" s="247"/>
    </row>
    <row r="254" spans="5:5" ht="15.75" customHeight="1" x14ac:dyDescent="0.2">
      <c r="E254" s="247"/>
    </row>
    <row r="255" spans="5:5" ht="15.75" customHeight="1" x14ac:dyDescent="0.2">
      <c r="E255" s="247"/>
    </row>
    <row r="256" spans="5:5" ht="15.75" customHeight="1" x14ac:dyDescent="0.2">
      <c r="E256" s="247"/>
    </row>
    <row r="257" spans="5:5" ht="15.75" customHeight="1" x14ac:dyDescent="0.2">
      <c r="E257" s="247"/>
    </row>
    <row r="258" spans="5:5" ht="15.75" customHeight="1" x14ac:dyDescent="0.2">
      <c r="E258" s="247"/>
    </row>
    <row r="259" spans="5:5" ht="15.75" customHeight="1" x14ac:dyDescent="0.2">
      <c r="E259" s="247"/>
    </row>
    <row r="260" spans="5:5" ht="15.75" customHeight="1" x14ac:dyDescent="0.2">
      <c r="E260" s="247"/>
    </row>
    <row r="261" spans="5:5" ht="15.75" customHeight="1" x14ac:dyDescent="0.2">
      <c r="E261" s="247"/>
    </row>
    <row r="262" spans="5:5" ht="15.75" customHeight="1" x14ac:dyDescent="0.2">
      <c r="E262" s="247"/>
    </row>
    <row r="263" spans="5:5" ht="15.75" customHeight="1" x14ac:dyDescent="0.2">
      <c r="E263" s="247"/>
    </row>
    <row r="264" spans="5:5" ht="15.75" customHeight="1" x14ac:dyDescent="0.2">
      <c r="E264" s="247"/>
    </row>
    <row r="265" spans="5:5" ht="15.75" customHeight="1" x14ac:dyDescent="0.2">
      <c r="E265" s="247"/>
    </row>
    <row r="266" spans="5:5" ht="15.75" customHeight="1" x14ac:dyDescent="0.2">
      <c r="E266" s="247"/>
    </row>
    <row r="267" spans="5:5" ht="15.75" customHeight="1" x14ac:dyDescent="0.2">
      <c r="E267" s="247"/>
    </row>
    <row r="268" spans="5:5" ht="15.75" customHeight="1" x14ac:dyDescent="0.2">
      <c r="E268" s="247"/>
    </row>
    <row r="269" spans="5:5" ht="15.75" customHeight="1" x14ac:dyDescent="0.2">
      <c r="E269" s="247"/>
    </row>
    <row r="270" spans="5:5" ht="15.75" customHeight="1" x14ac:dyDescent="0.2">
      <c r="E270" s="247"/>
    </row>
    <row r="271" spans="5:5" ht="15.75" customHeight="1" x14ac:dyDescent="0.2">
      <c r="E271" s="247"/>
    </row>
    <row r="272" spans="5:5" ht="15.75" customHeight="1" x14ac:dyDescent="0.2">
      <c r="E272" s="247"/>
    </row>
    <row r="273" spans="5:5" ht="15.75" customHeight="1" x14ac:dyDescent="0.2">
      <c r="E273" s="247"/>
    </row>
    <row r="274" spans="5:5" ht="15.75" customHeight="1" x14ac:dyDescent="0.2">
      <c r="E274" s="247"/>
    </row>
    <row r="275" spans="5:5" ht="15.75" customHeight="1" x14ac:dyDescent="0.2">
      <c r="E275" s="247"/>
    </row>
    <row r="276" spans="5:5" ht="15.75" customHeight="1" x14ac:dyDescent="0.2">
      <c r="E276" s="247"/>
    </row>
    <row r="277" spans="5:5" ht="15.75" customHeight="1" x14ac:dyDescent="0.2">
      <c r="E277" s="247"/>
    </row>
    <row r="278" spans="5:5" ht="15.75" customHeight="1" x14ac:dyDescent="0.2">
      <c r="E278" s="247"/>
    </row>
    <row r="279" spans="5:5" ht="15.75" customHeight="1" x14ac:dyDescent="0.2">
      <c r="E279" s="247"/>
    </row>
    <row r="280" spans="5:5" ht="15.75" customHeight="1" x14ac:dyDescent="0.2">
      <c r="E280" s="247"/>
    </row>
    <row r="281" spans="5:5" ht="15.75" customHeight="1" x14ac:dyDescent="0.2">
      <c r="E281" s="247"/>
    </row>
    <row r="282" spans="5:5" ht="15.75" customHeight="1" x14ac:dyDescent="0.2">
      <c r="E282" s="247"/>
    </row>
    <row r="283" spans="5:5" ht="15.75" customHeight="1" x14ac:dyDescent="0.2">
      <c r="E283" s="247"/>
    </row>
    <row r="284" spans="5:5" ht="15.75" customHeight="1" x14ac:dyDescent="0.2">
      <c r="E284" s="247"/>
    </row>
    <row r="285" spans="5:5" ht="15.75" customHeight="1" x14ac:dyDescent="0.2">
      <c r="E285" s="247"/>
    </row>
    <row r="286" spans="5:5" ht="15.75" customHeight="1" x14ac:dyDescent="0.2">
      <c r="E286" s="247"/>
    </row>
    <row r="287" spans="5:5" ht="15.75" customHeight="1" x14ac:dyDescent="0.2">
      <c r="E287" s="247"/>
    </row>
    <row r="288" spans="5:5" ht="15.75" customHeight="1" x14ac:dyDescent="0.2">
      <c r="E288" s="247"/>
    </row>
    <row r="289" spans="5:5" ht="15.75" customHeight="1" x14ac:dyDescent="0.2">
      <c r="E289" s="247"/>
    </row>
    <row r="290" spans="5:5" ht="15.75" customHeight="1" x14ac:dyDescent="0.2">
      <c r="E290" s="247"/>
    </row>
    <row r="291" spans="5:5" ht="15.75" customHeight="1" x14ac:dyDescent="0.2">
      <c r="E291" s="247"/>
    </row>
    <row r="292" spans="5:5" ht="15.75" customHeight="1" x14ac:dyDescent="0.2">
      <c r="E292" s="247"/>
    </row>
    <row r="293" spans="5:5" ht="15.75" customHeight="1" x14ac:dyDescent="0.2">
      <c r="E293" s="247"/>
    </row>
    <row r="294" spans="5:5" ht="15.75" customHeight="1" x14ac:dyDescent="0.2">
      <c r="E294" s="247"/>
    </row>
    <row r="295" spans="5:5" ht="15.75" customHeight="1" x14ac:dyDescent="0.2">
      <c r="E295" s="247"/>
    </row>
    <row r="296" spans="5:5" ht="15.75" customHeight="1" x14ac:dyDescent="0.2">
      <c r="E296" s="247"/>
    </row>
    <row r="297" spans="5:5" ht="15.75" customHeight="1" x14ac:dyDescent="0.2">
      <c r="E297" s="247"/>
    </row>
    <row r="298" spans="5:5" ht="15.75" customHeight="1" x14ac:dyDescent="0.2">
      <c r="E298" s="247"/>
    </row>
    <row r="299" spans="5:5" ht="15.75" customHeight="1" x14ac:dyDescent="0.2">
      <c r="E299" s="247"/>
    </row>
    <row r="300" spans="5:5" ht="15.75" customHeight="1" x14ac:dyDescent="0.2">
      <c r="E300" s="247"/>
    </row>
    <row r="301" spans="5:5" ht="15.75" customHeight="1" x14ac:dyDescent="0.2">
      <c r="E301" s="247"/>
    </row>
    <row r="302" spans="5:5" ht="15.75" customHeight="1" x14ac:dyDescent="0.2">
      <c r="E302" s="247"/>
    </row>
    <row r="303" spans="5:5" ht="15.75" customHeight="1" x14ac:dyDescent="0.2">
      <c r="E303" s="247"/>
    </row>
    <row r="304" spans="5:5" ht="15.75" customHeight="1" x14ac:dyDescent="0.2">
      <c r="E304" s="247"/>
    </row>
    <row r="305" spans="5:5" ht="15.75" customHeight="1" x14ac:dyDescent="0.2">
      <c r="E305" s="247"/>
    </row>
    <row r="306" spans="5:5" ht="15.75" customHeight="1" x14ac:dyDescent="0.2">
      <c r="E306" s="247"/>
    </row>
    <row r="307" spans="5:5" ht="15.75" customHeight="1" x14ac:dyDescent="0.2">
      <c r="E307" s="247"/>
    </row>
    <row r="308" spans="5:5" ht="15.75" customHeight="1" x14ac:dyDescent="0.2">
      <c r="E308" s="247"/>
    </row>
    <row r="309" spans="5:5" ht="15.75" customHeight="1" x14ac:dyDescent="0.2">
      <c r="E309" s="247"/>
    </row>
    <row r="310" spans="5:5" ht="15.75" customHeight="1" x14ac:dyDescent="0.2">
      <c r="E310" s="247"/>
    </row>
    <row r="311" spans="5:5" ht="15.75" customHeight="1" x14ac:dyDescent="0.2">
      <c r="E311" s="247"/>
    </row>
    <row r="312" spans="5:5" ht="15.75" customHeight="1" x14ac:dyDescent="0.2">
      <c r="E312" s="247"/>
    </row>
    <row r="313" spans="5:5" ht="15.75" customHeight="1" x14ac:dyDescent="0.2">
      <c r="E313" s="247"/>
    </row>
    <row r="314" spans="5:5" ht="15.75" customHeight="1" x14ac:dyDescent="0.2">
      <c r="E314" s="247"/>
    </row>
    <row r="315" spans="5:5" ht="15.75" customHeight="1" x14ac:dyDescent="0.2">
      <c r="E315" s="247"/>
    </row>
    <row r="316" spans="5:5" ht="15.75" customHeight="1" x14ac:dyDescent="0.2">
      <c r="E316" s="247"/>
    </row>
    <row r="317" spans="5:5" ht="15.75" customHeight="1" x14ac:dyDescent="0.2">
      <c r="E317" s="247"/>
    </row>
    <row r="318" spans="5:5" ht="15.75" customHeight="1" x14ac:dyDescent="0.2">
      <c r="E318" s="247"/>
    </row>
    <row r="319" spans="5:5" ht="15.75" customHeight="1" x14ac:dyDescent="0.2">
      <c r="E319" s="247"/>
    </row>
    <row r="320" spans="5:5" ht="15.75" customHeight="1" x14ac:dyDescent="0.2">
      <c r="E320" s="247"/>
    </row>
    <row r="321" spans="5:5" ht="15.75" customHeight="1" x14ac:dyDescent="0.2">
      <c r="E321" s="247"/>
    </row>
    <row r="322" spans="5:5" ht="15.75" customHeight="1" x14ac:dyDescent="0.2">
      <c r="E322" s="247"/>
    </row>
    <row r="323" spans="5:5" ht="15.75" customHeight="1" x14ac:dyDescent="0.2">
      <c r="E323" s="247"/>
    </row>
    <row r="324" spans="5:5" ht="15.75" customHeight="1" x14ac:dyDescent="0.2">
      <c r="E324" s="247"/>
    </row>
    <row r="325" spans="5:5" ht="15.75" customHeight="1" x14ac:dyDescent="0.2">
      <c r="E325" s="247"/>
    </row>
    <row r="326" spans="5:5" ht="15.75" customHeight="1" x14ac:dyDescent="0.2">
      <c r="E326" s="247"/>
    </row>
    <row r="327" spans="5:5" ht="15.75" customHeight="1" x14ac:dyDescent="0.2">
      <c r="E327" s="247"/>
    </row>
    <row r="328" spans="5:5" ht="15.75" customHeight="1" x14ac:dyDescent="0.2">
      <c r="E328" s="247"/>
    </row>
    <row r="329" spans="5:5" ht="15.75" customHeight="1" x14ac:dyDescent="0.2">
      <c r="E329" s="247"/>
    </row>
    <row r="330" spans="5:5" ht="15.75" customHeight="1" x14ac:dyDescent="0.2">
      <c r="E330" s="247"/>
    </row>
    <row r="331" spans="5:5" ht="15.75" customHeight="1" x14ac:dyDescent="0.2">
      <c r="E331" s="247"/>
    </row>
    <row r="332" spans="5:5" ht="15.75" customHeight="1" x14ac:dyDescent="0.2">
      <c r="E332" s="247"/>
    </row>
    <row r="333" spans="5:5" ht="15.75" customHeight="1" x14ac:dyDescent="0.2">
      <c r="E333" s="247"/>
    </row>
    <row r="334" spans="5:5" ht="15.75" customHeight="1" x14ac:dyDescent="0.2">
      <c r="E334" s="247"/>
    </row>
    <row r="335" spans="5:5" ht="15.75" customHeight="1" x14ac:dyDescent="0.2">
      <c r="E335" s="247"/>
    </row>
    <row r="336" spans="5:5" ht="15.75" customHeight="1" x14ac:dyDescent="0.2">
      <c r="E336" s="247"/>
    </row>
    <row r="337" spans="5:5" ht="15.75" customHeight="1" x14ac:dyDescent="0.2">
      <c r="E337" s="247"/>
    </row>
    <row r="338" spans="5:5" ht="15.75" customHeight="1" x14ac:dyDescent="0.2">
      <c r="E338" s="247"/>
    </row>
    <row r="339" spans="5:5" ht="15.75" customHeight="1" x14ac:dyDescent="0.2">
      <c r="E339" s="247"/>
    </row>
    <row r="340" spans="5:5" ht="15.75" customHeight="1" x14ac:dyDescent="0.2">
      <c r="E340" s="247"/>
    </row>
    <row r="341" spans="5:5" ht="15.75" customHeight="1" x14ac:dyDescent="0.2">
      <c r="E341" s="247"/>
    </row>
    <row r="342" spans="5:5" ht="15.75" customHeight="1" x14ac:dyDescent="0.2">
      <c r="E342" s="247"/>
    </row>
    <row r="343" spans="5:5" ht="15.75" customHeight="1" x14ac:dyDescent="0.2">
      <c r="E343" s="247"/>
    </row>
    <row r="344" spans="5:5" ht="15.75" customHeight="1" x14ac:dyDescent="0.2">
      <c r="E344" s="247"/>
    </row>
    <row r="345" spans="5:5" ht="15.75" customHeight="1" x14ac:dyDescent="0.2">
      <c r="E345" s="247"/>
    </row>
    <row r="346" spans="5:5" ht="15.75" customHeight="1" x14ac:dyDescent="0.2">
      <c r="E346" s="247"/>
    </row>
    <row r="347" spans="5:5" ht="15.75" customHeight="1" x14ac:dyDescent="0.2">
      <c r="E347" s="247"/>
    </row>
    <row r="348" spans="5:5" ht="15.75" customHeight="1" x14ac:dyDescent="0.2">
      <c r="E348" s="247"/>
    </row>
    <row r="349" spans="5:5" ht="15.75" customHeight="1" x14ac:dyDescent="0.2">
      <c r="E349" s="247"/>
    </row>
    <row r="350" spans="5:5" ht="15.75" customHeight="1" x14ac:dyDescent="0.2">
      <c r="E350" s="247"/>
    </row>
    <row r="351" spans="5:5" ht="15.75" customHeight="1" x14ac:dyDescent="0.2">
      <c r="E351" s="247"/>
    </row>
    <row r="352" spans="5:5" ht="15.75" customHeight="1" x14ac:dyDescent="0.2">
      <c r="E352" s="247"/>
    </row>
    <row r="353" spans="5:5" ht="15.75" customHeight="1" x14ac:dyDescent="0.2">
      <c r="E353" s="247"/>
    </row>
    <row r="354" spans="5:5" ht="15.75" customHeight="1" x14ac:dyDescent="0.2">
      <c r="E354" s="247"/>
    </row>
    <row r="355" spans="5:5" ht="15.75" customHeight="1" x14ac:dyDescent="0.2">
      <c r="E355" s="247"/>
    </row>
    <row r="356" spans="5:5" ht="15.75" customHeight="1" x14ac:dyDescent="0.2">
      <c r="E356" s="247"/>
    </row>
    <row r="357" spans="5:5" ht="15.75" customHeight="1" x14ac:dyDescent="0.2">
      <c r="E357" s="247"/>
    </row>
    <row r="358" spans="5:5" ht="15.75" customHeight="1" x14ac:dyDescent="0.2">
      <c r="E358" s="247"/>
    </row>
    <row r="359" spans="5:5" ht="15.75" customHeight="1" x14ac:dyDescent="0.2">
      <c r="E359" s="247"/>
    </row>
    <row r="360" spans="5:5" ht="15.75" customHeight="1" x14ac:dyDescent="0.2">
      <c r="E360" s="247"/>
    </row>
    <row r="361" spans="5:5" ht="15.75" customHeight="1" x14ac:dyDescent="0.2">
      <c r="E361" s="247"/>
    </row>
    <row r="362" spans="5:5" ht="15.75" customHeight="1" x14ac:dyDescent="0.2">
      <c r="E362" s="247"/>
    </row>
    <row r="363" spans="5:5" ht="15.75" customHeight="1" x14ac:dyDescent="0.2">
      <c r="E363" s="247"/>
    </row>
    <row r="364" spans="5:5" ht="15.75" customHeight="1" x14ac:dyDescent="0.2">
      <c r="E364" s="247"/>
    </row>
    <row r="365" spans="5:5" ht="15.75" customHeight="1" x14ac:dyDescent="0.2">
      <c r="E365" s="247"/>
    </row>
    <row r="366" spans="5:5" ht="15.75" customHeight="1" x14ac:dyDescent="0.2">
      <c r="E366" s="247"/>
    </row>
    <row r="367" spans="5:5" ht="15.75" customHeight="1" x14ac:dyDescent="0.2">
      <c r="E367" s="247"/>
    </row>
    <row r="368" spans="5:5" ht="15.75" customHeight="1" x14ac:dyDescent="0.2">
      <c r="E368" s="247"/>
    </row>
    <row r="369" spans="5:5" ht="15.75" customHeight="1" x14ac:dyDescent="0.2">
      <c r="E369" s="247"/>
    </row>
    <row r="370" spans="5:5" ht="15.75" customHeight="1" x14ac:dyDescent="0.2">
      <c r="E370" s="247"/>
    </row>
    <row r="371" spans="5:5" ht="15.75" customHeight="1" x14ac:dyDescent="0.2">
      <c r="E371" s="247"/>
    </row>
    <row r="372" spans="5:5" ht="15.75" customHeight="1" x14ac:dyDescent="0.2">
      <c r="E372" s="247"/>
    </row>
    <row r="373" spans="5:5" ht="15.75" customHeight="1" x14ac:dyDescent="0.2">
      <c r="E373" s="247"/>
    </row>
    <row r="374" spans="5:5" ht="15.75" customHeight="1" x14ac:dyDescent="0.2">
      <c r="E374" s="247"/>
    </row>
    <row r="375" spans="5:5" ht="15.75" customHeight="1" x14ac:dyDescent="0.2">
      <c r="E375" s="247"/>
    </row>
    <row r="376" spans="5:5" ht="15.75" customHeight="1" x14ac:dyDescent="0.2">
      <c r="E376" s="247"/>
    </row>
    <row r="377" spans="5:5" ht="15.75" customHeight="1" x14ac:dyDescent="0.2">
      <c r="E377" s="247"/>
    </row>
    <row r="378" spans="5:5" ht="15.75" customHeight="1" x14ac:dyDescent="0.2">
      <c r="E378" s="247"/>
    </row>
    <row r="379" spans="5:5" ht="15.75" customHeight="1" x14ac:dyDescent="0.2">
      <c r="E379" s="247"/>
    </row>
    <row r="380" spans="5:5" ht="15.75" customHeight="1" x14ac:dyDescent="0.2">
      <c r="E380" s="247"/>
    </row>
    <row r="381" spans="5:5" ht="15.75" customHeight="1" x14ac:dyDescent="0.2">
      <c r="E381" s="247"/>
    </row>
    <row r="382" spans="5:5" ht="15.75" customHeight="1" x14ac:dyDescent="0.2">
      <c r="E382" s="247"/>
    </row>
    <row r="383" spans="5:5" ht="15.75" customHeight="1" x14ac:dyDescent="0.2">
      <c r="E383" s="247"/>
    </row>
    <row r="384" spans="5:5" ht="15.75" customHeight="1" x14ac:dyDescent="0.2">
      <c r="E384" s="247"/>
    </row>
    <row r="385" spans="5:5" ht="15.75" customHeight="1" x14ac:dyDescent="0.2">
      <c r="E385" s="247"/>
    </row>
    <row r="386" spans="5:5" ht="15.75" customHeight="1" x14ac:dyDescent="0.2">
      <c r="E386" s="247"/>
    </row>
    <row r="387" spans="5:5" ht="15.75" customHeight="1" x14ac:dyDescent="0.2">
      <c r="E387" s="247"/>
    </row>
    <row r="388" spans="5:5" ht="15.75" customHeight="1" x14ac:dyDescent="0.2">
      <c r="E388" s="247"/>
    </row>
    <row r="389" spans="5:5" ht="15.75" customHeight="1" x14ac:dyDescent="0.2">
      <c r="E389" s="247"/>
    </row>
    <row r="390" spans="5:5" ht="15.75" customHeight="1" x14ac:dyDescent="0.2">
      <c r="E390" s="247"/>
    </row>
    <row r="391" spans="5:5" ht="15.75" customHeight="1" x14ac:dyDescent="0.2">
      <c r="E391" s="247"/>
    </row>
    <row r="392" spans="5:5" ht="15.75" customHeight="1" x14ac:dyDescent="0.2">
      <c r="E392" s="247"/>
    </row>
    <row r="393" spans="5:5" ht="15.75" customHeight="1" x14ac:dyDescent="0.2">
      <c r="E393" s="247"/>
    </row>
    <row r="394" spans="5:5" ht="15.75" customHeight="1" x14ac:dyDescent="0.2">
      <c r="E394" s="247"/>
    </row>
    <row r="395" spans="5:5" ht="15.75" customHeight="1" x14ac:dyDescent="0.2">
      <c r="E395" s="247"/>
    </row>
    <row r="396" spans="5:5" ht="15.75" customHeight="1" x14ac:dyDescent="0.2">
      <c r="E396" s="247"/>
    </row>
    <row r="397" spans="5:5" ht="15.75" customHeight="1" x14ac:dyDescent="0.2">
      <c r="E397" s="247"/>
    </row>
    <row r="398" spans="5:5" ht="15.75" customHeight="1" x14ac:dyDescent="0.2">
      <c r="E398" s="247"/>
    </row>
    <row r="399" spans="5:5" ht="15.75" customHeight="1" x14ac:dyDescent="0.2">
      <c r="E399" s="247"/>
    </row>
    <row r="400" spans="5:5" ht="15.75" customHeight="1" x14ac:dyDescent="0.2">
      <c r="E400" s="247"/>
    </row>
    <row r="401" spans="5:5" ht="15.75" customHeight="1" x14ac:dyDescent="0.2">
      <c r="E401" s="247"/>
    </row>
    <row r="402" spans="5:5" ht="15.75" customHeight="1" x14ac:dyDescent="0.2">
      <c r="E402" s="247"/>
    </row>
    <row r="403" spans="5:5" ht="15.75" customHeight="1" x14ac:dyDescent="0.2">
      <c r="E403" s="247"/>
    </row>
    <row r="404" spans="5:5" ht="15.75" customHeight="1" x14ac:dyDescent="0.2">
      <c r="E404" s="247"/>
    </row>
    <row r="405" spans="5:5" ht="15.75" customHeight="1" x14ac:dyDescent="0.2">
      <c r="E405" s="247"/>
    </row>
    <row r="406" spans="5:5" ht="15.75" customHeight="1" x14ac:dyDescent="0.2">
      <c r="E406" s="247"/>
    </row>
    <row r="407" spans="5:5" ht="15.75" customHeight="1" x14ac:dyDescent="0.2">
      <c r="E407" s="247"/>
    </row>
    <row r="408" spans="5:5" ht="15.75" customHeight="1" x14ac:dyDescent="0.2">
      <c r="E408" s="247"/>
    </row>
    <row r="409" spans="5:5" ht="15.75" customHeight="1" x14ac:dyDescent="0.2">
      <c r="E409" s="247"/>
    </row>
    <row r="410" spans="5:5" ht="15.75" customHeight="1" x14ac:dyDescent="0.2">
      <c r="E410" s="247"/>
    </row>
    <row r="411" spans="5:5" ht="15.75" customHeight="1" x14ac:dyDescent="0.2">
      <c r="E411" s="247"/>
    </row>
    <row r="412" spans="5:5" ht="15.75" customHeight="1" x14ac:dyDescent="0.2">
      <c r="E412" s="247"/>
    </row>
    <row r="413" spans="5:5" ht="15.75" customHeight="1" x14ac:dyDescent="0.2">
      <c r="E413" s="247"/>
    </row>
    <row r="414" spans="5:5" ht="15.75" customHeight="1" x14ac:dyDescent="0.2">
      <c r="E414" s="247"/>
    </row>
    <row r="415" spans="5:5" ht="15.75" customHeight="1" x14ac:dyDescent="0.2">
      <c r="E415" s="247"/>
    </row>
    <row r="416" spans="5:5" ht="15.75" customHeight="1" x14ac:dyDescent="0.2">
      <c r="E416" s="247"/>
    </row>
    <row r="417" spans="5:5" ht="15.75" customHeight="1" x14ac:dyDescent="0.2">
      <c r="E417" s="247"/>
    </row>
    <row r="418" spans="5:5" ht="15.75" customHeight="1" x14ac:dyDescent="0.2">
      <c r="E418" s="247"/>
    </row>
    <row r="419" spans="5:5" ht="15.75" customHeight="1" x14ac:dyDescent="0.2">
      <c r="E419" s="247"/>
    </row>
    <row r="420" spans="5:5" ht="15.75" customHeight="1" x14ac:dyDescent="0.2">
      <c r="E420" s="247"/>
    </row>
    <row r="421" spans="5:5" ht="15.75" customHeight="1" x14ac:dyDescent="0.2">
      <c r="E421" s="247"/>
    </row>
    <row r="422" spans="5:5" ht="15.75" customHeight="1" x14ac:dyDescent="0.2">
      <c r="E422" s="247"/>
    </row>
    <row r="423" spans="5:5" ht="15.75" customHeight="1" x14ac:dyDescent="0.2">
      <c r="E423" s="247"/>
    </row>
    <row r="424" spans="5:5" ht="15.75" customHeight="1" x14ac:dyDescent="0.2">
      <c r="E424" s="247"/>
    </row>
    <row r="425" spans="5:5" ht="15.75" customHeight="1" x14ac:dyDescent="0.2">
      <c r="E425" s="247"/>
    </row>
    <row r="426" spans="5:5" ht="15.75" customHeight="1" x14ac:dyDescent="0.2">
      <c r="E426" s="247"/>
    </row>
    <row r="427" spans="5:5" ht="15.75" customHeight="1" x14ac:dyDescent="0.2">
      <c r="E427" s="247"/>
    </row>
    <row r="428" spans="5:5" ht="15.75" customHeight="1" x14ac:dyDescent="0.2">
      <c r="E428" s="247"/>
    </row>
    <row r="429" spans="5:5" ht="15.75" customHeight="1" x14ac:dyDescent="0.2">
      <c r="E429" s="247"/>
    </row>
    <row r="430" spans="5:5" ht="15.75" customHeight="1" x14ac:dyDescent="0.2">
      <c r="E430" s="247"/>
    </row>
    <row r="431" spans="5:5" ht="15.75" customHeight="1" x14ac:dyDescent="0.2">
      <c r="E431" s="247"/>
    </row>
    <row r="432" spans="5:5" ht="15.75" customHeight="1" x14ac:dyDescent="0.2">
      <c r="E432" s="247"/>
    </row>
    <row r="433" spans="5:5" ht="15.75" customHeight="1" x14ac:dyDescent="0.2">
      <c r="E433" s="247"/>
    </row>
    <row r="434" spans="5:5" ht="15.75" customHeight="1" x14ac:dyDescent="0.2">
      <c r="E434" s="247"/>
    </row>
    <row r="435" spans="5:5" ht="15.75" customHeight="1" x14ac:dyDescent="0.2">
      <c r="E435" s="247"/>
    </row>
    <row r="436" spans="5:5" ht="15.75" customHeight="1" x14ac:dyDescent="0.2">
      <c r="E436" s="247"/>
    </row>
    <row r="437" spans="5:5" ht="15.75" customHeight="1" x14ac:dyDescent="0.2">
      <c r="E437" s="247"/>
    </row>
    <row r="438" spans="5:5" ht="15.75" customHeight="1" x14ac:dyDescent="0.2">
      <c r="E438" s="247"/>
    </row>
    <row r="439" spans="5:5" ht="15.75" customHeight="1" x14ac:dyDescent="0.2">
      <c r="E439" s="247"/>
    </row>
    <row r="440" spans="5:5" ht="15.75" customHeight="1" x14ac:dyDescent="0.2">
      <c r="E440" s="247"/>
    </row>
    <row r="441" spans="5:5" ht="15.75" customHeight="1" x14ac:dyDescent="0.2">
      <c r="E441" s="247"/>
    </row>
    <row r="442" spans="5:5" ht="15.75" customHeight="1" x14ac:dyDescent="0.2">
      <c r="E442" s="247"/>
    </row>
    <row r="443" spans="5:5" ht="15.75" customHeight="1" x14ac:dyDescent="0.2">
      <c r="E443" s="247"/>
    </row>
    <row r="444" spans="5:5" ht="15.75" customHeight="1" x14ac:dyDescent="0.2">
      <c r="E444" s="247"/>
    </row>
    <row r="445" spans="5:5" ht="15.75" customHeight="1" x14ac:dyDescent="0.2">
      <c r="E445" s="247"/>
    </row>
    <row r="446" spans="5:5" ht="15.75" customHeight="1" x14ac:dyDescent="0.2">
      <c r="E446" s="247"/>
    </row>
    <row r="447" spans="5:5" ht="15.75" customHeight="1" x14ac:dyDescent="0.2">
      <c r="E447" s="247"/>
    </row>
    <row r="448" spans="5:5" ht="15.75" customHeight="1" x14ac:dyDescent="0.2">
      <c r="E448" s="247"/>
    </row>
    <row r="449" spans="5:5" ht="15.75" customHeight="1" x14ac:dyDescent="0.2">
      <c r="E449" s="247"/>
    </row>
    <row r="450" spans="5:5" ht="15.75" customHeight="1" x14ac:dyDescent="0.2">
      <c r="E450" s="247"/>
    </row>
    <row r="451" spans="5:5" ht="15.75" customHeight="1" x14ac:dyDescent="0.2">
      <c r="E451" s="247"/>
    </row>
    <row r="452" spans="5:5" ht="15.75" customHeight="1" x14ac:dyDescent="0.2">
      <c r="E452" s="247"/>
    </row>
    <row r="453" spans="5:5" ht="15.75" customHeight="1" x14ac:dyDescent="0.2">
      <c r="E453" s="247"/>
    </row>
    <row r="454" spans="5:5" ht="15.75" customHeight="1" x14ac:dyDescent="0.2">
      <c r="E454" s="247"/>
    </row>
    <row r="455" spans="5:5" ht="15.75" customHeight="1" x14ac:dyDescent="0.2">
      <c r="E455" s="247"/>
    </row>
    <row r="456" spans="5:5" ht="15.75" customHeight="1" x14ac:dyDescent="0.2">
      <c r="E456" s="247"/>
    </row>
    <row r="457" spans="5:5" ht="15.75" customHeight="1" x14ac:dyDescent="0.2">
      <c r="E457" s="247"/>
    </row>
    <row r="458" spans="5:5" ht="15.75" customHeight="1" x14ac:dyDescent="0.2">
      <c r="E458" s="247"/>
    </row>
    <row r="459" spans="5:5" ht="15.75" customHeight="1" x14ac:dyDescent="0.2">
      <c r="E459" s="247"/>
    </row>
    <row r="460" spans="5:5" ht="15.75" customHeight="1" x14ac:dyDescent="0.2">
      <c r="E460" s="247"/>
    </row>
    <row r="461" spans="5:5" ht="15.75" customHeight="1" x14ac:dyDescent="0.2">
      <c r="E461" s="247"/>
    </row>
    <row r="462" spans="5:5" ht="15.75" customHeight="1" x14ac:dyDescent="0.2">
      <c r="E462" s="247"/>
    </row>
    <row r="463" spans="5:5" ht="15.75" customHeight="1" x14ac:dyDescent="0.2">
      <c r="E463" s="247"/>
    </row>
    <row r="464" spans="5:5" ht="15.75" customHeight="1" x14ac:dyDescent="0.2">
      <c r="E464" s="247"/>
    </row>
    <row r="465" spans="5:5" ht="15.75" customHeight="1" x14ac:dyDescent="0.2">
      <c r="E465" s="247"/>
    </row>
    <row r="466" spans="5:5" ht="15.75" customHeight="1" x14ac:dyDescent="0.2">
      <c r="E466" s="247"/>
    </row>
    <row r="467" spans="5:5" ht="15.75" customHeight="1" x14ac:dyDescent="0.2">
      <c r="E467" s="247"/>
    </row>
    <row r="468" spans="5:5" ht="15.75" customHeight="1" x14ac:dyDescent="0.2">
      <c r="E468" s="247"/>
    </row>
    <row r="469" spans="5:5" ht="15.75" customHeight="1" x14ac:dyDescent="0.2">
      <c r="E469" s="247"/>
    </row>
    <row r="470" spans="5:5" ht="15.75" customHeight="1" x14ac:dyDescent="0.2">
      <c r="E470" s="247"/>
    </row>
    <row r="471" spans="5:5" ht="15.75" customHeight="1" x14ac:dyDescent="0.2">
      <c r="E471" s="247"/>
    </row>
    <row r="472" spans="5:5" ht="15.75" customHeight="1" x14ac:dyDescent="0.2">
      <c r="E472" s="247"/>
    </row>
    <row r="473" spans="5:5" ht="15.75" customHeight="1" x14ac:dyDescent="0.2">
      <c r="E473" s="247"/>
    </row>
    <row r="474" spans="5:5" ht="15.75" customHeight="1" x14ac:dyDescent="0.2">
      <c r="E474" s="247"/>
    </row>
    <row r="475" spans="5:5" ht="15.75" customHeight="1" x14ac:dyDescent="0.2">
      <c r="E475" s="247"/>
    </row>
    <row r="476" spans="5:5" ht="15.75" customHeight="1" x14ac:dyDescent="0.2">
      <c r="E476" s="247"/>
    </row>
    <row r="477" spans="5:5" ht="15.75" customHeight="1" x14ac:dyDescent="0.2">
      <c r="E477" s="247"/>
    </row>
    <row r="478" spans="5:5" ht="15.75" customHeight="1" x14ac:dyDescent="0.2">
      <c r="E478" s="247"/>
    </row>
    <row r="479" spans="5:5" ht="15.75" customHeight="1" x14ac:dyDescent="0.2">
      <c r="E479" s="247"/>
    </row>
    <row r="480" spans="5:5" ht="15.75" customHeight="1" x14ac:dyDescent="0.2">
      <c r="E480" s="247"/>
    </row>
    <row r="481" spans="5:5" ht="15.75" customHeight="1" x14ac:dyDescent="0.2">
      <c r="E481" s="247"/>
    </row>
    <row r="482" spans="5:5" ht="15.75" customHeight="1" x14ac:dyDescent="0.2">
      <c r="E482" s="247"/>
    </row>
    <row r="483" spans="5:5" ht="15.75" customHeight="1" x14ac:dyDescent="0.2">
      <c r="E483" s="247"/>
    </row>
    <row r="484" spans="5:5" ht="15.75" customHeight="1" x14ac:dyDescent="0.2">
      <c r="E484" s="247"/>
    </row>
    <row r="485" spans="5:5" ht="15.75" customHeight="1" x14ac:dyDescent="0.2">
      <c r="E485" s="247"/>
    </row>
    <row r="486" spans="5:5" ht="15.75" customHeight="1" x14ac:dyDescent="0.2">
      <c r="E486" s="247"/>
    </row>
    <row r="487" spans="5:5" ht="15.75" customHeight="1" x14ac:dyDescent="0.2">
      <c r="E487" s="247"/>
    </row>
    <row r="488" spans="5:5" ht="15.75" customHeight="1" x14ac:dyDescent="0.2">
      <c r="E488" s="247"/>
    </row>
    <row r="489" spans="5:5" ht="15.75" customHeight="1" x14ac:dyDescent="0.2">
      <c r="E489" s="247"/>
    </row>
    <row r="490" spans="5:5" ht="15.75" customHeight="1" x14ac:dyDescent="0.2">
      <c r="E490" s="247"/>
    </row>
    <row r="491" spans="5:5" ht="15.75" customHeight="1" x14ac:dyDescent="0.2">
      <c r="E491" s="247"/>
    </row>
    <row r="492" spans="5:5" ht="15.75" customHeight="1" x14ac:dyDescent="0.2">
      <c r="E492" s="247"/>
    </row>
    <row r="493" spans="5:5" ht="15.75" customHeight="1" x14ac:dyDescent="0.2">
      <c r="E493" s="247"/>
    </row>
    <row r="494" spans="5:5" ht="15.75" customHeight="1" x14ac:dyDescent="0.2">
      <c r="E494" s="247"/>
    </row>
    <row r="495" spans="5:5" ht="15.75" customHeight="1" x14ac:dyDescent="0.2">
      <c r="E495" s="247"/>
    </row>
    <row r="496" spans="5:5" ht="15.75" customHeight="1" x14ac:dyDescent="0.2">
      <c r="E496" s="247"/>
    </row>
    <row r="497" spans="5:5" ht="15.75" customHeight="1" x14ac:dyDescent="0.2">
      <c r="E497" s="247"/>
    </row>
    <row r="498" spans="5:5" ht="15.75" customHeight="1" x14ac:dyDescent="0.2">
      <c r="E498" s="247"/>
    </row>
    <row r="499" spans="5:5" ht="15.75" customHeight="1" x14ac:dyDescent="0.2">
      <c r="E499" s="247"/>
    </row>
    <row r="500" spans="5:5" ht="15.75" customHeight="1" x14ac:dyDescent="0.2">
      <c r="E500" s="247"/>
    </row>
    <row r="501" spans="5:5" ht="15.75" customHeight="1" x14ac:dyDescent="0.2">
      <c r="E501" s="247"/>
    </row>
    <row r="502" spans="5:5" ht="15.75" customHeight="1" x14ac:dyDescent="0.2">
      <c r="E502" s="247"/>
    </row>
    <row r="503" spans="5:5" ht="15.75" customHeight="1" x14ac:dyDescent="0.2">
      <c r="E503" s="247"/>
    </row>
    <row r="504" spans="5:5" ht="15.75" customHeight="1" x14ac:dyDescent="0.2">
      <c r="E504" s="247"/>
    </row>
    <row r="505" spans="5:5" ht="15.75" customHeight="1" x14ac:dyDescent="0.2">
      <c r="E505" s="247"/>
    </row>
    <row r="506" spans="5:5" ht="15.75" customHeight="1" x14ac:dyDescent="0.2">
      <c r="E506" s="247"/>
    </row>
    <row r="507" spans="5:5" ht="15.75" customHeight="1" x14ac:dyDescent="0.2">
      <c r="E507" s="247"/>
    </row>
    <row r="508" spans="5:5" ht="15.75" customHeight="1" x14ac:dyDescent="0.2">
      <c r="E508" s="247"/>
    </row>
    <row r="509" spans="5:5" ht="15.75" customHeight="1" x14ac:dyDescent="0.2">
      <c r="E509" s="247"/>
    </row>
    <row r="510" spans="5:5" ht="15.75" customHeight="1" x14ac:dyDescent="0.2">
      <c r="E510" s="247"/>
    </row>
    <row r="511" spans="5:5" ht="15.75" customHeight="1" x14ac:dyDescent="0.2">
      <c r="E511" s="247"/>
    </row>
    <row r="512" spans="5:5" ht="15.75" customHeight="1" x14ac:dyDescent="0.2">
      <c r="E512" s="247"/>
    </row>
    <row r="513" spans="5:5" ht="15.75" customHeight="1" x14ac:dyDescent="0.2">
      <c r="E513" s="247"/>
    </row>
    <row r="514" spans="5:5" ht="15.75" customHeight="1" x14ac:dyDescent="0.2">
      <c r="E514" s="247"/>
    </row>
    <row r="515" spans="5:5" ht="15.75" customHeight="1" x14ac:dyDescent="0.2">
      <c r="E515" s="247"/>
    </row>
    <row r="516" spans="5:5" ht="15.75" customHeight="1" x14ac:dyDescent="0.2">
      <c r="E516" s="247"/>
    </row>
    <row r="517" spans="5:5" ht="15.75" customHeight="1" x14ac:dyDescent="0.2">
      <c r="E517" s="247"/>
    </row>
    <row r="518" spans="5:5" ht="15.75" customHeight="1" x14ac:dyDescent="0.2">
      <c r="E518" s="247"/>
    </row>
    <row r="519" spans="5:5" ht="15.75" customHeight="1" x14ac:dyDescent="0.2">
      <c r="E519" s="247"/>
    </row>
    <row r="520" spans="5:5" ht="15.75" customHeight="1" x14ac:dyDescent="0.2">
      <c r="E520" s="247"/>
    </row>
    <row r="521" spans="5:5" ht="15.75" customHeight="1" x14ac:dyDescent="0.2">
      <c r="E521" s="247"/>
    </row>
    <row r="522" spans="5:5" ht="15.75" customHeight="1" x14ac:dyDescent="0.2">
      <c r="E522" s="247"/>
    </row>
    <row r="523" spans="5:5" ht="15.75" customHeight="1" x14ac:dyDescent="0.2">
      <c r="E523" s="247"/>
    </row>
    <row r="524" spans="5:5" ht="15.75" customHeight="1" x14ac:dyDescent="0.2">
      <c r="E524" s="247"/>
    </row>
    <row r="525" spans="5:5" ht="15.75" customHeight="1" x14ac:dyDescent="0.2">
      <c r="E525" s="247"/>
    </row>
    <row r="526" spans="5:5" ht="15.75" customHeight="1" x14ac:dyDescent="0.2">
      <c r="E526" s="247"/>
    </row>
    <row r="527" spans="5:5" ht="15.75" customHeight="1" x14ac:dyDescent="0.2">
      <c r="E527" s="247"/>
    </row>
    <row r="528" spans="5:5" ht="15.75" customHeight="1" x14ac:dyDescent="0.2">
      <c r="E528" s="247"/>
    </row>
    <row r="529" spans="5:5" ht="15.75" customHeight="1" x14ac:dyDescent="0.2">
      <c r="E529" s="247"/>
    </row>
    <row r="530" spans="5:5" ht="15.75" customHeight="1" x14ac:dyDescent="0.2">
      <c r="E530" s="247"/>
    </row>
    <row r="531" spans="5:5" ht="15.75" customHeight="1" x14ac:dyDescent="0.2">
      <c r="E531" s="247"/>
    </row>
    <row r="532" spans="5:5" ht="15.75" customHeight="1" x14ac:dyDescent="0.2">
      <c r="E532" s="247"/>
    </row>
    <row r="533" spans="5:5" ht="15.75" customHeight="1" x14ac:dyDescent="0.2">
      <c r="E533" s="247"/>
    </row>
    <row r="534" spans="5:5" ht="15.75" customHeight="1" x14ac:dyDescent="0.2">
      <c r="E534" s="247"/>
    </row>
    <row r="535" spans="5:5" ht="15.75" customHeight="1" x14ac:dyDescent="0.2">
      <c r="E535" s="247"/>
    </row>
    <row r="536" spans="5:5" ht="15.75" customHeight="1" x14ac:dyDescent="0.2">
      <c r="E536" s="247"/>
    </row>
    <row r="537" spans="5:5" ht="15.75" customHeight="1" x14ac:dyDescent="0.2">
      <c r="E537" s="247"/>
    </row>
    <row r="538" spans="5:5" ht="15.75" customHeight="1" x14ac:dyDescent="0.2">
      <c r="E538" s="247"/>
    </row>
    <row r="539" spans="5:5" ht="15.75" customHeight="1" x14ac:dyDescent="0.2">
      <c r="E539" s="247"/>
    </row>
    <row r="540" spans="5:5" ht="15.75" customHeight="1" x14ac:dyDescent="0.2">
      <c r="E540" s="247"/>
    </row>
    <row r="541" spans="5:5" ht="15.75" customHeight="1" x14ac:dyDescent="0.2">
      <c r="E541" s="247"/>
    </row>
    <row r="542" spans="5:5" ht="15.75" customHeight="1" x14ac:dyDescent="0.2">
      <c r="E542" s="247"/>
    </row>
    <row r="543" spans="5:5" ht="15.75" customHeight="1" x14ac:dyDescent="0.2">
      <c r="E543" s="247"/>
    </row>
    <row r="544" spans="5:5" ht="15.75" customHeight="1" x14ac:dyDescent="0.2">
      <c r="E544" s="247"/>
    </row>
    <row r="545" spans="5:5" ht="15.75" customHeight="1" x14ac:dyDescent="0.2">
      <c r="E545" s="247"/>
    </row>
    <row r="546" spans="5:5" ht="15.75" customHeight="1" x14ac:dyDescent="0.2">
      <c r="E546" s="247"/>
    </row>
    <row r="547" spans="5:5" ht="15.75" customHeight="1" x14ac:dyDescent="0.2">
      <c r="E547" s="247"/>
    </row>
    <row r="548" spans="5:5" ht="15.75" customHeight="1" x14ac:dyDescent="0.2">
      <c r="E548" s="247"/>
    </row>
    <row r="549" spans="5:5" ht="15.75" customHeight="1" x14ac:dyDescent="0.2">
      <c r="E549" s="247"/>
    </row>
    <row r="550" spans="5:5" ht="15.75" customHeight="1" x14ac:dyDescent="0.2">
      <c r="E550" s="247"/>
    </row>
    <row r="551" spans="5:5" ht="15.75" customHeight="1" x14ac:dyDescent="0.2">
      <c r="E551" s="247"/>
    </row>
    <row r="552" spans="5:5" ht="15.75" customHeight="1" x14ac:dyDescent="0.2">
      <c r="E552" s="247"/>
    </row>
    <row r="553" spans="5:5" ht="15.75" customHeight="1" x14ac:dyDescent="0.2">
      <c r="E553" s="247"/>
    </row>
    <row r="554" spans="5:5" ht="15.75" customHeight="1" x14ac:dyDescent="0.2">
      <c r="E554" s="247"/>
    </row>
    <row r="555" spans="5:5" ht="15.75" customHeight="1" x14ac:dyDescent="0.2">
      <c r="E555" s="247"/>
    </row>
    <row r="556" spans="5:5" ht="15.75" customHeight="1" x14ac:dyDescent="0.2">
      <c r="E556" s="247"/>
    </row>
    <row r="557" spans="5:5" ht="15.75" customHeight="1" x14ac:dyDescent="0.2">
      <c r="E557" s="247"/>
    </row>
    <row r="558" spans="5:5" ht="15.75" customHeight="1" x14ac:dyDescent="0.2">
      <c r="E558" s="247"/>
    </row>
    <row r="559" spans="5:5" ht="15.75" customHeight="1" x14ac:dyDescent="0.2">
      <c r="E559" s="247"/>
    </row>
    <row r="560" spans="5:5" ht="15.75" customHeight="1" x14ac:dyDescent="0.2">
      <c r="E560" s="247"/>
    </row>
    <row r="561" spans="5:5" ht="15.75" customHeight="1" x14ac:dyDescent="0.2">
      <c r="E561" s="247"/>
    </row>
    <row r="562" spans="5:5" ht="15.75" customHeight="1" x14ac:dyDescent="0.2">
      <c r="E562" s="247"/>
    </row>
    <row r="563" spans="5:5" ht="15.75" customHeight="1" x14ac:dyDescent="0.2">
      <c r="E563" s="247"/>
    </row>
    <row r="564" spans="5:5" ht="15.75" customHeight="1" x14ac:dyDescent="0.2">
      <c r="E564" s="247"/>
    </row>
    <row r="565" spans="5:5" ht="15.75" customHeight="1" x14ac:dyDescent="0.2">
      <c r="E565" s="247"/>
    </row>
    <row r="566" spans="5:5" ht="15.75" customHeight="1" x14ac:dyDescent="0.2">
      <c r="E566" s="247"/>
    </row>
    <row r="567" spans="5:5" ht="15.75" customHeight="1" x14ac:dyDescent="0.2">
      <c r="E567" s="247"/>
    </row>
    <row r="568" spans="5:5" ht="15.75" customHeight="1" x14ac:dyDescent="0.2">
      <c r="E568" s="247"/>
    </row>
    <row r="569" spans="5:5" ht="15.75" customHeight="1" x14ac:dyDescent="0.2">
      <c r="E569" s="247"/>
    </row>
    <row r="570" spans="5:5" ht="15.75" customHeight="1" x14ac:dyDescent="0.2">
      <c r="E570" s="247"/>
    </row>
    <row r="571" spans="5:5" ht="15.75" customHeight="1" x14ac:dyDescent="0.2">
      <c r="E571" s="247"/>
    </row>
    <row r="572" spans="5:5" ht="15.75" customHeight="1" x14ac:dyDescent="0.2">
      <c r="E572" s="247"/>
    </row>
    <row r="573" spans="5:5" ht="15.75" customHeight="1" x14ac:dyDescent="0.2">
      <c r="E573" s="247"/>
    </row>
    <row r="574" spans="5:5" ht="15.75" customHeight="1" x14ac:dyDescent="0.2">
      <c r="E574" s="247"/>
    </row>
    <row r="575" spans="5:5" ht="15.75" customHeight="1" x14ac:dyDescent="0.2">
      <c r="E575" s="247"/>
    </row>
    <row r="576" spans="5:5" ht="15.75" customHeight="1" x14ac:dyDescent="0.2">
      <c r="E576" s="247"/>
    </row>
    <row r="577" spans="5:5" ht="15.75" customHeight="1" x14ac:dyDescent="0.2">
      <c r="E577" s="247"/>
    </row>
    <row r="578" spans="5:5" ht="15.75" customHeight="1" x14ac:dyDescent="0.2">
      <c r="E578" s="247"/>
    </row>
    <row r="579" spans="5:5" ht="15.75" customHeight="1" x14ac:dyDescent="0.2">
      <c r="E579" s="247"/>
    </row>
    <row r="580" spans="5:5" ht="15.75" customHeight="1" x14ac:dyDescent="0.2">
      <c r="E580" s="247"/>
    </row>
    <row r="581" spans="5:5" ht="15.75" customHeight="1" x14ac:dyDescent="0.2">
      <c r="E581" s="247"/>
    </row>
    <row r="582" spans="5:5" ht="15.75" customHeight="1" x14ac:dyDescent="0.2">
      <c r="E582" s="247"/>
    </row>
    <row r="583" spans="5:5" ht="15.75" customHeight="1" x14ac:dyDescent="0.2">
      <c r="E583" s="247"/>
    </row>
    <row r="584" spans="5:5" ht="15.75" customHeight="1" x14ac:dyDescent="0.2">
      <c r="E584" s="247"/>
    </row>
    <row r="585" spans="5:5" ht="15.75" customHeight="1" x14ac:dyDescent="0.2">
      <c r="E585" s="247"/>
    </row>
    <row r="586" spans="5:5" ht="15.75" customHeight="1" x14ac:dyDescent="0.2">
      <c r="E586" s="247"/>
    </row>
    <row r="587" spans="5:5" ht="15.75" customHeight="1" x14ac:dyDescent="0.2">
      <c r="E587" s="247"/>
    </row>
    <row r="588" spans="5:5" ht="15.75" customHeight="1" x14ac:dyDescent="0.2">
      <c r="E588" s="247"/>
    </row>
    <row r="589" spans="5:5" ht="15.75" customHeight="1" x14ac:dyDescent="0.2">
      <c r="E589" s="247"/>
    </row>
    <row r="590" spans="5:5" ht="15.75" customHeight="1" x14ac:dyDescent="0.2">
      <c r="E590" s="247"/>
    </row>
    <row r="591" spans="5:5" ht="15.75" customHeight="1" x14ac:dyDescent="0.2">
      <c r="E591" s="247"/>
    </row>
    <row r="592" spans="5:5" ht="15.75" customHeight="1" x14ac:dyDescent="0.2">
      <c r="E592" s="247"/>
    </row>
    <row r="593" spans="5:5" ht="15.75" customHeight="1" x14ac:dyDescent="0.2">
      <c r="E593" s="247"/>
    </row>
    <row r="594" spans="5:5" ht="15.75" customHeight="1" x14ac:dyDescent="0.2">
      <c r="E594" s="247"/>
    </row>
    <row r="595" spans="5:5" ht="15.75" customHeight="1" x14ac:dyDescent="0.2">
      <c r="E595" s="247"/>
    </row>
    <row r="596" spans="5:5" ht="15.75" customHeight="1" x14ac:dyDescent="0.2">
      <c r="E596" s="247"/>
    </row>
    <row r="597" spans="5:5" ht="15.75" customHeight="1" x14ac:dyDescent="0.2">
      <c r="E597" s="247"/>
    </row>
    <row r="598" spans="5:5" ht="15.75" customHeight="1" x14ac:dyDescent="0.2">
      <c r="E598" s="247"/>
    </row>
    <row r="599" spans="5:5" ht="15.75" customHeight="1" x14ac:dyDescent="0.2">
      <c r="E599" s="247"/>
    </row>
    <row r="600" spans="5:5" ht="15.75" customHeight="1" x14ac:dyDescent="0.2">
      <c r="E600" s="247"/>
    </row>
    <row r="601" spans="5:5" ht="15.75" customHeight="1" x14ac:dyDescent="0.2">
      <c r="E601" s="247"/>
    </row>
    <row r="602" spans="5:5" ht="15.75" customHeight="1" x14ac:dyDescent="0.2">
      <c r="E602" s="247"/>
    </row>
    <row r="603" spans="5:5" ht="15.75" customHeight="1" x14ac:dyDescent="0.2">
      <c r="E603" s="247"/>
    </row>
    <row r="604" spans="5:5" ht="15.75" customHeight="1" x14ac:dyDescent="0.2">
      <c r="E604" s="247"/>
    </row>
    <row r="605" spans="5:5" ht="15.75" customHeight="1" x14ac:dyDescent="0.2">
      <c r="E605" s="247"/>
    </row>
    <row r="606" spans="5:5" ht="15.75" customHeight="1" x14ac:dyDescent="0.2">
      <c r="E606" s="247"/>
    </row>
    <row r="607" spans="5:5" ht="15.75" customHeight="1" x14ac:dyDescent="0.2">
      <c r="E607" s="247"/>
    </row>
    <row r="608" spans="5:5" ht="15.75" customHeight="1" x14ac:dyDescent="0.2">
      <c r="E608" s="247"/>
    </row>
    <row r="609" spans="5:5" ht="15.75" customHeight="1" x14ac:dyDescent="0.2">
      <c r="E609" s="247"/>
    </row>
    <row r="610" spans="5:5" ht="15.75" customHeight="1" x14ac:dyDescent="0.2">
      <c r="E610" s="247"/>
    </row>
    <row r="611" spans="5:5" ht="15.75" customHeight="1" x14ac:dyDescent="0.2">
      <c r="E611" s="247"/>
    </row>
    <row r="612" spans="5:5" ht="15.75" customHeight="1" x14ac:dyDescent="0.2">
      <c r="E612" s="247"/>
    </row>
    <row r="613" spans="5:5" ht="15.75" customHeight="1" x14ac:dyDescent="0.2">
      <c r="E613" s="247"/>
    </row>
    <row r="614" spans="5:5" ht="15.75" customHeight="1" x14ac:dyDescent="0.2">
      <c r="E614" s="247"/>
    </row>
    <row r="615" spans="5:5" ht="15.75" customHeight="1" x14ac:dyDescent="0.2">
      <c r="E615" s="247"/>
    </row>
    <row r="616" spans="5:5" ht="15.75" customHeight="1" x14ac:dyDescent="0.2">
      <c r="E616" s="247"/>
    </row>
    <row r="617" spans="5:5" ht="15.75" customHeight="1" x14ac:dyDescent="0.2">
      <c r="E617" s="247"/>
    </row>
    <row r="618" spans="5:5" ht="15.75" customHeight="1" x14ac:dyDescent="0.2">
      <c r="E618" s="247"/>
    </row>
    <row r="619" spans="5:5" ht="15.75" customHeight="1" x14ac:dyDescent="0.2">
      <c r="E619" s="247"/>
    </row>
    <row r="620" spans="5:5" ht="15.75" customHeight="1" x14ac:dyDescent="0.2">
      <c r="E620" s="247"/>
    </row>
    <row r="621" spans="5:5" ht="15.75" customHeight="1" x14ac:dyDescent="0.2">
      <c r="E621" s="247"/>
    </row>
    <row r="622" spans="5:5" ht="15.75" customHeight="1" x14ac:dyDescent="0.2">
      <c r="E622" s="247"/>
    </row>
    <row r="623" spans="5:5" ht="15.75" customHeight="1" x14ac:dyDescent="0.2">
      <c r="E623" s="247"/>
    </row>
    <row r="624" spans="5:5" ht="15.75" customHeight="1" x14ac:dyDescent="0.2">
      <c r="E624" s="247"/>
    </row>
    <row r="625" spans="5:5" ht="15.75" customHeight="1" x14ac:dyDescent="0.2">
      <c r="E625" s="247"/>
    </row>
    <row r="626" spans="5:5" ht="15.75" customHeight="1" x14ac:dyDescent="0.2">
      <c r="E626" s="247"/>
    </row>
    <row r="627" spans="5:5" ht="15.75" customHeight="1" x14ac:dyDescent="0.2">
      <c r="E627" s="247"/>
    </row>
    <row r="628" spans="5:5" ht="15.75" customHeight="1" x14ac:dyDescent="0.2">
      <c r="E628" s="247"/>
    </row>
    <row r="629" spans="5:5" ht="15.75" customHeight="1" x14ac:dyDescent="0.2">
      <c r="E629" s="247"/>
    </row>
    <row r="630" spans="5:5" ht="15.75" customHeight="1" x14ac:dyDescent="0.2">
      <c r="E630" s="247"/>
    </row>
    <row r="631" spans="5:5" ht="15.75" customHeight="1" x14ac:dyDescent="0.2">
      <c r="E631" s="247"/>
    </row>
    <row r="632" spans="5:5" ht="15.75" customHeight="1" x14ac:dyDescent="0.2">
      <c r="E632" s="247"/>
    </row>
    <row r="633" spans="5:5" ht="15.75" customHeight="1" x14ac:dyDescent="0.2">
      <c r="E633" s="247"/>
    </row>
    <row r="634" spans="5:5" ht="15.75" customHeight="1" x14ac:dyDescent="0.2">
      <c r="E634" s="247"/>
    </row>
    <row r="635" spans="5:5" ht="15.75" customHeight="1" x14ac:dyDescent="0.2">
      <c r="E635" s="247"/>
    </row>
    <row r="636" spans="5:5" ht="15.75" customHeight="1" x14ac:dyDescent="0.2">
      <c r="E636" s="247"/>
    </row>
    <row r="637" spans="5:5" ht="15.75" customHeight="1" x14ac:dyDescent="0.2">
      <c r="E637" s="247"/>
    </row>
    <row r="638" spans="5:5" ht="15.75" customHeight="1" x14ac:dyDescent="0.2">
      <c r="E638" s="247"/>
    </row>
    <row r="639" spans="5:5" ht="15.75" customHeight="1" x14ac:dyDescent="0.2">
      <c r="E639" s="247"/>
    </row>
    <row r="640" spans="5:5" ht="15.75" customHeight="1" x14ac:dyDescent="0.2">
      <c r="E640" s="247"/>
    </row>
    <row r="641" spans="5:5" ht="15.75" customHeight="1" x14ac:dyDescent="0.2">
      <c r="E641" s="247"/>
    </row>
    <row r="642" spans="5:5" ht="15.75" customHeight="1" x14ac:dyDescent="0.2">
      <c r="E642" s="247"/>
    </row>
    <row r="643" spans="5:5" ht="15.75" customHeight="1" x14ac:dyDescent="0.2">
      <c r="E643" s="247"/>
    </row>
    <row r="644" spans="5:5" ht="15.75" customHeight="1" x14ac:dyDescent="0.2">
      <c r="E644" s="247"/>
    </row>
    <row r="645" spans="5:5" ht="15.75" customHeight="1" x14ac:dyDescent="0.2">
      <c r="E645" s="247"/>
    </row>
    <row r="646" spans="5:5" ht="15.75" customHeight="1" x14ac:dyDescent="0.2">
      <c r="E646" s="247"/>
    </row>
    <row r="647" spans="5:5" ht="15.75" customHeight="1" x14ac:dyDescent="0.2">
      <c r="E647" s="247"/>
    </row>
    <row r="648" spans="5:5" ht="15.75" customHeight="1" x14ac:dyDescent="0.2">
      <c r="E648" s="247"/>
    </row>
    <row r="649" spans="5:5" ht="15.75" customHeight="1" x14ac:dyDescent="0.2">
      <c r="E649" s="247"/>
    </row>
    <row r="650" spans="5:5" ht="15.75" customHeight="1" x14ac:dyDescent="0.2">
      <c r="E650" s="247"/>
    </row>
    <row r="651" spans="5:5" ht="15.75" customHeight="1" x14ac:dyDescent="0.2">
      <c r="E651" s="247"/>
    </row>
    <row r="652" spans="5:5" ht="15.75" customHeight="1" x14ac:dyDescent="0.2">
      <c r="E652" s="247"/>
    </row>
    <row r="653" spans="5:5" ht="15.75" customHeight="1" x14ac:dyDescent="0.2">
      <c r="E653" s="247"/>
    </row>
    <row r="654" spans="5:5" ht="15.75" customHeight="1" x14ac:dyDescent="0.2">
      <c r="E654" s="247"/>
    </row>
    <row r="655" spans="5:5" ht="15.75" customHeight="1" x14ac:dyDescent="0.2">
      <c r="E655" s="247"/>
    </row>
    <row r="656" spans="5:5" ht="15.75" customHeight="1" x14ac:dyDescent="0.2">
      <c r="E656" s="247"/>
    </row>
    <row r="657" spans="5:5" ht="15.75" customHeight="1" x14ac:dyDescent="0.2">
      <c r="E657" s="247"/>
    </row>
    <row r="658" spans="5:5" ht="15.75" customHeight="1" x14ac:dyDescent="0.2">
      <c r="E658" s="247"/>
    </row>
    <row r="659" spans="5:5" ht="15.75" customHeight="1" x14ac:dyDescent="0.2">
      <c r="E659" s="247"/>
    </row>
    <row r="660" spans="5:5" ht="15.75" customHeight="1" x14ac:dyDescent="0.2">
      <c r="E660" s="247"/>
    </row>
    <row r="661" spans="5:5" ht="15.75" customHeight="1" x14ac:dyDescent="0.2">
      <c r="E661" s="247"/>
    </row>
    <row r="662" spans="5:5" ht="15.75" customHeight="1" x14ac:dyDescent="0.2">
      <c r="E662" s="247"/>
    </row>
    <row r="663" spans="5:5" ht="15.75" customHeight="1" x14ac:dyDescent="0.2">
      <c r="E663" s="247"/>
    </row>
    <row r="664" spans="5:5" ht="15.75" customHeight="1" x14ac:dyDescent="0.2">
      <c r="E664" s="247"/>
    </row>
    <row r="665" spans="5:5" ht="15.75" customHeight="1" x14ac:dyDescent="0.2">
      <c r="E665" s="247"/>
    </row>
    <row r="666" spans="5:5" ht="15.75" customHeight="1" x14ac:dyDescent="0.2">
      <c r="E666" s="247"/>
    </row>
    <row r="667" spans="5:5" ht="15.75" customHeight="1" x14ac:dyDescent="0.2">
      <c r="E667" s="247"/>
    </row>
    <row r="668" spans="5:5" ht="15.75" customHeight="1" x14ac:dyDescent="0.2">
      <c r="E668" s="247"/>
    </row>
    <row r="669" spans="5:5" ht="15.75" customHeight="1" x14ac:dyDescent="0.2">
      <c r="E669" s="247"/>
    </row>
    <row r="670" spans="5:5" ht="15.75" customHeight="1" x14ac:dyDescent="0.2">
      <c r="E670" s="247"/>
    </row>
    <row r="671" spans="5:5" ht="15.75" customHeight="1" x14ac:dyDescent="0.2">
      <c r="E671" s="247"/>
    </row>
    <row r="672" spans="5:5" ht="15.75" customHeight="1" x14ac:dyDescent="0.2">
      <c r="E672" s="247"/>
    </row>
    <row r="673" spans="5:5" ht="15.75" customHeight="1" x14ac:dyDescent="0.2">
      <c r="E673" s="247"/>
    </row>
    <row r="674" spans="5:5" ht="15.75" customHeight="1" x14ac:dyDescent="0.2">
      <c r="E674" s="247"/>
    </row>
    <row r="675" spans="5:5" ht="15.75" customHeight="1" x14ac:dyDescent="0.2">
      <c r="E675" s="247"/>
    </row>
    <row r="676" spans="5:5" ht="15.75" customHeight="1" x14ac:dyDescent="0.2">
      <c r="E676" s="247"/>
    </row>
    <row r="677" spans="5:5" ht="15.75" customHeight="1" x14ac:dyDescent="0.2">
      <c r="E677" s="247"/>
    </row>
    <row r="678" spans="5:5" ht="15.75" customHeight="1" x14ac:dyDescent="0.2">
      <c r="E678" s="247"/>
    </row>
    <row r="679" spans="5:5" ht="15.75" customHeight="1" x14ac:dyDescent="0.2">
      <c r="E679" s="247"/>
    </row>
    <row r="680" spans="5:5" ht="15.75" customHeight="1" x14ac:dyDescent="0.2">
      <c r="E680" s="247"/>
    </row>
    <row r="681" spans="5:5" ht="15.75" customHeight="1" x14ac:dyDescent="0.2">
      <c r="E681" s="247"/>
    </row>
    <row r="682" spans="5:5" ht="15.75" customHeight="1" x14ac:dyDescent="0.2">
      <c r="E682" s="247"/>
    </row>
    <row r="683" spans="5:5" ht="15.75" customHeight="1" x14ac:dyDescent="0.2">
      <c r="E683" s="247"/>
    </row>
    <row r="684" spans="5:5" ht="15.75" customHeight="1" x14ac:dyDescent="0.2">
      <c r="E684" s="247"/>
    </row>
    <row r="685" spans="5:5" ht="15.75" customHeight="1" x14ac:dyDescent="0.2">
      <c r="E685" s="247"/>
    </row>
    <row r="686" spans="5:5" ht="15.75" customHeight="1" x14ac:dyDescent="0.2">
      <c r="E686" s="247"/>
    </row>
    <row r="687" spans="5:5" ht="15.75" customHeight="1" x14ac:dyDescent="0.2">
      <c r="E687" s="247"/>
    </row>
    <row r="688" spans="5:5" ht="15.75" customHeight="1" x14ac:dyDescent="0.2">
      <c r="E688" s="247"/>
    </row>
    <row r="689" spans="5:5" ht="15.75" customHeight="1" x14ac:dyDescent="0.2">
      <c r="E689" s="247"/>
    </row>
    <row r="690" spans="5:5" ht="15.75" customHeight="1" x14ac:dyDescent="0.2">
      <c r="E690" s="247"/>
    </row>
    <row r="691" spans="5:5" ht="15.75" customHeight="1" x14ac:dyDescent="0.2">
      <c r="E691" s="247"/>
    </row>
    <row r="692" spans="5:5" ht="15.75" customHeight="1" x14ac:dyDescent="0.2">
      <c r="E692" s="247"/>
    </row>
    <row r="693" spans="5:5" ht="15.75" customHeight="1" x14ac:dyDescent="0.2">
      <c r="E693" s="247"/>
    </row>
    <row r="694" spans="5:5" ht="15.75" customHeight="1" x14ac:dyDescent="0.2">
      <c r="E694" s="247"/>
    </row>
    <row r="695" spans="5:5" ht="15.75" customHeight="1" x14ac:dyDescent="0.2">
      <c r="E695" s="247"/>
    </row>
    <row r="696" spans="5:5" ht="15.75" customHeight="1" x14ac:dyDescent="0.2">
      <c r="E696" s="247"/>
    </row>
    <row r="697" spans="5:5" ht="15.75" customHeight="1" x14ac:dyDescent="0.2">
      <c r="E697" s="247"/>
    </row>
    <row r="698" spans="5:5" ht="15.75" customHeight="1" x14ac:dyDescent="0.2">
      <c r="E698" s="247"/>
    </row>
    <row r="699" spans="5:5" ht="15.75" customHeight="1" x14ac:dyDescent="0.2">
      <c r="E699" s="247"/>
    </row>
    <row r="700" spans="5:5" ht="15.75" customHeight="1" x14ac:dyDescent="0.2">
      <c r="E700" s="247"/>
    </row>
    <row r="701" spans="5:5" ht="15.75" customHeight="1" x14ac:dyDescent="0.2">
      <c r="E701" s="247"/>
    </row>
    <row r="702" spans="5:5" ht="15.75" customHeight="1" x14ac:dyDescent="0.2">
      <c r="E702" s="247"/>
    </row>
    <row r="703" spans="5:5" ht="15.75" customHeight="1" x14ac:dyDescent="0.2">
      <c r="E703" s="247"/>
    </row>
    <row r="704" spans="5:5" ht="15.75" customHeight="1" x14ac:dyDescent="0.2">
      <c r="E704" s="247"/>
    </row>
    <row r="705" spans="5:5" ht="15.75" customHeight="1" x14ac:dyDescent="0.2">
      <c r="E705" s="247"/>
    </row>
    <row r="706" spans="5:5" ht="15.75" customHeight="1" x14ac:dyDescent="0.2">
      <c r="E706" s="247"/>
    </row>
    <row r="707" spans="5:5" ht="15.75" customHeight="1" x14ac:dyDescent="0.2">
      <c r="E707" s="247"/>
    </row>
    <row r="708" spans="5:5" ht="15.75" customHeight="1" x14ac:dyDescent="0.2">
      <c r="E708" s="247"/>
    </row>
    <row r="709" spans="5:5" ht="15.75" customHeight="1" x14ac:dyDescent="0.2">
      <c r="E709" s="247"/>
    </row>
    <row r="710" spans="5:5" ht="15.75" customHeight="1" x14ac:dyDescent="0.2">
      <c r="E710" s="247"/>
    </row>
    <row r="711" spans="5:5" ht="15.75" customHeight="1" x14ac:dyDescent="0.2">
      <c r="E711" s="247"/>
    </row>
    <row r="712" spans="5:5" ht="15.75" customHeight="1" x14ac:dyDescent="0.2">
      <c r="E712" s="247"/>
    </row>
    <row r="713" spans="5:5" ht="15.75" customHeight="1" x14ac:dyDescent="0.2">
      <c r="E713" s="247"/>
    </row>
    <row r="714" spans="5:5" ht="15.75" customHeight="1" x14ac:dyDescent="0.2">
      <c r="E714" s="247"/>
    </row>
    <row r="715" spans="5:5" ht="15.75" customHeight="1" x14ac:dyDescent="0.2">
      <c r="E715" s="247"/>
    </row>
    <row r="716" spans="5:5" ht="15.75" customHeight="1" x14ac:dyDescent="0.2">
      <c r="E716" s="247"/>
    </row>
    <row r="717" spans="5:5" ht="15.75" customHeight="1" x14ac:dyDescent="0.2">
      <c r="E717" s="247"/>
    </row>
    <row r="718" spans="5:5" ht="15.75" customHeight="1" x14ac:dyDescent="0.2">
      <c r="E718" s="247"/>
    </row>
    <row r="719" spans="5:5" ht="15.75" customHeight="1" x14ac:dyDescent="0.2">
      <c r="E719" s="247"/>
    </row>
    <row r="720" spans="5:5" ht="15.75" customHeight="1" x14ac:dyDescent="0.2">
      <c r="E720" s="247"/>
    </row>
    <row r="721" spans="5:5" ht="15.75" customHeight="1" x14ac:dyDescent="0.2">
      <c r="E721" s="247"/>
    </row>
    <row r="722" spans="5:5" ht="15.75" customHeight="1" x14ac:dyDescent="0.2">
      <c r="E722" s="247"/>
    </row>
    <row r="723" spans="5:5" ht="15.75" customHeight="1" x14ac:dyDescent="0.2">
      <c r="E723" s="247"/>
    </row>
    <row r="724" spans="5:5" ht="15.75" customHeight="1" x14ac:dyDescent="0.2">
      <c r="E724" s="247"/>
    </row>
    <row r="725" spans="5:5" ht="15.75" customHeight="1" x14ac:dyDescent="0.2">
      <c r="E725" s="247"/>
    </row>
    <row r="726" spans="5:5" ht="15.75" customHeight="1" x14ac:dyDescent="0.2">
      <c r="E726" s="247"/>
    </row>
    <row r="727" spans="5:5" ht="15.75" customHeight="1" x14ac:dyDescent="0.2">
      <c r="E727" s="247"/>
    </row>
    <row r="728" spans="5:5" ht="15.75" customHeight="1" x14ac:dyDescent="0.2">
      <c r="E728" s="247"/>
    </row>
    <row r="729" spans="5:5" ht="15.75" customHeight="1" x14ac:dyDescent="0.2">
      <c r="E729" s="247"/>
    </row>
    <row r="730" spans="5:5" ht="15.75" customHeight="1" x14ac:dyDescent="0.2">
      <c r="E730" s="247"/>
    </row>
    <row r="731" spans="5:5" ht="15.75" customHeight="1" x14ac:dyDescent="0.2">
      <c r="E731" s="247"/>
    </row>
    <row r="732" spans="5:5" ht="15.75" customHeight="1" x14ac:dyDescent="0.2">
      <c r="E732" s="247"/>
    </row>
    <row r="733" spans="5:5" ht="15.75" customHeight="1" x14ac:dyDescent="0.2">
      <c r="E733" s="247"/>
    </row>
    <row r="734" spans="5:5" ht="15.75" customHeight="1" x14ac:dyDescent="0.2">
      <c r="E734" s="247"/>
    </row>
    <row r="735" spans="5:5" ht="15.75" customHeight="1" x14ac:dyDescent="0.2">
      <c r="E735" s="247"/>
    </row>
    <row r="736" spans="5:5" ht="15.75" customHeight="1" x14ac:dyDescent="0.2">
      <c r="E736" s="247"/>
    </row>
    <row r="737" spans="5:5" ht="15.75" customHeight="1" x14ac:dyDescent="0.2">
      <c r="E737" s="247"/>
    </row>
    <row r="738" spans="5:5" ht="15.75" customHeight="1" x14ac:dyDescent="0.2">
      <c r="E738" s="247"/>
    </row>
    <row r="739" spans="5:5" ht="15.75" customHeight="1" x14ac:dyDescent="0.2">
      <c r="E739" s="247"/>
    </row>
    <row r="740" spans="5:5" ht="15.75" customHeight="1" x14ac:dyDescent="0.2">
      <c r="E740" s="247"/>
    </row>
    <row r="741" spans="5:5" ht="15.75" customHeight="1" x14ac:dyDescent="0.2">
      <c r="E741" s="247"/>
    </row>
    <row r="742" spans="5:5" ht="15.75" customHeight="1" x14ac:dyDescent="0.2">
      <c r="E742" s="247"/>
    </row>
    <row r="743" spans="5:5" ht="15.75" customHeight="1" x14ac:dyDescent="0.2">
      <c r="E743" s="247"/>
    </row>
    <row r="744" spans="5:5" ht="15.75" customHeight="1" x14ac:dyDescent="0.2">
      <c r="E744" s="247"/>
    </row>
    <row r="745" spans="5:5" ht="15.75" customHeight="1" x14ac:dyDescent="0.2">
      <c r="E745" s="247"/>
    </row>
    <row r="746" spans="5:5" ht="15.75" customHeight="1" x14ac:dyDescent="0.2">
      <c r="E746" s="247"/>
    </row>
    <row r="747" spans="5:5" ht="15.75" customHeight="1" x14ac:dyDescent="0.2">
      <c r="E747" s="247"/>
    </row>
    <row r="748" spans="5:5" ht="15.75" customHeight="1" x14ac:dyDescent="0.2">
      <c r="E748" s="247"/>
    </row>
    <row r="749" spans="5:5" ht="15.75" customHeight="1" x14ac:dyDescent="0.2">
      <c r="E749" s="247"/>
    </row>
    <row r="750" spans="5:5" ht="15.75" customHeight="1" x14ac:dyDescent="0.2">
      <c r="E750" s="247"/>
    </row>
    <row r="751" spans="5:5" ht="15.75" customHeight="1" x14ac:dyDescent="0.2">
      <c r="E751" s="247"/>
    </row>
    <row r="752" spans="5:5" ht="15.75" customHeight="1" x14ac:dyDescent="0.2">
      <c r="E752" s="247"/>
    </row>
    <row r="753" spans="5:5" ht="15.75" customHeight="1" x14ac:dyDescent="0.2">
      <c r="E753" s="247"/>
    </row>
    <row r="754" spans="5:5" ht="15.75" customHeight="1" x14ac:dyDescent="0.2">
      <c r="E754" s="247"/>
    </row>
    <row r="755" spans="5:5" ht="15.75" customHeight="1" x14ac:dyDescent="0.2">
      <c r="E755" s="247"/>
    </row>
    <row r="756" spans="5:5" ht="15.75" customHeight="1" x14ac:dyDescent="0.2">
      <c r="E756" s="247"/>
    </row>
    <row r="757" spans="5:5" ht="15.75" customHeight="1" x14ac:dyDescent="0.2">
      <c r="E757" s="247"/>
    </row>
    <row r="758" spans="5:5" ht="15.75" customHeight="1" x14ac:dyDescent="0.2">
      <c r="E758" s="247"/>
    </row>
    <row r="759" spans="5:5" ht="15.75" customHeight="1" x14ac:dyDescent="0.2">
      <c r="E759" s="247"/>
    </row>
    <row r="760" spans="5:5" ht="15.75" customHeight="1" x14ac:dyDescent="0.2">
      <c r="E760" s="247"/>
    </row>
    <row r="761" spans="5:5" ht="15.75" customHeight="1" x14ac:dyDescent="0.2">
      <c r="E761" s="247"/>
    </row>
    <row r="762" spans="5:5" ht="15.75" customHeight="1" x14ac:dyDescent="0.2">
      <c r="E762" s="247"/>
    </row>
    <row r="763" spans="5:5" ht="15.75" customHeight="1" x14ac:dyDescent="0.2">
      <c r="E763" s="247"/>
    </row>
    <row r="764" spans="5:5" ht="15.75" customHeight="1" x14ac:dyDescent="0.2">
      <c r="E764" s="247"/>
    </row>
    <row r="765" spans="5:5" ht="15.75" customHeight="1" x14ac:dyDescent="0.2">
      <c r="E765" s="247"/>
    </row>
    <row r="766" spans="5:5" ht="15.75" customHeight="1" x14ac:dyDescent="0.2">
      <c r="E766" s="247"/>
    </row>
    <row r="767" spans="5:5" ht="15.75" customHeight="1" x14ac:dyDescent="0.2">
      <c r="E767" s="247"/>
    </row>
    <row r="768" spans="5:5" ht="15.75" customHeight="1" x14ac:dyDescent="0.2">
      <c r="E768" s="247"/>
    </row>
    <row r="769" spans="5:5" ht="15.75" customHeight="1" x14ac:dyDescent="0.2">
      <c r="E769" s="247"/>
    </row>
    <row r="770" spans="5:5" ht="15.75" customHeight="1" x14ac:dyDescent="0.2">
      <c r="E770" s="247"/>
    </row>
    <row r="771" spans="5:5" ht="15.75" customHeight="1" x14ac:dyDescent="0.2">
      <c r="E771" s="247"/>
    </row>
    <row r="772" spans="5:5" ht="15.75" customHeight="1" x14ac:dyDescent="0.2">
      <c r="E772" s="247"/>
    </row>
    <row r="773" spans="5:5" ht="15.75" customHeight="1" x14ac:dyDescent="0.2">
      <c r="E773" s="247"/>
    </row>
    <row r="774" spans="5:5" ht="15.75" customHeight="1" x14ac:dyDescent="0.2">
      <c r="E774" s="247"/>
    </row>
    <row r="775" spans="5:5" ht="15.75" customHeight="1" x14ac:dyDescent="0.2">
      <c r="E775" s="247"/>
    </row>
    <row r="776" spans="5:5" ht="15.75" customHeight="1" x14ac:dyDescent="0.2">
      <c r="E776" s="247"/>
    </row>
    <row r="777" spans="5:5" ht="15.75" customHeight="1" x14ac:dyDescent="0.2">
      <c r="E777" s="247"/>
    </row>
    <row r="778" spans="5:5" ht="15.75" customHeight="1" x14ac:dyDescent="0.2">
      <c r="E778" s="247"/>
    </row>
    <row r="779" spans="5:5" ht="15.75" customHeight="1" x14ac:dyDescent="0.2">
      <c r="E779" s="247"/>
    </row>
    <row r="780" spans="5:5" ht="15.75" customHeight="1" x14ac:dyDescent="0.2">
      <c r="E780" s="247"/>
    </row>
    <row r="781" spans="5:5" ht="15.75" customHeight="1" x14ac:dyDescent="0.2">
      <c r="E781" s="247"/>
    </row>
    <row r="782" spans="5:5" ht="15.75" customHeight="1" x14ac:dyDescent="0.2">
      <c r="E782" s="247"/>
    </row>
    <row r="783" spans="5:5" ht="15.75" customHeight="1" x14ac:dyDescent="0.2">
      <c r="E783" s="247"/>
    </row>
    <row r="784" spans="5:5" ht="15.75" customHeight="1" x14ac:dyDescent="0.2">
      <c r="E784" s="247"/>
    </row>
    <row r="785" spans="5:5" ht="15.75" customHeight="1" x14ac:dyDescent="0.2">
      <c r="E785" s="247"/>
    </row>
    <row r="786" spans="5:5" ht="15.75" customHeight="1" x14ac:dyDescent="0.2">
      <c r="E786" s="247"/>
    </row>
    <row r="787" spans="5:5" ht="15.75" customHeight="1" x14ac:dyDescent="0.2">
      <c r="E787" s="247"/>
    </row>
    <row r="788" spans="5:5" ht="15.75" customHeight="1" x14ac:dyDescent="0.2">
      <c r="E788" s="247"/>
    </row>
    <row r="789" spans="5:5" ht="15.75" customHeight="1" x14ac:dyDescent="0.2">
      <c r="E789" s="247"/>
    </row>
    <row r="790" spans="5:5" ht="15.75" customHeight="1" x14ac:dyDescent="0.2">
      <c r="E790" s="247"/>
    </row>
    <row r="791" spans="5:5" ht="15.75" customHeight="1" x14ac:dyDescent="0.2">
      <c r="E791" s="247"/>
    </row>
    <row r="792" spans="5:5" ht="15.75" customHeight="1" x14ac:dyDescent="0.2">
      <c r="E792" s="247"/>
    </row>
    <row r="793" spans="5:5" ht="15.75" customHeight="1" x14ac:dyDescent="0.2">
      <c r="E793" s="247"/>
    </row>
    <row r="794" spans="5:5" ht="15.75" customHeight="1" x14ac:dyDescent="0.2">
      <c r="E794" s="247"/>
    </row>
    <row r="795" spans="5:5" ht="15.75" customHeight="1" x14ac:dyDescent="0.2">
      <c r="E795" s="247"/>
    </row>
    <row r="796" spans="5:5" ht="15.75" customHeight="1" x14ac:dyDescent="0.2">
      <c r="E796" s="247"/>
    </row>
    <row r="797" spans="5:5" ht="15.75" customHeight="1" x14ac:dyDescent="0.2">
      <c r="E797" s="247"/>
    </row>
    <row r="798" spans="5:5" ht="15.75" customHeight="1" x14ac:dyDescent="0.2">
      <c r="E798" s="247"/>
    </row>
    <row r="799" spans="5:5" ht="15.75" customHeight="1" x14ac:dyDescent="0.2">
      <c r="E799" s="247"/>
    </row>
    <row r="800" spans="5:5" ht="15.75" customHeight="1" x14ac:dyDescent="0.2">
      <c r="E800" s="247"/>
    </row>
    <row r="801" spans="5:5" ht="15.75" customHeight="1" x14ac:dyDescent="0.2">
      <c r="E801" s="247"/>
    </row>
    <row r="802" spans="5:5" ht="15.75" customHeight="1" x14ac:dyDescent="0.2">
      <c r="E802" s="247"/>
    </row>
    <row r="803" spans="5:5" ht="15.75" customHeight="1" x14ac:dyDescent="0.2">
      <c r="E803" s="247"/>
    </row>
    <row r="804" spans="5:5" ht="15.75" customHeight="1" x14ac:dyDescent="0.2">
      <c r="E804" s="247"/>
    </row>
    <row r="805" spans="5:5" ht="15.75" customHeight="1" x14ac:dyDescent="0.2">
      <c r="E805" s="247"/>
    </row>
    <row r="806" spans="5:5" ht="15.75" customHeight="1" x14ac:dyDescent="0.2">
      <c r="E806" s="247"/>
    </row>
    <row r="807" spans="5:5" ht="15.75" customHeight="1" x14ac:dyDescent="0.2">
      <c r="E807" s="247"/>
    </row>
    <row r="808" spans="5:5" ht="15.75" customHeight="1" x14ac:dyDescent="0.2">
      <c r="E808" s="247"/>
    </row>
    <row r="809" spans="5:5" ht="15.75" customHeight="1" x14ac:dyDescent="0.2">
      <c r="E809" s="247"/>
    </row>
    <row r="810" spans="5:5" ht="15.75" customHeight="1" x14ac:dyDescent="0.2">
      <c r="E810" s="247"/>
    </row>
    <row r="811" spans="5:5" ht="15.75" customHeight="1" x14ac:dyDescent="0.2">
      <c r="E811" s="247"/>
    </row>
    <row r="812" spans="5:5" ht="15.75" customHeight="1" x14ac:dyDescent="0.2">
      <c r="E812" s="247"/>
    </row>
    <row r="813" spans="5:5" ht="15.75" customHeight="1" x14ac:dyDescent="0.2">
      <c r="E813" s="247"/>
    </row>
    <row r="814" spans="5:5" ht="15.75" customHeight="1" x14ac:dyDescent="0.2">
      <c r="E814" s="247"/>
    </row>
    <row r="815" spans="5:5" ht="15.75" customHeight="1" x14ac:dyDescent="0.2">
      <c r="E815" s="247"/>
    </row>
    <row r="816" spans="5:5" ht="15.75" customHeight="1" x14ac:dyDescent="0.2">
      <c r="E816" s="247"/>
    </row>
    <row r="817" spans="5:5" ht="15.75" customHeight="1" x14ac:dyDescent="0.2">
      <c r="E817" s="247"/>
    </row>
    <row r="818" spans="5:5" ht="15.75" customHeight="1" x14ac:dyDescent="0.2">
      <c r="E818" s="247"/>
    </row>
    <row r="819" spans="5:5" ht="15.75" customHeight="1" x14ac:dyDescent="0.2">
      <c r="E819" s="247"/>
    </row>
    <row r="820" spans="5:5" ht="15.75" customHeight="1" x14ac:dyDescent="0.2">
      <c r="E820" s="247"/>
    </row>
    <row r="821" spans="5:5" ht="15.75" customHeight="1" x14ac:dyDescent="0.2">
      <c r="E821" s="247"/>
    </row>
    <row r="822" spans="5:5" ht="15.75" customHeight="1" x14ac:dyDescent="0.2">
      <c r="E822" s="247"/>
    </row>
    <row r="823" spans="5:5" ht="15.75" customHeight="1" x14ac:dyDescent="0.2">
      <c r="E823" s="247"/>
    </row>
    <row r="824" spans="5:5" ht="15.75" customHeight="1" x14ac:dyDescent="0.2">
      <c r="E824" s="247"/>
    </row>
    <row r="825" spans="5:5" ht="15.75" customHeight="1" x14ac:dyDescent="0.2">
      <c r="E825" s="247"/>
    </row>
    <row r="826" spans="5:5" ht="15.75" customHeight="1" x14ac:dyDescent="0.2">
      <c r="E826" s="247"/>
    </row>
    <row r="827" spans="5:5" ht="15.75" customHeight="1" x14ac:dyDescent="0.2">
      <c r="E827" s="247"/>
    </row>
    <row r="828" spans="5:5" ht="15.75" customHeight="1" x14ac:dyDescent="0.2">
      <c r="E828" s="247"/>
    </row>
    <row r="829" spans="5:5" ht="15.75" customHeight="1" x14ac:dyDescent="0.2">
      <c r="E829" s="247"/>
    </row>
    <row r="830" spans="5:5" ht="15.75" customHeight="1" x14ac:dyDescent="0.2">
      <c r="E830" s="247"/>
    </row>
    <row r="831" spans="5:5" ht="15.75" customHeight="1" x14ac:dyDescent="0.2">
      <c r="E831" s="247"/>
    </row>
    <row r="832" spans="5:5" ht="15.75" customHeight="1" x14ac:dyDescent="0.2">
      <c r="E832" s="247"/>
    </row>
    <row r="833" spans="5:5" ht="15.75" customHeight="1" x14ac:dyDescent="0.2">
      <c r="E833" s="247"/>
    </row>
    <row r="834" spans="5:5" ht="15.75" customHeight="1" x14ac:dyDescent="0.2">
      <c r="E834" s="247"/>
    </row>
    <row r="835" spans="5:5" ht="15.75" customHeight="1" x14ac:dyDescent="0.2">
      <c r="E835" s="247"/>
    </row>
    <row r="836" spans="5:5" ht="15.75" customHeight="1" x14ac:dyDescent="0.2">
      <c r="E836" s="247"/>
    </row>
    <row r="837" spans="5:5" ht="15.75" customHeight="1" x14ac:dyDescent="0.2">
      <c r="E837" s="247"/>
    </row>
    <row r="838" spans="5:5" ht="15.75" customHeight="1" x14ac:dyDescent="0.2">
      <c r="E838" s="247"/>
    </row>
    <row r="839" spans="5:5" ht="15.75" customHeight="1" x14ac:dyDescent="0.2">
      <c r="E839" s="247"/>
    </row>
    <row r="840" spans="5:5" ht="15.75" customHeight="1" x14ac:dyDescent="0.2">
      <c r="E840" s="247"/>
    </row>
    <row r="841" spans="5:5" ht="15.75" customHeight="1" x14ac:dyDescent="0.2">
      <c r="E841" s="247"/>
    </row>
    <row r="842" spans="5:5" ht="15.75" customHeight="1" x14ac:dyDescent="0.2">
      <c r="E842" s="247"/>
    </row>
    <row r="843" spans="5:5" ht="15.75" customHeight="1" x14ac:dyDescent="0.2">
      <c r="E843" s="247"/>
    </row>
    <row r="844" spans="5:5" ht="15.75" customHeight="1" x14ac:dyDescent="0.2">
      <c r="E844" s="247"/>
    </row>
    <row r="845" spans="5:5" ht="15.75" customHeight="1" x14ac:dyDescent="0.2">
      <c r="E845" s="247"/>
    </row>
    <row r="846" spans="5:5" ht="15.75" customHeight="1" x14ac:dyDescent="0.2">
      <c r="E846" s="247"/>
    </row>
    <row r="847" spans="5:5" ht="15.75" customHeight="1" x14ac:dyDescent="0.2">
      <c r="E847" s="247"/>
    </row>
    <row r="848" spans="5:5" ht="15.75" customHeight="1" x14ac:dyDescent="0.2">
      <c r="E848" s="247"/>
    </row>
    <row r="849" spans="5:5" ht="15.75" customHeight="1" x14ac:dyDescent="0.2">
      <c r="E849" s="247"/>
    </row>
    <row r="850" spans="5:5" ht="15.75" customHeight="1" x14ac:dyDescent="0.2">
      <c r="E850" s="247"/>
    </row>
    <row r="851" spans="5:5" ht="15.75" customHeight="1" x14ac:dyDescent="0.2">
      <c r="E851" s="247"/>
    </row>
    <row r="852" spans="5:5" ht="15.75" customHeight="1" x14ac:dyDescent="0.2">
      <c r="E852" s="247"/>
    </row>
    <row r="853" spans="5:5" ht="15.75" customHeight="1" x14ac:dyDescent="0.2">
      <c r="E853" s="247"/>
    </row>
    <row r="854" spans="5:5" ht="15.75" customHeight="1" x14ac:dyDescent="0.2">
      <c r="E854" s="247"/>
    </row>
    <row r="855" spans="5:5" ht="15.75" customHeight="1" x14ac:dyDescent="0.2">
      <c r="E855" s="247"/>
    </row>
    <row r="856" spans="5:5" ht="15.75" customHeight="1" x14ac:dyDescent="0.2">
      <c r="E856" s="247"/>
    </row>
    <row r="857" spans="5:5" ht="15.75" customHeight="1" x14ac:dyDescent="0.2">
      <c r="E857" s="247"/>
    </row>
    <row r="858" spans="5:5" ht="15.75" customHeight="1" x14ac:dyDescent="0.2">
      <c r="E858" s="247"/>
    </row>
    <row r="859" spans="5:5" ht="15.75" customHeight="1" x14ac:dyDescent="0.2">
      <c r="E859" s="247"/>
    </row>
    <row r="860" spans="5:5" ht="15.75" customHeight="1" x14ac:dyDescent="0.2">
      <c r="E860" s="247"/>
    </row>
    <row r="861" spans="5:5" ht="15.75" customHeight="1" x14ac:dyDescent="0.2">
      <c r="E861" s="247"/>
    </row>
    <row r="862" spans="5:5" ht="15.75" customHeight="1" x14ac:dyDescent="0.2">
      <c r="E862" s="247"/>
    </row>
    <row r="863" spans="5:5" ht="15.75" customHeight="1" x14ac:dyDescent="0.2">
      <c r="E863" s="247"/>
    </row>
    <row r="864" spans="5:5" ht="15.75" customHeight="1" x14ac:dyDescent="0.2">
      <c r="E864" s="247"/>
    </row>
    <row r="865" spans="5:5" ht="15.75" customHeight="1" x14ac:dyDescent="0.2">
      <c r="E865" s="247"/>
    </row>
    <row r="866" spans="5:5" ht="15.75" customHeight="1" x14ac:dyDescent="0.2">
      <c r="E866" s="247"/>
    </row>
    <row r="867" spans="5:5" ht="15.75" customHeight="1" x14ac:dyDescent="0.2">
      <c r="E867" s="247"/>
    </row>
    <row r="868" spans="5:5" ht="15.75" customHeight="1" x14ac:dyDescent="0.2">
      <c r="E868" s="247"/>
    </row>
    <row r="869" spans="5:5" ht="15.75" customHeight="1" x14ac:dyDescent="0.2">
      <c r="E869" s="247"/>
    </row>
    <row r="870" spans="5:5" ht="15.75" customHeight="1" x14ac:dyDescent="0.2">
      <c r="E870" s="247"/>
    </row>
    <row r="871" spans="5:5" ht="15.75" customHeight="1" x14ac:dyDescent="0.2">
      <c r="E871" s="247"/>
    </row>
    <row r="872" spans="5:5" ht="15.75" customHeight="1" x14ac:dyDescent="0.2">
      <c r="E872" s="247"/>
    </row>
    <row r="873" spans="5:5" ht="15.75" customHeight="1" x14ac:dyDescent="0.2">
      <c r="E873" s="247"/>
    </row>
    <row r="874" spans="5:5" ht="15.75" customHeight="1" x14ac:dyDescent="0.2">
      <c r="E874" s="247"/>
    </row>
    <row r="875" spans="5:5" ht="15.75" customHeight="1" x14ac:dyDescent="0.2">
      <c r="E875" s="247"/>
    </row>
    <row r="876" spans="5:5" ht="15.75" customHeight="1" x14ac:dyDescent="0.2">
      <c r="E876" s="247"/>
    </row>
    <row r="877" spans="5:5" ht="15.75" customHeight="1" x14ac:dyDescent="0.2">
      <c r="E877" s="247"/>
    </row>
    <row r="878" spans="5:5" ht="15.75" customHeight="1" x14ac:dyDescent="0.2">
      <c r="E878" s="247"/>
    </row>
    <row r="879" spans="5:5" ht="15.75" customHeight="1" x14ac:dyDescent="0.2">
      <c r="E879" s="247"/>
    </row>
    <row r="880" spans="5:5" ht="15.75" customHeight="1" x14ac:dyDescent="0.2">
      <c r="E880" s="247"/>
    </row>
    <row r="881" spans="5:5" ht="15.75" customHeight="1" x14ac:dyDescent="0.2">
      <c r="E881" s="247"/>
    </row>
    <row r="882" spans="5:5" ht="15.75" customHeight="1" x14ac:dyDescent="0.2">
      <c r="E882" s="247"/>
    </row>
    <row r="883" spans="5:5" ht="15.75" customHeight="1" x14ac:dyDescent="0.2">
      <c r="E883" s="247"/>
    </row>
    <row r="884" spans="5:5" ht="15.75" customHeight="1" x14ac:dyDescent="0.2">
      <c r="E884" s="247"/>
    </row>
    <row r="885" spans="5:5" ht="15.75" customHeight="1" x14ac:dyDescent="0.2">
      <c r="E885" s="247"/>
    </row>
    <row r="886" spans="5:5" ht="15.75" customHeight="1" x14ac:dyDescent="0.2">
      <c r="E886" s="247"/>
    </row>
    <row r="887" spans="5:5" ht="15.75" customHeight="1" x14ac:dyDescent="0.2">
      <c r="E887" s="247"/>
    </row>
    <row r="888" spans="5:5" ht="15.75" customHeight="1" x14ac:dyDescent="0.2">
      <c r="E888" s="247"/>
    </row>
    <row r="889" spans="5:5" ht="15.75" customHeight="1" x14ac:dyDescent="0.2">
      <c r="E889" s="247"/>
    </row>
    <row r="890" spans="5:5" ht="15.75" customHeight="1" x14ac:dyDescent="0.2">
      <c r="E890" s="247"/>
    </row>
    <row r="891" spans="5:5" ht="15.75" customHeight="1" x14ac:dyDescent="0.2">
      <c r="E891" s="247"/>
    </row>
    <row r="892" spans="5:5" ht="15.75" customHeight="1" x14ac:dyDescent="0.2">
      <c r="E892" s="247"/>
    </row>
    <row r="893" spans="5:5" ht="15.75" customHeight="1" x14ac:dyDescent="0.2">
      <c r="E893" s="247"/>
    </row>
    <row r="894" spans="5:5" ht="15.75" customHeight="1" x14ac:dyDescent="0.2">
      <c r="E894" s="247"/>
    </row>
    <row r="895" spans="5:5" ht="15.75" customHeight="1" x14ac:dyDescent="0.2">
      <c r="E895" s="247"/>
    </row>
    <row r="896" spans="5:5" ht="15.75" customHeight="1" x14ac:dyDescent="0.2">
      <c r="E896" s="247"/>
    </row>
    <row r="897" spans="5:5" ht="15.75" customHeight="1" x14ac:dyDescent="0.2">
      <c r="E897" s="247"/>
    </row>
    <row r="898" spans="5:5" ht="15.75" customHeight="1" x14ac:dyDescent="0.2">
      <c r="E898" s="247"/>
    </row>
    <row r="899" spans="5:5" ht="15.75" customHeight="1" x14ac:dyDescent="0.2">
      <c r="E899" s="247"/>
    </row>
    <row r="900" spans="5:5" ht="15.75" customHeight="1" x14ac:dyDescent="0.2">
      <c r="E900" s="247"/>
    </row>
    <row r="901" spans="5:5" ht="15.75" customHeight="1" x14ac:dyDescent="0.2">
      <c r="E901" s="247"/>
    </row>
    <row r="902" spans="5:5" ht="15.75" customHeight="1" x14ac:dyDescent="0.2">
      <c r="E902" s="247"/>
    </row>
    <row r="903" spans="5:5" ht="15.75" customHeight="1" x14ac:dyDescent="0.2">
      <c r="E903" s="247"/>
    </row>
    <row r="904" spans="5:5" ht="15.75" customHeight="1" x14ac:dyDescent="0.2">
      <c r="E904" s="247"/>
    </row>
    <row r="905" spans="5:5" ht="15.75" customHeight="1" x14ac:dyDescent="0.2">
      <c r="E905" s="247"/>
    </row>
    <row r="906" spans="5:5" ht="15.75" customHeight="1" x14ac:dyDescent="0.2">
      <c r="E906" s="247"/>
    </row>
    <row r="907" spans="5:5" ht="15.75" customHeight="1" x14ac:dyDescent="0.2">
      <c r="E907" s="247"/>
    </row>
    <row r="908" spans="5:5" ht="15.75" customHeight="1" x14ac:dyDescent="0.2">
      <c r="E908" s="247"/>
    </row>
    <row r="909" spans="5:5" ht="15.75" customHeight="1" x14ac:dyDescent="0.2">
      <c r="E909" s="247"/>
    </row>
    <row r="910" spans="5:5" ht="15.75" customHeight="1" x14ac:dyDescent="0.2">
      <c r="E910" s="247"/>
    </row>
    <row r="911" spans="5:5" ht="15.75" customHeight="1" x14ac:dyDescent="0.2">
      <c r="E911" s="247"/>
    </row>
    <row r="912" spans="5:5" ht="15.75" customHeight="1" x14ac:dyDescent="0.2">
      <c r="E912" s="247"/>
    </row>
    <row r="913" spans="5:5" ht="15.75" customHeight="1" x14ac:dyDescent="0.2">
      <c r="E913" s="247"/>
    </row>
    <row r="914" spans="5:5" ht="15.75" customHeight="1" x14ac:dyDescent="0.2">
      <c r="E914" s="247"/>
    </row>
    <row r="915" spans="5:5" ht="15.75" customHeight="1" x14ac:dyDescent="0.2">
      <c r="E915" s="247"/>
    </row>
    <row r="916" spans="5:5" ht="15.75" customHeight="1" x14ac:dyDescent="0.2">
      <c r="E916" s="247"/>
    </row>
    <row r="917" spans="5:5" ht="15.75" customHeight="1" x14ac:dyDescent="0.2">
      <c r="E917" s="247"/>
    </row>
    <row r="918" spans="5:5" ht="15.75" customHeight="1" x14ac:dyDescent="0.2">
      <c r="E918" s="247"/>
    </row>
    <row r="919" spans="5:5" ht="15.75" customHeight="1" x14ac:dyDescent="0.2">
      <c r="E919" s="247"/>
    </row>
    <row r="920" spans="5:5" ht="15.75" customHeight="1" x14ac:dyDescent="0.2">
      <c r="E920" s="247"/>
    </row>
    <row r="921" spans="5:5" ht="15.75" customHeight="1" x14ac:dyDescent="0.2">
      <c r="E921" s="247"/>
    </row>
    <row r="922" spans="5:5" ht="15.75" customHeight="1" x14ac:dyDescent="0.2">
      <c r="E922" s="247"/>
    </row>
    <row r="923" spans="5:5" ht="15.75" customHeight="1" x14ac:dyDescent="0.2">
      <c r="E923" s="247"/>
    </row>
    <row r="924" spans="5:5" ht="15.75" customHeight="1" x14ac:dyDescent="0.2">
      <c r="E924" s="247"/>
    </row>
    <row r="925" spans="5:5" ht="15.75" customHeight="1" x14ac:dyDescent="0.2">
      <c r="E925" s="247"/>
    </row>
    <row r="926" spans="5:5" ht="15.75" customHeight="1" x14ac:dyDescent="0.2">
      <c r="E926" s="247"/>
    </row>
    <row r="927" spans="5:5" ht="15.75" customHeight="1" x14ac:dyDescent="0.2">
      <c r="E927" s="247"/>
    </row>
    <row r="928" spans="5:5" ht="15.75" customHeight="1" x14ac:dyDescent="0.2">
      <c r="E928" s="247"/>
    </row>
    <row r="929" spans="5:5" ht="15.75" customHeight="1" x14ac:dyDescent="0.2">
      <c r="E929" s="247"/>
    </row>
    <row r="930" spans="5:5" ht="15.75" customHeight="1" x14ac:dyDescent="0.2">
      <c r="E930" s="247"/>
    </row>
    <row r="931" spans="5:5" ht="15.75" customHeight="1" x14ac:dyDescent="0.2">
      <c r="E931" s="247"/>
    </row>
    <row r="932" spans="5:5" ht="15.75" customHeight="1" x14ac:dyDescent="0.2">
      <c r="E932" s="247"/>
    </row>
    <row r="933" spans="5:5" ht="15.75" customHeight="1" x14ac:dyDescent="0.2">
      <c r="E933" s="247"/>
    </row>
    <row r="934" spans="5:5" ht="15.75" customHeight="1" x14ac:dyDescent="0.2">
      <c r="E934" s="247"/>
    </row>
    <row r="935" spans="5:5" ht="15.75" customHeight="1" x14ac:dyDescent="0.2">
      <c r="E935" s="247"/>
    </row>
    <row r="936" spans="5:5" ht="15.75" customHeight="1" x14ac:dyDescent="0.2">
      <c r="E936" s="247"/>
    </row>
    <row r="937" spans="5:5" ht="15.75" customHeight="1" x14ac:dyDescent="0.2">
      <c r="E937" s="247"/>
    </row>
    <row r="938" spans="5:5" ht="15.75" customHeight="1" x14ac:dyDescent="0.2">
      <c r="E938" s="247"/>
    </row>
    <row r="939" spans="5:5" ht="15.75" customHeight="1" x14ac:dyDescent="0.2">
      <c r="E939" s="247"/>
    </row>
    <row r="940" spans="5:5" ht="15.75" customHeight="1" x14ac:dyDescent="0.2">
      <c r="E940" s="247"/>
    </row>
    <row r="941" spans="5:5" ht="15.75" customHeight="1" x14ac:dyDescent="0.2">
      <c r="E941" s="247"/>
    </row>
    <row r="942" spans="5:5" ht="15.75" customHeight="1" x14ac:dyDescent="0.2">
      <c r="E942" s="247"/>
    </row>
    <row r="943" spans="5:5" ht="15.75" customHeight="1" x14ac:dyDescent="0.2">
      <c r="E943" s="247"/>
    </row>
    <row r="944" spans="5:5" ht="15.75" customHeight="1" x14ac:dyDescent="0.2">
      <c r="E944" s="247"/>
    </row>
    <row r="945" spans="5:5" ht="15.75" customHeight="1" x14ac:dyDescent="0.2">
      <c r="E945" s="247"/>
    </row>
    <row r="946" spans="5:5" ht="15.75" customHeight="1" x14ac:dyDescent="0.2">
      <c r="E946" s="247"/>
    </row>
    <row r="947" spans="5:5" ht="15.75" customHeight="1" x14ac:dyDescent="0.2">
      <c r="E947" s="247"/>
    </row>
    <row r="948" spans="5:5" ht="15.75" customHeight="1" x14ac:dyDescent="0.2">
      <c r="E948" s="247"/>
    </row>
    <row r="949" spans="5:5" ht="15.75" customHeight="1" x14ac:dyDescent="0.2">
      <c r="E949" s="247"/>
    </row>
    <row r="950" spans="5:5" ht="15.75" customHeight="1" x14ac:dyDescent="0.2">
      <c r="E950" s="247"/>
    </row>
    <row r="951" spans="5:5" ht="15.75" customHeight="1" x14ac:dyDescent="0.2">
      <c r="E951" s="247"/>
    </row>
    <row r="952" spans="5:5" ht="15.75" customHeight="1" x14ac:dyDescent="0.2">
      <c r="E952" s="247"/>
    </row>
    <row r="953" spans="5:5" ht="15.75" customHeight="1" x14ac:dyDescent="0.2">
      <c r="E953" s="247"/>
    </row>
    <row r="954" spans="5:5" ht="15.75" customHeight="1" x14ac:dyDescent="0.2">
      <c r="E954" s="247"/>
    </row>
    <row r="955" spans="5:5" ht="15.75" customHeight="1" x14ac:dyDescent="0.2">
      <c r="E955" s="247"/>
    </row>
    <row r="956" spans="5:5" ht="15.75" customHeight="1" x14ac:dyDescent="0.2">
      <c r="E956" s="247"/>
    </row>
    <row r="957" spans="5:5" ht="15.75" customHeight="1" x14ac:dyDescent="0.2">
      <c r="E957" s="247"/>
    </row>
    <row r="958" spans="5:5" ht="15.75" customHeight="1" x14ac:dyDescent="0.2">
      <c r="E958" s="247"/>
    </row>
    <row r="959" spans="5:5" ht="15.75" customHeight="1" x14ac:dyDescent="0.2">
      <c r="E959" s="247"/>
    </row>
    <row r="960" spans="5:5" ht="15.75" customHeight="1" x14ac:dyDescent="0.2">
      <c r="E960" s="247"/>
    </row>
    <row r="961" spans="5:5" ht="15.75" customHeight="1" x14ac:dyDescent="0.2">
      <c r="E961" s="247"/>
    </row>
    <row r="962" spans="5:5" ht="15.75" customHeight="1" x14ac:dyDescent="0.2">
      <c r="E962" s="247"/>
    </row>
    <row r="963" spans="5:5" ht="15.75" customHeight="1" x14ac:dyDescent="0.2">
      <c r="E963" s="247"/>
    </row>
    <row r="964" spans="5:5" ht="15.75" customHeight="1" x14ac:dyDescent="0.2">
      <c r="E964" s="247"/>
    </row>
    <row r="965" spans="5:5" ht="15.75" customHeight="1" x14ac:dyDescent="0.2">
      <c r="E965" s="247"/>
    </row>
    <row r="966" spans="5:5" ht="15.75" customHeight="1" x14ac:dyDescent="0.2">
      <c r="E966" s="247"/>
    </row>
    <row r="967" spans="5:5" ht="15.75" customHeight="1" x14ac:dyDescent="0.2">
      <c r="E967" s="247"/>
    </row>
    <row r="968" spans="5:5" ht="15.75" customHeight="1" x14ac:dyDescent="0.2">
      <c r="E968" s="247"/>
    </row>
    <row r="969" spans="5:5" ht="15.75" customHeight="1" x14ac:dyDescent="0.2">
      <c r="E969" s="247"/>
    </row>
    <row r="970" spans="5:5" ht="15.75" customHeight="1" x14ac:dyDescent="0.2">
      <c r="E970" s="247"/>
    </row>
    <row r="971" spans="5:5" ht="15.75" customHeight="1" x14ac:dyDescent="0.2">
      <c r="E971" s="247"/>
    </row>
    <row r="972" spans="5:5" ht="15.75" customHeight="1" x14ac:dyDescent="0.2">
      <c r="E972" s="247"/>
    </row>
    <row r="973" spans="5:5" ht="15.75" customHeight="1" x14ac:dyDescent="0.2">
      <c r="E973" s="247"/>
    </row>
    <row r="974" spans="5:5" ht="15.75" customHeight="1" x14ac:dyDescent="0.2">
      <c r="E974" s="247"/>
    </row>
    <row r="975" spans="5:5" ht="15.75" customHeight="1" x14ac:dyDescent="0.2">
      <c r="E975" s="247"/>
    </row>
    <row r="976" spans="5:5" ht="15.75" customHeight="1" x14ac:dyDescent="0.2">
      <c r="E976" s="247"/>
    </row>
    <row r="977" spans="5:5" ht="15.75" customHeight="1" x14ac:dyDescent="0.2">
      <c r="E977" s="247"/>
    </row>
    <row r="978" spans="5:5" ht="15.75" customHeight="1" x14ac:dyDescent="0.2">
      <c r="E978" s="247"/>
    </row>
    <row r="979" spans="5:5" ht="15.75" customHeight="1" x14ac:dyDescent="0.2">
      <c r="E979" s="247"/>
    </row>
    <row r="980" spans="5:5" ht="15.75" customHeight="1" x14ac:dyDescent="0.2">
      <c r="E980" s="247"/>
    </row>
    <row r="981" spans="5:5" ht="15.75" customHeight="1" x14ac:dyDescent="0.2">
      <c r="E981" s="247"/>
    </row>
    <row r="982" spans="5:5" ht="15.75" customHeight="1" x14ac:dyDescent="0.2">
      <c r="E982" s="247"/>
    </row>
    <row r="983" spans="5:5" ht="15.75" customHeight="1" x14ac:dyDescent="0.2">
      <c r="E983" s="247"/>
    </row>
    <row r="984" spans="5:5" ht="15.75" customHeight="1" x14ac:dyDescent="0.2">
      <c r="E984" s="247"/>
    </row>
    <row r="985" spans="5:5" ht="15.75" customHeight="1" x14ac:dyDescent="0.2">
      <c r="E985" s="247"/>
    </row>
    <row r="986" spans="5:5" ht="15.75" customHeight="1" x14ac:dyDescent="0.2">
      <c r="E986" s="247"/>
    </row>
    <row r="987" spans="5:5" ht="15.75" customHeight="1" x14ac:dyDescent="0.2">
      <c r="E987" s="247"/>
    </row>
    <row r="988" spans="5:5" ht="15.75" customHeight="1" x14ac:dyDescent="0.2">
      <c r="E988" s="247"/>
    </row>
    <row r="989" spans="5:5" ht="15.75" customHeight="1" x14ac:dyDescent="0.2">
      <c r="E989" s="247"/>
    </row>
    <row r="990" spans="5:5" ht="15.75" customHeight="1" x14ac:dyDescent="0.2">
      <c r="E990" s="247"/>
    </row>
    <row r="991" spans="5:5" ht="15.75" customHeight="1" x14ac:dyDescent="0.2">
      <c r="E991" s="247"/>
    </row>
    <row r="992" spans="5:5" ht="15.75" customHeight="1" x14ac:dyDescent="0.2">
      <c r="E992" s="247"/>
    </row>
    <row r="993" spans="5:5" ht="15.75" customHeight="1" x14ac:dyDescent="0.2">
      <c r="E993" s="247"/>
    </row>
    <row r="994" spans="5:5" ht="15.75" customHeight="1" x14ac:dyDescent="0.2">
      <c r="E994" s="247"/>
    </row>
    <row r="995" spans="5:5" ht="15.75" customHeight="1" x14ac:dyDescent="0.2">
      <c r="E995" s="247"/>
    </row>
    <row r="996" spans="5:5" ht="15.75" customHeight="1" x14ac:dyDescent="0.2">
      <c r="E996" s="247"/>
    </row>
    <row r="997" spans="5:5" ht="15.75" customHeight="1" x14ac:dyDescent="0.2">
      <c r="E997" s="247"/>
    </row>
    <row r="998" spans="5:5" ht="15.75" customHeight="1" x14ac:dyDescent="0.2">
      <c r="E998" s="247"/>
    </row>
    <row r="999" spans="5:5" ht="15.75" customHeight="1" x14ac:dyDescent="0.2">
      <c r="E999" s="247"/>
    </row>
    <row r="1000" spans="5:5" ht="15.75" customHeight="1" x14ac:dyDescent="0.2">
      <c r="E1000" s="247"/>
    </row>
  </sheetData>
  <mergeCells count="1">
    <mergeCell ref="A1:D1"/>
  </mergeCells>
  <printOptions horizontalCentered="1" gridLines="1"/>
  <pageMargins left="0.7" right="0.7" top="0.75" bottom="0.75" header="0" footer="0"/>
  <pageSetup scale="85" pageOrder="overThenDown" orientation="landscape" cellComments="atEnd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" customHeight="1" x14ac:dyDescent="0.2"/>
  <cols>
    <col min="1" max="1" width="15.42578125" customWidth="1"/>
    <col min="2" max="2" width="39.5703125" customWidth="1"/>
    <col min="3" max="3" width="19.140625" customWidth="1"/>
    <col min="4" max="4" width="39.5703125" customWidth="1"/>
    <col min="5" max="5" width="19.28515625" customWidth="1"/>
    <col min="6" max="6" width="39.5703125" customWidth="1"/>
    <col min="7" max="7" width="25.28515625" customWidth="1"/>
  </cols>
  <sheetData>
    <row r="1" spans="1:27" ht="15.75" customHeight="1" x14ac:dyDescent="0.35">
      <c r="A1" s="365" t="s">
        <v>280</v>
      </c>
      <c r="B1" s="366"/>
      <c r="C1" s="366"/>
      <c r="D1" s="366"/>
      <c r="E1" s="366"/>
      <c r="F1" s="366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</row>
    <row r="2" spans="1:27" ht="9.75" customHeight="1" x14ac:dyDescent="0.25">
      <c r="A2" s="123"/>
      <c r="B2" s="123"/>
      <c r="C2" s="123"/>
      <c r="D2" s="123"/>
      <c r="E2" s="123"/>
      <c r="F2" s="123"/>
      <c r="G2" s="12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</row>
    <row r="3" spans="1:27" ht="21.75" customHeight="1" x14ac:dyDescent="0.25">
      <c r="A3" s="268"/>
      <c r="B3" s="269" t="s">
        <v>281</v>
      </c>
      <c r="C3" s="269"/>
      <c r="D3" s="270" t="s">
        <v>248</v>
      </c>
      <c r="E3" s="269"/>
      <c r="F3" s="271" t="s">
        <v>282</v>
      </c>
      <c r="G3" s="269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ht="15.75" customHeight="1" x14ac:dyDescent="0.2">
      <c r="A4" s="153" t="s">
        <v>187</v>
      </c>
      <c r="B4" s="154" t="s">
        <v>283</v>
      </c>
      <c r="C4" s="154"/>
      <c r="D4" s="154" t="s">
        <v>284</v>
      </c>
      <c r="E4" s="154"/>
      <c r="F4" s="156" t="s">
        <v>259</v>
      </c>
      <c r="G4" s="154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</row>
    <row r="5" spans="1:27" ht="15" customHeight="1" x14ac:dyDescent="0.2">
      <c r="A5" s="235">
        <v>0</v>
      </c>
      <c r="B5" s="255">
        <v>13.95</v>
      </c>
      <c r="C5" s="264">
        <f t="shared" ref="C5:C31" si="0">B5*1.025</f>
        <v>14.298749999999998</v>
      </c>
      <c r="D5" s="185">
        <v>15.35</v>
      </c>
      <c r="E5" s="264">
        <f t="shared" ref="E5:E31" si="1">D5*1.025</f>
        <v>15.733749999999999</v>
      </c>
      <c r="F5" s="185">
        <v>16.87</v>
      </c>
      <c r="G5" s="264">
        <f t="shared" ref="G5:G31" si="2">F5*1.025</f>
        <v>17.29175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 customHeight="1" x14ac:dyDescent="0.2">
      <c r="A6" s="272">
        <v>1</v>
      </c>
      <c r="B6" s="261">
        <v>14.23</v>
      </c>
      <c r="C6" s="264">
        <f t="shared" si="0"/>
        <v>14.585749999999999</v>
      </c>
      <c r="D6" s="187">
        <v>15.66</v>
      </c>
      <c r="E6" s="264">
        <f t="shared" si="1"/>
        <v>16.051499999999997</v>
      </c>
      <c r="F6" s="187">
        <v>17.22</v>
      </c>
      <c r="G6" s="264">
        <f t="shared" si="2"/>
        <v>17.650499999999997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 customHeight="1" x14ac:dyDescent="0.2">
      <c r="A7" s="272">
        <v>2</v>
      </c>
      <c r="B7" s="261">
        <v>14.52</v>
      </c>
      <c r="C7" s="264">
        <f t="shared" si="0"/>
        <v>14.882999999999999</v>
      </c>
      <c r="D7" s="187">
        <v>15.94</v>
      </c>
      <c r="E7" s="264">
        <f t="shared" si="1"/>
        <v>16.3385</v>
      </c>
      <c r="F7" s="187">
        <v>17.57</v>
      </c>
      <c r="G7" s="264">
        <f t="shared" si="2"/>
        <v>18.009249999999998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 customHeight="1" x14ac:dyDescent="0.2">
      <c r="A8" s="272">
        <v>3</v>
      </c>
      <c r="B8" s="261">
        <v>14.79</v>
      </c>
      <c r="C8" s="264">
        <f t="shared" si="0"/>
        <v>15.159749999999997</v>
      </c>
      <c r="D8" s="187">
        <v>16.29</v>
      </c>
      <c r="E8" s="264">
        <f t="shared" si="1"/>
        <v>16.697249999999997</v>
      </c>
      <c r="F8" s="187">
        <v>17.899999999999999</v>
      </c>
      <c r="G8" s="264">
        <f t="shared" si="2"/>
        <v>18.347499999999997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 customHeight="1" x14ac:dyDescent="0.2">
      <c r="A9" s="272">
        <v>4</v>
      </c>
      <c r="B9" s="261">
        <v>15.11</v>
      </c>
      <c r="C9" s="264">
        <f t="shared" si="0"/>
        <v>15.487749999999998</v>
      </c>
      <c r="D9" s="187">
        <v>16.62</v>
      </c>
      <c r="E9" s="264">
        <f t="shared" si="1"/>
        <v>17.035499999999999</v>
      </c>
      <c r="F9" s="187">
        <v>18.27</v>
      </c>
      <c r="G9" s="264">
        <f t="shared" si="2"/>
        <v>18.726749999999999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 customHeight="1" x14ac:dyDescent="0.2">
      <c r="A10" s="272">
        <v>5</v>
      </c>
      <c r="B10" s="261">
        <v>15.41</v>
      </c>
      <c r="C10" s="264">
        <f t="shared" si="0"/>
        <v>15.795249999999999</v>
      </c>
      <c r="D10" s="187">
        <v>16.920000000000002</v>
      </c>
      <c r="E10" s="264">
        <f t="shared" si="1"/>
        <v>17.343</v>
      </c>
      <c r="F10" s="187">
        <v>18.649999999999999</v>
      </c>
      <c r="G10" s="264">
        <f t="shared" si="2"/>
        <v>19.116249999999997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 customHeight="1" x14ac:dyDescent="0.2">
      <c r="A11" s="272">
        <v>6</v>
      </c>
      <c r="B11" s="261">
        <v>15.71</v>
      </c>
      <c r="C11" s="264">
        <f t="shared" si="0"/>
        <v>16.10275</v>
      </c>
      <c r="D11" s="187">
        <v>17.27</v>
      </c>
      <c r="E11" s="264">
        <f t="shared" si="1"/>
        <v>17.701749999999997</v>
      </c>
      <c r="F11" s="187">
        <v>19</v>
      </c>
      <c r="G11" s="264">
        <f t="shared" si="2"/>
        <v>19.474999999999998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 customHeight="1" x14ac:dyDescent="0.2">
      <c r="A12" s="272">
        <v>7</v>
      </c>
      <c r="B12" s="261">
        <v>16.03</v>
      </c>
      <c r="C12" s="264">
        <f t="shared" si="0"/>
        <v>16.43075</v>
      </c>
      <c r="D12" s="187">
        <v>17.64</v>
      </c>
      <c r="E12" s="264">
        <f t="shared" si="1"/>
        <v>18.081</v>
      </c>
      <c r="F12" s="187">
        <v>19.38</v>
      </c>
      <c r="G12" s="264">
        <f t="shared" si="2"/>
        <v>19.864499999999996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" customHeight="1" x14ac:dyDescent="0.2">
      <c r="A13" s="272">
        <v>8</v>
      </c>
      <c r="B13" s="261">
        <v>16.36</v>
      </c>
      <c r="C13" s="264">
        <f t="shared" si="0"/>
        <v>16.768999999999998</v>
      </c>
      <c r="D13" s="187">
        <v>17.96</v>
      </c>
      <c r="E13" s="264">
        <f t="shared" si="1"/>
        <v>18.408999999999999</v>
      </c>
      <c r="F13" s="187">
        <v>19.8</v>
      </c>
      <c r="G13" s="264">
        <f t="shared" si="2"/>
        <v>20.294999999999998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" customHeight="1" x14ac:dyDescent="0.2">
      <c r="A14" s="272">
        <v>9</v>
      </c>
      <c r="B14" s="261">
        <v>16.68</v>
      </c>
      <c r="C14" s="264">
        <f t="shared" si="0"/>
        <v>17.096999999999998</v>
      </c>
      <c r="D14" s="187">
        <v>18.329999999999998</v>
      </c>
      <c r="E14" s="264">
        <f t="shared" si="1"/>
        <v>18.788249999999998</v>
      </c>
      <c r="F14" s="187">
        <v>20.16</v>
      </c>
      <c r="G14" s="264">
        <f t="shared" si="2"/>
        <v>20.663999999999998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" customHeight="1" x14ac:dyDescent="0.2">
      <c r="A15" s="272">
        <v>10</v>
      </c>
      <c r="B15" s="261">
        <v>17</v>
      </c>
      <c r="C15" s="264">
        <f t="shared" si="0"/>
        <v>17.424999999999997</v>
      </c>
      <c r="D15" s="187">
        <v>18.73</v>
      </c>
      <c r="E15" s="264">
        <f t="shared" si="1"/>
        <v>19.198249999999998</v>
      </c>
      <c r="F15" s="187">
        <v>20.58</v>
      </c>
      <c r="G15" s="264">
        <f t="shared" si="2"/>
        <v>21.094499999999996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" customHeight="1" x14ac:dyDescent="0.2">
      <c r="A16" s="272">
        <v>11</v>
      </c>
      <c r="B16" s="261">
        <v>17.36</v>
      </c>
      <c r="C16" s="264">
        <f t="shared" si="0"/>
        <v>17.793999999999997</v>
      </c>
      <c r="D16" s="187">
        <v>19.07</v>
      </c>
      <c r="E16" s="264">
        <f t="shared" si="1"/>
        <v>19.546749999999999</v>
      </c>
      <c r="F16" s="187">
        <v>20.99</v>
      </c>
      <c r="G16" s="264">
        <f t="shared" si="2"/>
        <v>21.514749999999996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" customHeight="1" x14ac:dyDescent="0.2">
      <c r="A17" s="272">
        <v>12</v>
      </c>
      <c r="B17" s="261">
        <v>17.71</v>
      </c>
      <c r="C17" s="264">
        <f t="shared" si="0"/>
        <v>18.152750000000001</v>
      </c>
      <c r="D17" s="187">
        <v>19.47</v>
      </c>
      <c r="E17" s="264">
        <f t="shared" si="1"/>
        <v>19.956749999999996</v>
      </c>
      <c r="F17" s="187">
        <v>21.41</v>
      </c>
      <c r="G17" s="264">
        <f t="shared" si="2"/>
        <v>21.945249999999998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" customHeight="1" x14ac:dyDescent="0.2">
      <c r="A18" s="272">
        <v>13</v>
      </c>
      <c r="B18" s="261">
        <v>18.04</v>
      </c>
      <c r="C18" s="264">
        <f t="shared" si="0"/>
        <v>18.490999999999996</v>
      </c>
      <c r="D18" s="187">
        <v>19.86</v>
      </c>
      <c r="E18" s="264">
        <f t="shared" si="1"/>
        <v>20.356499999999997</v>
      </c>
      <c r="F18" s="187">
        <v>21.85</v>
      </c>
      <c r="G18" s="264">
        <f t="shared" si="2"/>
        <v>22.396249999999998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 customHeight="1" x14ac:dyDescent="0.2">
      <c r="A19" s="272">
        <v>14</v>
      </c>
      <c r="B19" s="261">
        <v>18.420000000000002</v>
      </c>
      <c r="C19" s="264">
        <f t="shared" si="0"/>
        <v>18.880500000000001</v>
      </c>
      <c r="D19" s="187">
        <v>20.239999999999998</v>
      </c>
      <c r="E19" s="264">
        <f t="shared" si="1"/>
        <v>20.745999999999995</v>
      </c>
      <c r="F19" s="187">
        <v>22.26</v>
      </c>
      <c r="G19" s="264">
        <f t="shared" si="2"/>
        <v>22.816500000000001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" customHeight="1" x14ac:dyDescent="0.2">
      <c r="A20" s="272">
        <v>15</v>
      </c>
      <c r="B20" s="261">
        <v>18.79</v>
      </c>
      <c r="C20" s="264">
        <f t="shared" si="0"/>
        <v>19.259749999999997</v>
      </c>
      <c r="D20" s="187">
        <v>20.66</v>
      </c>
      <c r="E20" s="264">
        <f t="shared" si="1"/>
        <v>21.176499999999997</v>
      </c>
      <c r="F20" s="187">
        <v>22.72</v>
      </c>
      <c r="G20" s="264">
        <f t="shared" si="2"/>
        <v>23.287999999999997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" customHeight="1" x14ac:dyDescent="0.2">
      <c r="A21" s="272">
        <v>16</v>
      </c>
      <c r="B21" s="261">
        <v>19.14</v>
      </c>
      <c r="C21" s="264">
        <f t="shared" si="0"/>
        <v>19.618499999999997</v>
      </c>
      <c r="D21" s="187">
        <v>21.06</v>
      </c>
      <c r="E21" s="264">
        <f t="shared" si="1"/>
        <v>21.586499999999997</v>
      </c>
      <c r="F21" s="187">
        <v>23.18</v>
      </c>
      <c r="G21" s="264">
        <f t="shared" si="2"/>
        <v>23.759499999999999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" customHeight="1" x14ac:dyDescent="0.2">
      <c r="A22" s="272">
        <v>17</v>
      </c>
      <c r="B22" s="261">
        <v>19.54</v>
      </c>
      <c r="C22" s="264">
        <f t="shared" si="0"/>
        <v>20.028499999999998</v>
      </c>
      <c r="D22" s="187">
        <v>21.49</v>
      </c>
      <c r="E22" s="264">
        <f t="shared" si="1"/>
        <v>22.027249999999995</v>
      </c>
      <c r="F22" s="187">
        <v>23.63</v>
      </c>
      <c r="G22" s="264">
        <f t="shared" si="2"/>
        <v>24.220749999999995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" customHeight="1" x14ac:dyDescent="0.2">
      <c r="A23" s="272">
        <v>18</v>
      </c>
      <c r="B23" s="261">
        <v>19.93</v>
      </c>
      <c r="C23" s="264">
        <f t="shared" si="0"/>
        <v>20.428249999999998</v>
      </c>
      <c r="D23" s="187">
        <v>21.93</v>
      </c>
      <c r="E23" s="264">
        <f t="shared" si="1"/>
        <v>22.478249999999999</v>
      </c>
      <c r="F23" s="187">
        <v>24.11</v>
      </c>
      <c r="G23" s="264">
        <f t="shared" si="2"/>
        <v>24.712749999999996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" customHeight="1" x14ac:dyDescent="0.2">
      <c r="A24" s="272">
        <v>19</v>
      </c>
      <c r="B24" s="261">
        <v>20.32</v>
      </c>
      <c r="C24" s="264">
        <f t="shared" si="0"/>
        <v>20.827999999999999</v>
      </c>
      <c r="D24" s="187">
        <v>22.34</v>
      </c>
      <c r="E24" s="264">
        <f t="shared" si="1"/>
        <v>22.898499999999999</v>
      </c>
      <c r="F24" s="187">
        <v>24.58</v>
      </c>
      <c r="G24" s="264">
        <f t="shared" si="2"/>
        <v>25.194499999999994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" customHeight="1" x14ac:dyDescent="0.2">
      <c r="A25" s="272">
        <v>20</v>
      </c>
      <c r="B25" s="261">
        <v>20.73</v>
      </c>
      <c r="C25" s="264">
        <f t="shared" si="0"/>
        <v>21.248249999999999</v>
      </c>
      <c r="D25" s="187">
        <v>22.79</v>
      </c>
      <c r="E25" s="264">
        <f t="shared" si="1"/>
        <v>23.359749999999998</v>
      </c>
      <c r="F25" s="187">
        <v>25.08</v>
      </c>
      <c r="G25" s="264">
        <f t="shared" si="2"/>
        <v>25.706999999999997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" customHeight="1" x14ac:dyDescent="0.2">
      <c r="A26" s="272">
        <v>21</v>
      </c>
      <c r="B26" s="261">
        <v>21.14</v>
      </c>
      <c r="C26" s="264">
        <f t="shared" si="0"/>
        <v>21.668499999999998</v>
      </c>
      <c r="D26" s="187">
        <v>23.26</v>
      </c>
      <c r="E26" s="264">
        <f t="shared" si="1"/>
        <v>23.8415</v>
      </c>
      <c r="F26" s="187">
        <v>25.57</v>
      </c>
      <c r="G26" s="264">
        <f t="shared" si="2"/>
        <v>26.209249999999997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" customHeight="1" x14ac:dyDescent="0.2">
      <c r="A27" s="272">
        <v>22</v>
      </c>
      <c r="B27" s="261">
        <v>21.58</v>
      </c>
      <c r="C27" s="264">
        <f t="shared" si="0"/>
        <v>22.119499999999995</v>
      </c>
      <c r="D27" s="187">
        <v>23.72</v>
      </c>
      <c r="E27" s="264">
        <f t="shared" si="1"/>
        <v>24.312999999999995</v>
      </c>
      <c r="F27" s="187">
        <v>26.1</v>
      </c>
      <c r="G27" s="264">
        <f t="shared" si="2"/>
        <v>26.752499999999998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" customHeight="1" x14ac:dyDescent="0.2">
      <c r="A28" s="272">
        <v>23</v>
      </c>
      <c r="B28" s="261">
        <v>21.68</v>
      </c>
      <c r="C28" s="264">
        <f t="shared" si="0"/>
        <v>22.221999999999998</v>
      </c>
      <c r="D28" s="187">
        <v>23.84</v>
      </c>
      <c r="E28" s="264">
        <f t="shared" si="1"/>
        <v>24.435999999999996</v>
      </c>
      <c r="F28" s="187">
        <v>26.23</v>
      </c>
      <c r="G28" s="264">
        <f t="shared" si="2"/>
        <v>26.885749999999998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" customHeight="1" x14ac:dyDescent="0.2">
      <c r="A29" s="272">
        <v>24</v>
      </c>
      <c r="B29" s="261">
        <v>21.68</v>
      </c>
      <c r="C29" s="264">
        <f t="shared" si="0"/>
        <v>22.221999999999998</v>
      </c>
      <c r="D29" s="187">
        <v>23.84</v>
      </c>
      <c r="E29" s="264">
        <f t="shared" si="1"/>
        <v>24.435999999999996</v>
      </c>
      <c r="F29" s="187">
        <v>26.23</v>
      </c>
      <c r="G29" s="264">
        <f t="shared" si="2"/>
        <v>26.885749999999998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" customHeight="1" x14ac:dyDescent="0.2">
      <c r="A30" s="272">
        <v>25</v>
      </c>
      <c r="B30" s="261">
        <v>21.68</v>
      </c>
      <c r="C30" s="264">
        <f t="shared" si="0"/>
        <v>22.221999999999998</v>
      </c>
      <c r="D30" s="187">
        <v>23.84</v>
      </c>
      <c r="E30" s="264">
        <f t="shared" si="1"/>
        <v>24.435999999999996</v>
      </c>
      <c r="F30" s="187">
        <v>26.23</v>
      </c>
      <c r="G30" s="264">
        <f t="shared" si="2"/>
        <v>26.885749999999998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" customHeight="1" x14ac:dyDescent="0.2">
      <c r="A31" s="272">
        <v>26</v>
      </c>
      <c r="B31" s="261">
        <v>21.68</v>
      </c>
      <c r="C31" s="264">
        <f t="shared" si="0"/>
        <v>22.221999999999998</v>
      </c>
      <c r="D31" s="187">
        <v>23.84</v>
      </c>
      <c r="E31" s="264">
        <f t="shared" si="1"/>
        <v>24.435999999999996</v>
      </c>
      <c r="F31" s="187">
        <v>26.23</v>
      </c>
      <c r="G31" s="264">
        <f t="shared" si="2"/>
        <v>26.885749999999998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" customHeight="1" x14ac:dyDescent="0.2">
      <c r="A32" s="273">
        <v>27</v>
      </c>
      <c r="B32" s="274">
        <v>21.68</v>
      </c>
      <c r="C32" s="265">
        <v>22.52</v>
      </c>
      <c r="D32" s="190">
        <v>23.84</v>
      </c>
      <c r="E32" s="265">
        <v>24.77</v>
      </c>
      <c r="F32" s="190">
        <v>26.23</v>
      </c>
      <c r="G32" s="265">
        <v>27.26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" customHeight="1" x14ac:dyDescent="0.2">
      <c r="A33" s="273">
        <v>28</v>
      </c>
      <c r="B33" s="274">
        <v>21.68</v>
      </c>
      <c r="C33" s="265">
        <v>22.94</v>
      </c>
      <c r="D33" s="190">
        <v>23.84</v>
      </c>
      <c r="E33" s="265">
        <v>25.23</v>
      </c>
      <c r="F33" s="190">
        <v>26.23</v>
      </c>
      <c r="G33" s="265">
        <v>27.77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" customHeight="1" x14ac:dyDescent="0.2">
      <c r="A34" s="273">
        <v>29</v>
      </c>
      <c r="B34" s="274">
        <v>21.68</v>
      </c>
      <c r="C34" s="265">
        <v>23.05</v>
      </c>
      <c r="D34" s="190">
        <v>23.84</v>
      </c>
      <c r="E34" s="265">
        <v>25.36</v>
      </c>
      <c r="F34" s="190">
        <v>26.23</v>
      </c>
      <c r="G34" s="265">
        <v>27.91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2">
      <c r="A35" s="9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2">
      <c r="A36" s="9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2">
      <c r="A37" s="9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2">
      <c r="A38" s="9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2">
      <c r="A39" s="9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2">
      <c r="A40" s="9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2">
      <c r="A41" s="9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2">
      <c r="A42" s="9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2">
      <c r="A43" s="9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2">
      <c r="A44" s="9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2">
      <c r="A45" s="9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2">
      <c r="A46" s="9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2">
      <c r="A47" s="9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2">
      <c r="A48" s="9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 x14ac:dyDescent="0.2">
      <c r="A49" s="9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 x14ac:dyDescent="0.2">
      <c r="A50" s="9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 x14ac:dyDescent="0.2">
      <c r="A51" s="9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 x14ac:dyDescent="0.2">
      <c r="A52" s="9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 x14ac:dyDescent="0.2">
      <c r="A53" s="9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 x14ac:dyDescent="0.2">
      <c r="A54" s="9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 x14ac:dyDescent="0.2">
      <c r="A55" s="9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 x14ac:dyDescent="0.2">
      <c r="A56" s="9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 x14ac:dyDescent="0.2">
      <c r="A57" s="9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 x14ac:dyDescent="0.2">
      <c r="A58" s="9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 x14ac:dyDescent="0.2">
      <c r="A59" s="9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 x14ac:dyDescent="0.2">
      <c r="A60" s="9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 x14ac:dyDescent="0.2">
      <c r="A61" s="9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 x14ac:dyDescent="0.2">
      <c r="A62" s="9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 x14ac:dyDescent="0.2">
      <c r="A63" s="9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customHeight="1" x14ac:dyDescent="0.2">
      <c r="A64" s="9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 x14ac:dyDescent="0.2">
      <c r="A65" s="9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customHeight="1" x14ac:dyDescent="0.2">
      <c r="A66" s="9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customHeight="1" x14ac:dyDescent="0.2">
      <c r="A67" s="9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 x14ac:dyDescent="0.2">
      <c r="A68" s="9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 x14ac:dyDescent="0.2">
      <c r="A69" s="9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 x14ac:dyDescent="0.2">
      <c r="A70" s="9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 x14ac:dyDescent="0.2">
      <c r="A71" s="9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 x14ac:dyDescent="0.2">
      <c r="A72" s="9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 x14ac:dyDescent="0.2">
      <c r="A73" s="9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customHeight="1" x14ac:dyDescent="0.2">
      <c r="A74" s="9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 x14ac:dyDescent="0.2">
      <c r="A75" s="9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 x14ac:dyDescent="0.2">
      <c r="A76" s="9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 x14ac:dyDescent="0.2">
      <c r="A77" s="9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 x14ac:dyDescent="0.2">
      <c r="A78" s="9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 x14ac:dyDescent="0.2">
      <c r="A79" s="9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 x14ac:dyDescent="0.2">
      <c r="A80" s="9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 x14ac:dyDescent="0.2">
      <c r="A81" s="9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 x14ac:dyDescent="0.2">
      <c r="A82" s="9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 x14ac:dyDescent="0.2">
      <c r="A83" s="9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 x14ac:dyDescent="0.2">
      <c r="A84" s="9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 x14ac:dyDescent="0.2">
      <c r="A85" s="9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 x14ac:dyDescent="0.2">
      <c r="A86" s="9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 x14ac:dyDescent="0.2">
      <c r="A87" s="9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 x14ac:dyDescent="0.2">
      <c r="A88" s="9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 x14ac:dyDescent="0.2">
      <c r="A89" s="9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 x14ac:dyDescent="0.2">
      <c r="A90" s="9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 x14ac:dyDescent="0.2">
      <c r="A91" s="9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 x14ac:dyDescent="0.2">
      <c r="A92" s="9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 x14ac:dyDescent="0.2">
      <c r="A93" s="9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 x14ac:dyDescent="0.2">
      <c r="A94" s="9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 x14ac:dyDescent="0.2">
      <c r="A95" s="9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 x14ac:dyDescent="0.2">
      <c r="A96" s="9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 x14ac:dyDescent="0.2">
      <c r="A97" s="9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 x14ac:dyDescent="0.2">
      <c r="A98" s="9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 x14ac:dyDescent="0.2">
      <c r="A99" s="9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 x14ac:dyDescent="0.2">
      <c r="A100" s="9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 x14ac:dyDescent="0.2">
      <c r="A101" s="9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 x14ac:dyDescent="0.2">
      <c r="A102" s="9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 x14ac:dyDescent="0.2">
      <c r="A103" s="9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 x14ac:dyDescent="0.2">
      <c r="A104" s="9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 x14ac:dyDescent="0.2">
      <c r="A105" s="9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 x14ac:dyDescent="0.2">
      <c r="A106" s="9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 x14ac:dyDescent="0.2">
      <c r="A107" s="9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 x14ac:dyDescent="0.2">
      <c r="A108" s="9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 x14ac:dyDescent="0.2">
      <c r="A109" s="9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 x14ac:dyDescent="0.2">
      <c r="A110" s="9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 x14ac:dyDescent="0.2">
      <c r="A111" s="9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 x14ac:dyDescent="0.2">
      <c r="A112" s="9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 x14ac:dyDescent="0.2">
      <c r="A113" s="9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 x14ac:dyDescent="0.2">
      <c r="A114" s="9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 x14ac:dyDescent="0.2">
      <c r="A115" s="9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 x14ac:dyDescent="0.2">
      <c r="A116" s="9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 x14ac:dyDescent="0.2">
      <c r="A117" s="9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 x14ac:dyDescent="0.2">
      <c r="A118" s="9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 x14ac:dyDescent="0.2">
      <c r="A119" s="9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 x14ac:dyDescent="0.2">
      <c r="A120" s="9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 x14ac:dyDescent="0.2">
      <c r="A121" s="9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 x14ac:dyDescent="0.2">
      <c r="A122" s="9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 x14ac:dyDescent="0.2">
      <c r="A123" s="9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 x14ac:dyDescent="0.2">
      <c r="A124" s="9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 x14ac:dyDescent="0.2">
      <c r="A125" s="9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 x14ac:dyDescent="0.2">
      <c r="A126" s="9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 x14ac:dyDescent="0.2">
      <c r="A127" s="9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 x14ac:dyDescent="0.2">
      <c r="A128" s="9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 x14ac:dyDescent="0.2">
      <c r="A129" s="9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 x14ac:dyDescent="0.2">
      <c r="A130" s="9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 x14ac:dyDescent="0.2">
      <c r="A131" s="9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 x14ac:dyDescent="0.2">
      <c r="A132" s="9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 x14ac:dyDescent="0.2">
      <c r="A133" s="9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 x14ac:dyDescent="0.2">
      <c r="A134" s="9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 x14ac:dyDescent="0.2">
      <c r="A135" s="9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 x14ac:dyDescent="0.2">
      <c r="A136" s="9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 x14ac:dyDescent="0.2">
      <c r="A137" s="9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 x14ac:dyDescent="0.2">
      <c r="A138" s="9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 x14ac:dyDescent="0.2">
      <c r="A139" s="9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 x14ac:dyDescent="0.2">
      <c r="A140" s="9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 x14ac:dyDescent="0.2">
      <c r="A141" s="9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 x14ac:dyDescent="0.2">
      <c r="A142" s="9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 x14ac:dyDescent="0.2">
      <c r="A143" s="9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 x14ac:dyDescent="0.2">
      <c r="A144" s="9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 x14ac:dyDescent="0.2">
      <c r="A145" s="9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 x14ac:dyDescent="0.2">
      <c r="A146" s="9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 x14ac:dyDescent="0.2">
      <c r="A147" s="9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 x14ac:dyDescent="0.2">
      <c r="A148" s="9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 x14ac:dyDescent="0.2">
      <c r="A149" s="9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 x14ac:dyDescent="0.2">
      <c r="A150" s="9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 x14ac:dyDescent="0.2">
      <c r="A151" s="9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 x14ac:dyDescent="0.2">
      <c r="A152" s="9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 x14ac:dyDescent="0.2">
      <c r="A153" s="9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 x14ac:dyDescent="0.2">
      <c r="A154" s="9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 x14ac:dyDescent="0.2">
      <c r="A155" s="9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 x14ac:dyDescent="0.2">
      <c r="A156" s="9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 x14ac:dyDescent="0.2">
      <c r="A157" s="9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 x14ac:dyDescent="0.2">
      <c r="A158" s="9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 x14ac:dyDescent="0.2">
      <c r="A159" s="9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 x14ac:dyDescent="0.2">
      <c r="A160" s="9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 x14ac:dyDescent="0.2">
      <c r="A161" s="9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 x14ac:dyDescent="0.2">
      <c r="A162" s="9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 x14ac:dyDescent="0.2">
      <c r="A163" s="9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 x14ac:dyDescent="0.2">
      <c r="A164" s="9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 x14ac:dyDescent="0.2">
      <c r="A165" s="9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 x14ac:dyDescent="0.2">
      <c r="A166" s="9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 x14ac:dyDescent="0.2">
      <c r="A167" s="9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 x14ac:dyDescent="0.2">
      <c r="A168" s="9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 x14ac:dyDescent="0.2">
      <c r="A169" s="9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 x14ac:dyDescent="0.2">
      <c r="A170" s="9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 x14ac:dyDescent="0.2">
      <c r="A171" s="9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 x14ac:dyDescent="0.2">
      <c r="A172" s="9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 x14ac:dyDescent="0.2">
      <c r="A173" s="9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 x14ac:dyDescent="0.2">
      <c r="A174" s="9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 x14ac:dyDescent="0.2">
      <c r="A175" s="9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 x14ac:dyDescent="0.2">
      <c r="A176" s="9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 x14ac:dyDescent="0.2">
      <c r="A177" s="9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 x14ac:dyDescent="0.2">
      <c r="A178" s="9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 x14ac:dyDescent="0.2">
      <c r="A179" s="9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 x14ac:dyDescent="0.2">
      <c r="A180" s="9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 x14ac:dyDescent="0.2">
      <c r="A181" s="9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 x14ac:dyDescent="0.2">
      <c r="A182" s="9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 x14ac:dyDescent="0.2">
      <c r="A183" s="9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 x14ac:dyDescent="0.2">
      <c r="A184" s="9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 x14ac:dyDescent="0.2">
      <c r="A185" s="9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 x14ac:dyDescent="0.2">
      <c r="A186" s="9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 x14ac:dyDescent="0.2">
      <c r="A187" s="9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 x14ac:dyDescent="0.2">
      <c r="A188" s="9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 x14ac:dyDescent="0.2">
      <c r="A189" s="9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 x14ac:dyDescent="0.2">
      <c r="A190" s="9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 x14ac:dyDescent="0.2">
      <c r="A191" s="9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 x14ac:dyDescent="0.2">
      <c r="A192" s="9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 x14ac:dyDescent="0.2">
      <c r="A193" s="9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 x14ac:dyDescent="0.2">
      <c r="A194" s="9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 x14ac:dyDescent="0.2">
      <c r="A195" s="9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 x14ac:dyDescent="0.2">
      <c r="A196" s="9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 x14ac:dyDescent="0.2">
      <c r="A197" s="9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 x14ac:dyDescent="0.2">
      <c r="A198" s="9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 x14ac:dyDescent="0.2">
      <c r="A199" s="9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 x14ac:dyDescent="0.2">
      <c r="A200" s="9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 x14ac:dyDescent="0.2">
      <c r="A201" s="9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 x14ac:dyDescent="0.2">
      <c r="A202" s="9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 x14ac:dyDescent="0.2">
      <c r="A203" s="9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 x14ac:dyDescent="0.2">
      <c r="A204" s="9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 x14ac:dyDescent="0.2">
      <c r="A205" s="9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 x14ac:dyDescent="0.2">
      <c r="A206" s="9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 x14ac:dyDescent="0.2">
      <c r="A207" s="9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 x14ac:dyDescent="0.2">
      <c r="A208" s="9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 x14ac:dyDescent="0.2">
      <c r="A209" s="9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 x14ac:dyDescent="0.2">
      <c r="A210" s="9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 x14ac:dyDescent="0.2">
      <c r="A211" s="9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 x14ac:dyDescent="0.2">
      <c r="A212" s="9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 x14ac:dyDescent="0.2">
      <c r="A213" s="9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 x14ac:dyDescent="0.2">
      <c r="A214" s="9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 x14ac:dyDescent="0.2">
      <c r="A215" s="9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 x14ac:dyDescent="0.2">
      <c r="A216" s="9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 x14ac:dyDescent="0.2">
      <c r="A217" s="9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 x14ac:dyDescent="0.2">
      <c r="A218" s="9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 x14ac:dyDescent="0.2">
      <c r="A219" s="9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 x14ac:dyDescent="0.2">
      <c r="A220" s="9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 x14ac:dyDescent="0.2">
      <c r="A221" s="9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 x14ac:dyDescent="0.2">
      <c r="A222" s="9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 x14ac:dyDescent="0.2">
      <c r="A223" s="9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 x14ac:dyDescent="0.2">
      <c r="A224" s="9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 x14ac:dyDescent="0.2">
      <c r="A225" s="9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 x14ac:dyDescent="0.2">
      <c r="A226" s="9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 x14ac:dyDescent="0.2">
      <c r="A227" s="9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 x14ac:dyDescent="0.2">
      <c r="A228" s="9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 x14ac:dyDescent="0.2">
      <c r="A229" s="9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 x14ac:dyDescent="0.2">
      <c r="A230" s="9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 x14ac:dyDescent="0.2">
      <c r="A231" s="9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 x14ac:dyDescent="0.2">
      <c r="A232" s="9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 x14ac:dyDescent="0.2">
      <c r="A233" s="9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 x14ac:dyDescent="0.2">
      <c r="A234" s="9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 x14ac:dyDescent="0.2"/>
    <row r="236" spans="1:27" ht="15.75" customHeight="1" x14ac:dyDescent="0.2"/>
    <row r="237" spans="1:27" ht="15.75" customHeight="1" x14ac:dyDescent="0.2"/>
    <row r="238" spans="1:27" ht="15.75" customHeight="1" x14ac:dyDescent="0.2"/>
    <row r="239" spans="1:27" ht="15.75" customHeight="1" x14ac:dyDescent="0.2"/>
    <row r="240" spans="1:27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F1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" customHeight="1" x14ac:dyDescent="0.2"/>
  <cols>
    <col min="1" max="1" width="14.5703125" customWidth="1"/>
    <col min="2" max="7" width="38.42578125" customWidth="1"/>
  </cols>
  <sheetData>
    <row r="1" spans="1:27" ht="24.75" customHeight="1" x14ac:dyDescent="0.35">
      <c r="A1" s="365" t="s">
        <v>285</v>
      </c>
      <c r="B1" s="366"/>
      <c r="C1" s="366"/>
      <c r="D1" s="366"/>
      <c r="E1" s="366"/>
      <c r="F1" s="366"/>
      <c r="G1" s="247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</row>
    <row r="2" spans="1:27" ht="16.5" customHeight="1" x14ac:dyDescent="0.25">
      <c r="A2" s="123"/>
      <c r="B2" s="275"/>
      <c r="C2" s="275"/>
      <c r="D2" s="275"/>
      <c r="E2" s="275"/>
      <c r="F2" s="275"/>
      <c r="G2" s="276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</row>
    <row r="3" spans="1:27" ht="21" customHeight="1" x14ac:dyDescent="0.2">
      <c r="A3" s="268"/>
      <c r="B3" s="277" t="s">
        <v>286</v>
      </c>
      <c r="C3" s="277"/>
      <c r="D3" s="277" t="s">
        <v>287</v>
      </c>
      <c r="E3" s="278"/>
      <c r="F3" s="279" t="s">
        <v>288</v>
      </c>
      <c r="G3" s="280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ht="15.75" customHeight="1" x14ac:dyDescent="0.2">
      <c r="A4" s="153" t="s">
        <v>187</v>
      </c>
      <c r="B4" s="212" t="s">
        <v>289</v>
      </c>
      <c r="C4" s="212"/>
      <c r="D4" s="212" t="s">
        <v>290</v>
      </c>
      <c r="E4" s="215"/>
      <c r="F4" s="281" t="s">
        <v>291</v>
      </c>
      <c r="G4" s="18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</row>
    <row r="5" spans="1:27" ht="14.25" customHeight="1" x14ac:dyDescent="0.2">
      <c r="A5" s="157">
        <v>0</v>
      </c>
      <c r="B5" s="158">
        <v>11.53</v>
      </c>
      <c r="C5" s="160">
        <f>B5*1.02+1.24</f>
        <v>13.0006</v>
      </c>
      <c r="D5" s="158">
        <v>11.53</v>
      </c>
      <c r="E5" s="160">
        <f>D5*1.02+1.24</f>
        <v>13.0006</v>
      </c>
      <c r="F5" s="161">
        <v>32049</v>
      </c>
      <c r="G5" s="162">
        <f t="shared" ref="G5:G31" si="0">F5*1.025</f>
        <v>32850.224999999999</v>
      </c>
      <c r="H5" s="164"/>
      <c r="I5" s="282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</row>
    <row r="6" spans="1:27" ht="14.25" customHeight="1" x14ac:dyDescent="0.2">
      <c r="A6" s="165">
        <v>1</v>
      </c>
      <c r="B6" s="166">
        <v>11.76</v>
      </c>
      <c r="C6" s="160">
        <f>B6*1.02+1.1</f>
        <v>13.0952</v>
      </c>
      <c r="D6" s="166">
        <v>11.76</v>
      </c>
      <c r="E6" s="160">
        <f>D6*1.02+1.1</f>
        <v>13.0952</v>
      </c>
      <c r="F6" s="167">
        <v>32688</v>
      </c>
      <c r="G6" s="162">
        <f t="shared" si="0"/>
        <v>33505.199999999997</v>
      </c>
      <c r="H6" s="164"/>
      <c r="I6" s="282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</row>
    <row r="7" spans="1:27" ht="14.25" customHeight="1" x14ac:dyDescent="0.2">
      <c r="A7" s="165">
        <v>2</v>
      </c>
      <c r="B7" s="166">
        <v>12</v>
      </c>
      <c r="C7" s="160">
        <f>B7*1.02+0.96</f>
        <v>13.2</v>
      </c>
      <c r="D7" s="166">
        <v>12</v>
      </c>
      <c r="E7" s="160">
        <f>D7*1.02+0.96</f>
        <v>13.2</v>
      </c>
      <c r="F7" s="167">
        <v>33305</v>
      </c>
      <c r="G7" s="162">
        <f t="shared" si="0"/>
        <v>34137.625</v>
      </c>
      <c r="H7" s="164"/>
      <c r="I7" s="282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</row>
    <row r="8" spans="1:27" ht="14.25" customHeight="1" x14ac:dyDescent="0.2">
      <c r="A8" s="165">
        <v>3</v>
      </c>
      <c r="B8" s="166">
        <v>12.25</v>
      </c>
      <c r="C8" s="160">
        <f>B8*1.02+0.8</f>
        <v>13.295000000000002</v>
      </c>
      <c r="D8" s="166">
        <v>12.25</v>
      </c>
      <c r="E8" s="160">
        <f>D8*1.02+0.8</f>
        <v>13.295000000000002</v>
      </c>
      <c r="F8" s="167">
        <v>34013</v>
      </c>
      <c r="G8" s="162">
        <f t="shared" si="0"/>
        <v>34863.324999999997</v>
      </c>
      <c r="H8" s="164"/>
      <c r="I8" s="282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</row>
    <row r="9" spans="1:27" ht="14.25" customHeight="1" x14ac:dyDescent="0.2">
      <c r="A9" s="165">
        <v>4</v>
      </c>
      <c r="B9" s="166">
        <v>12.47</v>
      </c>
      <c r="C9" s="160">
        <f>B9*1.02+0.68</f>
        <v>13.3994</v>
      </c>
      <c r="D9" s="166">
        <v>12.47</v>
      </c>
      <c r="E9" s="160">
        <f>D9*1.02+0.68</f>
        <v>13.3994</v>
      </c>
      <c r="F9" s="167">
        <v>34698</v>
      </c>
      <c r="G9" s="162">
        <f t="shared" si="0"/>
        <v>35565.449999999997</v>
      </c>
      <c r="H9" s="164"/>
      <c r="I9" s="282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</row>
    <row r="10" spans="1:27" ht="14.25" customHeight="1" x14ac:dyDescent="0.2">
      <c r="A10" s="165">
        <v>5</v>
      </c>
      <c r="B10" s="166">
        <v>12.73</v>
      </c>
      <c r="C10" s="160">
        <f>B10*1.02+0.52</f>
        <v>13.5046</v>
      </c>
      <c r="D10" s="166">
        <v>12.73</v>
      </c>
      <c r="E10" s="160">
        <f>D10*1.02+0.52</f>
        <v>13.5046</v>
      </c>
      <c r="F10" s="167">
        <v>35359</v>
      </c>
      <c r="G10" s="162">
        <f t="shared" si="0"/>
        <v>36242.974999999999</v>
      </c>
      <c r="H10" s="164"/>
      <c r="I10" s="282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</row>
    <row r="11" spans="1:27" ht="14.25" customHeight="1" x14ac:dyDescent="0.2">
      <c r="A11" s="165">
        <v>6</v>
      </c>
      <c r="B11" s="166">
        <v>12.99</v>
      </c>
      <c r="C11" s="160">
        <f>B11*1.02+0.5</f>
        <v>13.7498</v>
      </c>
      <c r="D11" s="166">
        <v>12.99</v>
      </c>
      <c r="E11" s="160">
        <f>D11*1.02+0.5</f>
        <v>13.7498</v>
      </c>
      <c r="F11" s="167">
        <v>36066</v>
      </c>
      <c r="G11" s="162">
        <f t="shared" si="0"/>
        <v>36967.649999999994</v>
      </c>
      <c r="H11" s="164"/>
      <c r="I11" s="282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</row>
    <row r="12" spans="1:27" ht="14.25" customHeight="1" x14ac:dyDescent="0.2">
      <c r="A12" s="165">
        <v>7</v>
      </c>
      <c r="B12" s="166">
        <v>13.25</v>
      </c>
      <c r="C12" s="160">
        <f>B12*1.02+0.33</f>
        <v>13.845000000000001</v>
      </c>
      <c r="D12" s="166">
        <v>13.25</v>
      </c>
      <c r="E12" s="160">
        <f>D12*1.02+0.33</f>
        <v>13.845000000000001</v>
      </c>
      <c r="F12" s="167">
        <v>36819</v>
      </c>
      <c r="G12" s="162">
        <f t="shared" si="0"/>
        <v>37739.474999999999</v>
      </c>
      <c r="H12" s="164"/>
      <c r="I12" s="282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</row>
    <row r="13" spans="1:27" ht="14.25" customHeight="1" x14ac:dyDescent="0.2">
      <c r="A13" s="165">
        <v>8</v>
      </c>
      <c r="B13" s="166">
        <v>13.5</v>
      </c>
      <c r="C13" s="160">
        <f>B13*1.02+0.18</f>
        <v>13.95</v>
      </c>
      <c r="D13" s="166">
        <v>13.5</v>
      </c>
      <c r="E13" s="160">
        <f>D13*1.02+0.18</f>
        <v>13.95</v>
      </c>
      <c r="F13" s="167">
        <v>37528</v>
      </c>
      <c r="G13" s="162">
        <f t="shared" si="0"/>
        <v>38466.199999999997</v>
      </c>
      <c r="H13" s="164"/>
      <c r="I13" s="282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</row>
    <row r="14" spans="1:27" ht="14.25" customHeight="1" x14ac:dyDescent="0.2">
      <c r="A14" s="165">
        <v>9</v>
      </c>
      <c r="B14" s="166">
        <v>13.76</v>
      </c>
      <c r="C14" s="159">
        <f t="shared" ref="C14:C31" si="1">B14*1.025</f>
        <v>14.103999999999999</v>
      </c>
      <c r="D14" s="166">
        <v>13.76</v>
      </c>
      <c r="E14" s="159">
        <f t="shared" ref="E14:E31" si="2">D14*1.025</f>
        <v>14.103999999999999</v>
      </c>
      <c r="F14" s="167">
        <v>38281</v>
      </c>
      <c r="G14" s="162">
        <f t="shared" si="0"/>
        <v>39238.024999999994</v>
      </c>
      <c r="H14" s="164"/>
      <c r="I14" s="282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</row>
    <row r="15" spans="1:27" ht="14.25" customHeight="1" x14ac:dyDescent="0.2">
      <c r="A15" s="165">
        <v>10</v>
      </c>
      <c r="B15" s="166">
        <v>14.06</v>
      </c>
      <c r="C15" s="159">
        <f t="shared" si="1"/>
        <v>14.411499999999998</v>
      </c>
      <c r="D15" s="166">
        <v>14.06</v>
      </c>
      <c r="E15" s="159">
        <f t="shared" si="2"/>
        <v>14.411499999999998</v>
      </c>
      <c r="F15" s="167">
        <v>39080</v>
      </c>
      <c r="G15" s="162">
        <f t="shared" si="0"/>
        <v>40057</v>
      </c>
      <c r="H15" s="164"/>
      <c r="I15" s="282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</row>
    <row r="16" spans="1:27" ht="14.25" customHeight="1" x14ac:dyDescent="0.2">
      <c r="A16" s="165">
        <v>11</v>
      </c>
      <c r="B16" s="166">
        <v>14.36</v>
      </c>
      <c r="C16" s="159">
        <f t="shared" si="1"/>
        <v>14.718999999999998</v>
      </c>
      <c r="D16" s="166">
        <v>14.36</v>
      </c>
      <c r="E16" s="159">
        <f t="shared" si="2"/>
        <v>14.718999999999998</v>
      </c>
      <c r="F16" s="167">
        <v>39833</v>
      </c>
      <c r="G16" s="162">
        <f t="shared" si="0"/>
        <v>40828.824999999997</v>
      </c>
      <c r="H16" s="164"/>
      <c r="I16" s="282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</row>
    <row r="17" spans="1:27" ht="14.25" customHeight="1" x14ac:dyDescent="0.2">
      <c r="A17" s="165">
        <v>12</v>
      </c>
      <c r="B17" s="166">
        <v>14.62</v>
      </c>
      <c r="C17" s="159">
        <f t="shared" si="1"/>
        <v>14.985499999999998</v>
      </c>
      <c r="D17" s="166">
        <v>14.62</v>
      </c>
      <c r="E17" s="159">
        <f t="shared" si="2"/>
        <v>14.985499999999998</v>
      </c>
      <c r="F17" s="167">
        <v>40634</v>
      </c>
      <c r="G17" s="162">
        <f t="shared" si="0"/>
        <v>41649.85</v>
      </c>
      <c r="H17" s="164"/>
      <c r="I17" s="282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</row>
    <row r="18" spans="1:27" ht="14.25" customHeight="1" x14ac:dyDescent="0.2">
      <c r="A18" s="165">
        <v>13</v>
      </c>
      <c r="B18" s="166">
        <v>14.91</v>
      </c>
      <c r="C18" s="159">
        <f t="shared" si="1"/>
        <v>15.282749999999998</v>
      </c>
      <c r="D18" s="166">
        <v>14.91</v>
      </c>
      <c r="E18" s="159">
        <f t="shared" si="2"/>
        <v>15.282749999999998</v>
      </c>
      <c r="F18" s="167">
        <v>41454</v>
      </c>
      <c r="G18" s="162">
        <f t="shared" si="0"/>
        <v>42490.35</v>
      </c>
      <c r="H18" s="164"/>
      <c r="I18" s="282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</row>
    <row r="19" spans="1:27" ht="14.25" customHeight="1" x14ac:dyDescent="0.2">
      <c r="A19" s="165">
        <v>14</v>
      </c>
      <c r="B19" s="166">
        <v>15.22</v>
      </c>
      <c r="C19" s="159">
        <f t="shared" si="1"/>
        <v>15.600499999999998</v>
      </c>
      <c r="D19" s="166">
        <v>15.22</v>
      </c>
      <c r="E19" s="159">
        <f t="shared" si="2"/>
        <v>15.600499999999998</v>
      </c>
      <c r="F19" s="167">
        <v>42275</v>
      </c>
      <c r="G19" s="162">
        <f t="shared" si="0"/>
        <v>43331.874999999993</v>
      </c>
      <c r="H19" s="164"/>
      <c r="I19" s="282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</row>
    <row r="20" spans="1:27" ht="14.25" customHeight="1" x14ac:dyDescent="0.2">
      <c r="A20" s="165">
        <v>15</v>
      </c>
      <c r="B20" s="166">
        <v>15.53</v>
      </c>
      <c r="C20" s="159">
        <f t="shared" si="1"/>
        <v>15.918249999999999</v>
      </c>
      <c r="D20" s="166">
        <v>15.53</v>
      </c>
      <c r="E20" s="159">
        <f t="shared" si="2"/>
        <v>15.918249999999999</v>
      </c>
      <c r="F20" s="167">
        <v>43145</v>
      </c>
      <c r="G20" s="162">
        <f t="shared" si="0"/>
        <v>44223.624999999993</v>
      </c>
      <c r="H20" s="164"/>
      <c r="I20" s="282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</row>
    <row r="21" spans="1:27" ht="14.25" customHeight="1" x14ac:dyDescent="0.2">
      <c r="A21" s="165">
        <v>16</v>
      </c>
      <c r="B21" s="166">
        <v>15.81</v>
      </c>
      <c r="C21" s="159">
        <f t="shared" si="1"/>
        <v>16.205249999999999</v>
      </c>
      <c r="D21" s="166">
        <v>15.81</v>
      </c>
      <c r="E21" s="159">
        <f t="shared" si="2"/>
        <v>16.205249999999999</v>
      </c>
      <c r="F21" s="167">
        <v>43989</v>
      </c>
      <c r="G21" s="162">
        <f t="shared" si="0"/>
        <v>45088.724999999999</v>
      </c>
      <c r="H21" s="164"/>
      <c r="I21" s="282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</row>
    <row r="22" spans="1:27" ht="14.25" customHeight="1" x14ac:dyDescent="0.2">
      <c r="A22" s="165">
        <v>17</v>
      </c>
      <c r="B22" s="166">
        <v>16.14</v>
      </c>
      <c r="C22" s="159">
        <f t="shared" si="1"/>
        <v>16.543499999999998</v>
      </c>
      <c r="D22" s="166">
        <v>16.14</v>
      </c>
      <c r="E22" s="159">
        <f t="shared" si="2"/>
        <v>16.543499999999998</v>
      </c>
      <c r="F22" s="167">
        <v>44855</v>
      </c>
      <c r="G22" s="162">
        <f t="shared" si="0"/>
        <v>45976.374999999993</v>
      </c>
      <c r="H22" s="164"/>
      <c r="I22" s="282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</row>
    <row r="23" spans="1:27" ht="14.25" customHeight="1" x14ac:dyDescent="0.2">
      <c r="A23" s="165">
        <v>18</v>
      </c>
      <c r="B23" s="166">
        <v>16.48</v>
      </c>
      <c r="C23" s="159">
        <f t="shared" si="1"/>
        <v>16.891999999999999</v>
      </c>
      <c r="D23" s="166">
        <v>16.48</v>
      </c>
      <c r="E23" s="159">
        <f t="shared" si="2"/>
        <v>16.891999999999999</v>
      </c>
      <c r="F23" s="167">
        <v>45769</v>
      </c>
      <c r="G23" s="162">
        <f t="shared" si="0"/>
        <v>46913.224999999999</v>
      </c>
      <c r="H23" s="164"/>
      <c r="I23" s="282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</row>
    <row r="24" spans="1:27" ht="14.25" customHeight="1" x14ac:dyDescent="0.2">
      <c r="A24" s="165">
        <v>19</v>
      </c>
      <c r="B24" s="166">
        <v>16.79</v>
      </c>
      <c r="C24" s="159">
        <f t="shared" si="1"/>
        <v>17.209749999999996</v>
      </c>
      <c r="D24" s="166">
        <v>16.79</v>
      </c>
      <c r="E24" s="159">
        <f t="shared" si="2"/>
        <v>17.209749999999996</v>
      </c>
      <c r="F24" s="167">
        <v>46683</v>
      </c>
      <c r="G24" s="162">
        <f t="shared" si="0"/>
        <v>47850.074999999997</v>
      </c>
      <c r="H24" s="164"/>
      <c r="I24" s="282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</row>
    <row r="25" spans="1:27" ht="14.25" customHeight="1" x14ac:dyDescent="0.2">
      <c r="A25" s="165">
        <v>20</v>
      </c>
      <c r="B25" s="166">
        <v>17.13</v>
      </c>
      <c r="C25" s="159">
        <f t="shared" si="1"/>
        <v>17.558249999999997</v>
      </c>
      <c r="D25" s="166">
        <v>17.13</v>
      </c>
      <c r="E25" s="159">
        <f t="shared" si="2"/>
        <v>17.558249999999997</v>
      </c>
      <c r="F25" s="167">
        <v>47594</v>
      </c>
      <c r="G25" s="162">
        <f t="shared" si="0"/>
        <v>48783.85</v>
      </c>
      <c r="H25" s="164"/>
      <c r="I25" s="282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</row>
    <row r="26" spans="1:27" ht="14.25" customHeight="1" x14ac:dyDescent="0.2">
      <c r="A26" s="165">
        <v>21</v>
      </c>
      <c r="B26" s="166">
        <v>17.48</v>
      </c>
      <c r="C26" s="159">
        <f t="shared" si="1"/>
        <v>17.916999999999998</v>
      </c>
      <c r="D26" s="166">
        <v>17.48</v>
      </c>
      <c r="E26" s="159">
        <f t="shared" si="2"/>
        <v>17.916999999999998</v>
      </c>
      <c r="F26" s="167">
        <v>48577</v>
      </c>
      <c r="G26" s="162">
        <f t="shared" si="0"/>
        <v>49791.424999999996</v>
      </c>
      <c r="H26" s="164"/>
      <c r="I26" s="282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</row>
    <row r="27" spans="1:27" ht="14.25" customHeight="1" x14ac:dyDescent="0.2">
      <c r="A27" s="165">
        <v>22</v>
      </c>
      <c r="B27" s="166">
        <v>17.82</v>
      </c>
      <c r="C27" s="159">
        <f t="shared" si="1"/>
        <v>18.265499999999999</v>
      </c>
      <c r="D27" s="166">
        <v>17.82</v>
      </c>
      <c r="E27" s="159">
        <f t="shared" si="2"/>
        <v>18.265499999999999</v>
      </c>
      <c r="F27" s="167">
        <v>49513</v>
      </c>
      <c r="G27" s="162">
        <f t="shared" si="0"/>
        <v>50750.824999999997</v>
      </c>
      <c r="H27" s="164"/>
      <c r="I27" s="282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</row>
    <row r="28" spans="1:27" ht="14.25" customHeight="1" x14ac:dyDescent="0.2">
      <c r="A28" s="165">
        <v>23</v>
      </c>
      <c r="B28" s="166">
        <v>17.899999999999999</v>
      </c>
      <c r="C28" s="159">
        <f t="shared" si="1"/>
        <v>18.347499999999997</v>
      </c>
      <c r="D28" s="166">
        <v>17.899999999999999</v>
      </c>
      <c r="E28" s="159">
        <f t="shared" si="2"/>
        <v>18.347499999999997</v>
      </c>
      <c r="F28" s="167">
        <v>49786</v>
      </c>
      <c r="G28" s="162">
        <f t="shared" si="0"/>
        <v>51030.649999999994</v>
      </c>
      <c r="H28" s="164"/>
      <c r="I28" s="282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</row>
    <row r="29" spans="1:27" ht="14.25" customHeight="1" x14ac:dyDescent="0.2">
      <c r="A29" s="165">
        <v>24</v>
      </c>
      <c r="B29" s="166">
        <v>17.899999999999999</v>
      </c>
      <c r="C29" s="159">
        <f t="shared" si="1"/>
        <v>18.347499999999997</v>
      </c>
      <c r="D29" s="166">
        <v>17.899999999999999</v>
      </c>
      <c r="E29" s="159">
        <f t="shared" si="2"/>
        <v>18.347499999999997</v>
      </c>
      <c r="F29" s="167">
        <v>49786</v>
      </c>
      <c r="G29" s="162">
        <f t="shared" si="0"/>
        <v>51030.649999999994</v>
      </c>
      <c r="H29" s="164"/>
      <c r="I29" s="282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</row>
    <row r="30" spans="1:27" ht="14.25" customHeight="1" x14ac:dyDescent="0.2">
      <c r="A30" s="165">
        <v>25</v>
      </c>
      <c r="B30" s="166">
        <v>17.899999999999999</v>
      </c>
      <c r="C30" s="159">
        <f t="shared" si="1"/>
        <v>18.347499999999997</v>
      </c>
      <c r="D30" s="166">
        <v>17.899999999999999</v>
      </c>
      <c r="E30" s="159">
        <f t="shared" si="2"/>
        <v>18.347499999999997</v>
      </c>
      <c r="F30" s="167">
        <v>49786</v>
      </c>
      <c r="G30" s="162">
        <f t="shared" si="0"/>
        <v>51030.649999999994</v>
      </c>
      <c r="H30" s="164"/>
      <c r="I30" s="282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</row>
    <row r="31" spans="1:27" ht="14.25" customHeight="1" x14ac:dyDescent="0.2">
      <c r="A31" s="165">
        <v>26</v>
      </c>
      <c r="B31" s="166">
        <v>17.899999999999999</v>
      </c>
      <c r="C31" s="159">
        <f t="shared" si="1"/>
        <v>18.347499999999997</v>
      </c>
      <c r="D31" s="166">
        <v>17.899999999999999</v>
      </c>
      <c r="E31" s="159">
        <f t="shared" si="2"/>
        <v>18.347499999999997</v>
      </c>
      <c r="F31" s="167">
        <v>49786</v>
      </c>
      <c r="G31" s="162">
        <f t="shared" si="0"/>
        <v>51030.649999999994</v>
      </c>
      <c r="H31" s="164"/>
      <c r="I31" s="282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</row>
    <row r="32" spans="1:27" ht="14.25" customHeight="1" x14ac:dyDescent="0.2">
      <c r="A32" s="169">
        <v>27</v>
      </c>
      <c r="B32" s="170">
        <v>17.899999999999999</v>
      </c>
      <c r="C32" s="171">
        <v>18.600000000000001</v>
      </c>
      <c r="D32" s="170">
        <v>17.899999999999999</v>
      </c>
      <c r="E32" s="171">
        <v>18.600000000000001</v>
      </c>
      <c r="F32" s="172">
        <v>49786</v>
      </c>
      <c r="G32" s="173">
        <v>51730</v>
      </c>
      <c r="H32" s="227"/>
      <c r="I32" s="283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</row>
    <row r="33" spans="1:27" ht="14.25" customHeight="1" x14ac:dyDescent="0.2">
      <c r="A33" s="169">
        <v>28</v>
      </c>
      <c r="B33" s="170">
        <v>17.899999999999999</v>
      </c>
      <c r="C33" s="171">
        <v>18.95</v>
      </c>
      <c r="D33" s="170">
        <v>17.899999999999999</v>
      </c>
      <c r="E33" s="171">
        <v>18.95</v>
      </c>
      <c r="F33" s="172">
        <v>49786</v>
      </c>
      <c r="G33" s="173">
        <v>52692</v>
      </c>
      <c r="H33" s="227"/>
      <c r="I33" s="283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</row>
    <row r="34" spans="1:27" ht="14.25" customHeight="1" x14ac:dyDescent="0.2">
      <c r="A34" s="169">
        <v>29</v>
      </c>
      <c r="B34" s="170">
        <v>17.899999999999999</v>
      </c>
      <c r="C34" s="171">
        <v>19.04</v>
      </c>
      <c r="D34" s="170">
        <v>17.899999999999999</v>
      </c>
      <c r="E34" s="171">
        <v>19.04</v>
      </c>
      <c r="F34" s="172">
        <v>49786</v>
      </c>
      <c r="G34" s="173">
        <v>52955</v>
      </c>
      <c r="H34" s="227"/>
      <c r="I34" s="283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</row>
    <row r="35" spans="1:27" ht="15.75" customHeight="1" x14ac:dyDescent="0.2">
      <c r="A35" s="93"/>
      <c r="B35" s="2"/>
      <c r="C35" s="2"/>
      <c r="D35" s="2"/>
      <c r="E35" s="2"/>
      <c r="F35" s="2"/>
      <c r="G35" s="26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2">
      <c r="A36" s="284" t="s">
        <v>292</v>
      </c>
      <c r="B36" s="2"/>
      <c r="C36" s="2"/>
      <c r="D36" s="2"/>
      <c r="E36" s="2"/>
      <c r="F36" s="2"/>
      <c r="G36" s="26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2">
      <c r="A37" s="93"/>
      <c r="B37" s="2"/>
      <c r="C37" s="2"/>
      <c r="D37" s="2"/>
      <c r="E37" s="2"/>
      <c r="F37" s="2"/>
      <c r="G37" s="26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2">
      <c r="A38" s="93"/>
      <c r="B38" s="2"/>
      <c r="C38" s="2"/>
      <c r="D38" s="2"/>
      <c r="E38" s="2"/>
      <c r="F38" s="2"/>
      <c r="G38" s="26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2">
      <c r="A39" s="93"/>
      <c r="B39" s="2"/>
      <c r="C39" s="2"/>
      <c r="D39" s="2"/>
      <c r="E39" s="2"/>
      <c r="F39" s="2"/>
      <c r="G39" s="26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2">
      <c r="A40" s="93"/>
      <c r="B40" s="2"/>
      <c r="C40" s="2"/>
      <c r="D40" s="2"/>
      <c r="E40" s="2"/>
      <c r="F40" s="2"/>
      <c r="G40" s="26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2">
      <c r="A41" s="93"/>
      <c r="B41" s="2"/>
      <c r="C41" s="2"/>
      <c r="D41" s="2"/>
      <c r="E41" s="2"/>
      <c r="F41" s="2"/>
      <c r="G41" s="26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2">
      <c r="A42" s="93"/>
      <c r="B42" s="2"/>
      <c r="C42" s="2"/>
      <c r="D42" s="2"/>
      <c r="E42" s="2"/>
      <c r="F42" s="2"/>
      <c r="G42" s="26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2">
      <c r="A43" s="93"/>
      <c r="B43" s="2"/>
      <c r="C43" s="2"/>
      <c r="D43" s="2"/>
      <c r="E43" s="2"/>
      <c r="F43" s="2"/>
      <c r="G43" s="26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2">
      <c r="A44" s="93"/>
      <c r="B44" s="2"/>
      <c r="C44" s="2"/>
      <c r="D44" s="2"/>
      <c r="E44" s="2"/>
      <c r="F44" s="2"/>
      <c r="G44" s="26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2">
      <c r="A45" s="93"/>
      <c r="B45" s="2"/>
      <c r="C45" s="2"/>
      <c r="D45" s="2"/>
      <c r="E45" s="2"/>
      <c r="F45" s="2"/>
      <c r="G45" s="26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2">
      <c r="A46" s="93"/>
      <c r="B46" s="2"/>
      <c r="C46" s="2"/>
      <c r="D46" s="2"/>
      <c r="E46" s="2"/>
      <c r="F46" s="2"/>
      <c r="G46" s="26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2">
      <c r="A47" s="93"/>
      <c r="B47" s="2"/>
      <c r="C47" s="2"/>
      <c r="D47" s="2"/>
      <c r="E47" s="2"/>
      <c r="F47" s="2"/>
      <c r="G47" s="26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2">
      <c r="A48" s="93"/>
      <c r="B48" s="2"/>
      <c r="C48" s="2"/>
      <c r="D48" s="2"/>
      <c r="E48" s="2"/>
      <c r="F48" s="2"/>
      <c r="G48" s="26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 x14ac:dyDescent="0.2">
      <c r="A49" s="93"/>
      <c r="B49" s="2"/>
      <c r="C49" s="2"/>
      <c r="D49" s="2"/>
      <c r="E49" s="2"/>
      <c r="F49" s="2"/>
      <c r="G49" s="26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 x14ac:dyDescent="0.2">
      <c r="A50" s="93"/>
      <c r="B50" s="2"/>
      <c r="C50" s="2"/>
      <c r="D50" s="2"/>
      <c r="E50" s="2"/>
      <c r="F50" s="2"/>
      <c r="G50" s="26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 x14ac:dyDescent="0.2">
      <c r="A51" s="93"/>
      <c r="B51" s="2"/>
      <c r="C51" s="2"/>
      <c r="D51" s="2"/>
      <c r="E51" s="2"/>
      <c r="F51" s="2"/>
      <c r="G51" s="26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 x14ac:dyDescent="0.2">
      <c r="A52" s="93"/>
      <c r="B52" s="2"/>
      <c r="C52" s="2"/>
      <c r="D52" s="2"/>
      <c r="E52" s="2"/>
      <c r="F52" s="2"/>
      <c r="G52" s="26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 x14ac:dyDescent="0.2">
      <c r="A53" s="93"/>
      <c r="B53" s="2"/>
      <c r="C53" s="2"/>
      <c r="D53" s="2"/>
      <c r="E53" s="2"/>
      <c r="F53" s="2"/>
      <c r="G53" s="26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 x14ac:dyDescent="0.2">
      <c r="A54" s="93"/>
      <c r="B54" s="2"/>
      <c r="C54" s="2"/>
      <c r="D54" s="2"/>
      <c r="E54" s="2"/>
      <c r="F54" s="2"/>
      <c r="G54" s="26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 x14ac:dyDescent="0.2">
      <c r="A55" s="93"/>
      <c r="B55" s="2"/>
      <c r="C55" s="2"/>
      <c r="D55" s="2"/>
      <c r="E55" s="2"/>
      <c r="F55" s="2"/>
      <c r="G55" s="26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 x14ac:dyDescent="0.2">
      <c r="A56" s="93"/>
      <c r="B56" s="2"/>
      <c r="C56" s="2"/>
      <c r="D56" s="2"/>
      <c r="E56" s="2"/>
      <c r="F56" s="2"/>
      <c r="G56" s="26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 x14ac:dyDescent="0.2">
      <c r="A57" s="93"/>
      <c r="B57" s="2"/>
      <c r="C57" s="2"/>
      <c r="D57" s="2"/>
      <c r="E57" s="2"/>
      <c r="F57" s="2"/>
      <c r="G57" s="26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 x14ac:dyDescent="0.2">
      <c r="A58" s="93"/>
      <c r="B58" s="2"/>
      <c r="C58" s="2"/>
      <c r="D58" s="2"/>
      <c r="E58" s="2"/>
      <c r="F58" s="2"/>
      <c r="G58" s="26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 x14ac:dyDescent="0.2">
      <c r="A59" s="93"/>
      <c r="B59" s="2"/>
      <c r="C59" s="2"/>
      <c r="D59" s="2"/>
      <c r="E59" s="2"/>
      <c r="F59" s="2"/>
      <c r="G59" s="26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 x14ac:dyDescent="0.2">
      <c r="A60" s="93"/>
      <c r="B60" s="2"/>
      <c r="C60" s="2"/>
      <c r="D60" s="2"/>
      <c r="E60" s="2"/>
      <c r="F60" s="2"/>
      <c r="G60" s="26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 x14ac:dyDescent="0.2">
      <c r="A61" s="93"/>
      <c r="B61" s="2"/>
      <c r="C61" s="2"/>
      <c r="D61" s="2"/>
      <c r="E61" s="2"/>
      <c r="F61" s="2"/>
      <c r="G61" s="26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 x14ac:dyDescent="0.2">
      <c r="A62" s="93"/>
      <c r="B62" s="2"/>
      <c r="C62" s="2"/>
      <c r="D62" s="2"/>
      <c r="E62" s="2"/>
      <c r="F62" s="2"/>
      <c r="G62" s="26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 x14ac:dyDescent="0.2">
      <c r="A63" s="93"/>
      <c r="B63" s="2"/>
      <c r="C63" s="2"/>
      <c r="D63" s="2"/>
      <c r="E63" s="2"/>
      <c r="F63" s="2"/>
      <c r="G63" s="26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customHeight="1" x14ac:dyDescent="0.2">
      <c r="A64" s="93"/>
      <c r="B64" s="2"/>
      <c r="C64" s="2"/>
      <c r="D64" s="2"/>
      <c r="E64" s="2"/>
      <c r="F64" s="2"/>
      <c r="G64" s="26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 x14ac:dyDescent="0.2">
      <c r="A65" s="93"/>
      <c r="B65" s="2"/>
      <c r="C65" s="2"/>
      <c r="D65" s="2"/>
      <c r="E65" s="2"/>
      <c r="F65" s="2"/>
      <c r="G65" s="26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customHeight="1" x14ac:dyDescent="0.2">
      <c r="A66" s="93"/>
      <c r="B66" s="2"/>
      <c r="C66" s="2"/>
      <c r="D66" s="2"/>
      <c r="E66" s="2"/>
      <c r="F66" s="2"/>
      <c r="G66" s="26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customHeight="1" x14ac:dyDescent="0.2">
      <c r="A67" s="93"/>
      <c r="B67" s="2"/>
      <c r="C67" s="2"/>
      <c r="D67" s="2"/>
      <c r="E67" s="2"/>
      <c r="F67" s="2"/>
      <c r="G67" s="26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 x14ac:dyDescent="0.2">
      <c r="A68" s="93"/>
      <c r="B68" s="2"/>
      <c r="C68" s="2"/>
      <c r="D68" s="2"/>
      <c r="E68" s="2"/>
      <c r="F68" s="2"/>
      <c r="G68" s="26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 x14ac:dyDescent="0.2">
      <c r="A69" s="93"/>
      <c r="B69" s="2"/>
      <c r="C69" s="2"/>
      <c r="D69" s="2"/>
      <c r="E69" s="2"/>
      <c r="F69" s="2"/>
      <c r="G69" s="26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 x14ac:dyDescent="0.2">
      <c r="A70" s="93"/>
      <c r="B70" s="2"/>
      <c r="C70" s="2"/>
      <c r="D70" s="2"/>
      <c r="E70" s="2"/>
      <c r="F70" s="2"/>
      <c r="G70" s="26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 x14ac:dyDescent="0.2">
      <c r="A71" s="93"/>
      <c r="B71" s="2"/>
      <c r="C71" s="2"/>
      <c r="D71" s="2"/>
      <c r="E71" s="2"/>
      <c r="F71" s="2"/>
      <c r="G71" s="26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 x14ac:dyDescent="0.2">
      <c r="A72" s="93"/>
      <c r="B72" s="2"/>
      <c r="C72" s="2"/>
      <c r="D72" s="2"/>
      <c r="E72" s="2"/>
      <c r="F72" s="2"/>
      <c r="G72" s="26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 x14ac:dyDescent="0.2">
      <c r="A73" s="93"/>
      <c r="B73" s="2"/>
      <c r="C73" s="2"/>
      <c r="D73" s="2"/>
      <c r="E73" s="2"/>
      <c r="F73" s="2"/>
      <c r="G73" s="26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customHeight="1" x14ac:dyDescent="0.2">
      <c r="A74" s="93"/>
      <c r="B74" s="2"/>
      <c r="C74" s="2"/>
      <c r="D74" s="2"/>
      <c r="E74" s="2"/>
      <c r="F74" s="2"/>
      <c r="G74" s="26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 x14ac:dyDescent="0.2">
      <c r="A75" s="93"/>
      <c r="B75" s="2"/>
      <c r="C75" s="2"/>
      <c r="D75" s="2"/>
      <c r="E75" s="2"/>
      <c r="F75" s="2"/>
      <c r="G75" s="26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 x14ac:dyDescent="0.2">
      <c r="A76" s="93"/>
      <c r="B76" s="2"/>
      <c r="C76" s="2"/>
      <c r="D76" s="2"/>
      <c r="E76" s="2"/>
      <c r="F76" s="2"/>
      <c r="G76" s="26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 x14ac:dyDescent="0.2">
      <c r="A77" s="93"/>
      <c r="B77" s="2"/>
      <c r="C77" s="2"/>
      <c r="D77" s="2"/>
      <c r="E77" s="2"/>
      <c r="F77" s="2"/>
      <c r="G77" s="26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 x14ac:dyDescent="0.2">
      <c r="A78" s="93"/>
      <c r="B78" s="2"/>
      <c r="C78" s="2"/>
      <c r="D78" s="2"/>
      <c r="E78" s="2"/>
      <c r="F78" s="2"/>
      <c r="G78" s="26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 x14ac:dyDescent="0.2">
      <c r="A79" s="93"/>
      <c r="B79" s="2"/>
      <c r="C79" s="2"/>
      <c r="D79" s="2"/>
      <c r="E79" s="2"/>
      <c r="F79" s="2"/>
      <c r="G79" s="26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 x14ac:dyDescent="0.2">
      <c r="A80" s="93"/>
      <c r="B80" s="2"/>
      <c r="C80" s="2"/>
      <c r="D80" s="2"/>
      <c r="E80" s="2"/>
      <c r="F80" s="2"/>
      <c r="G80" s="26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 x14ac:dyDescent="0.2">
      <c r="A81" s="93"/>
      <c r="B81" s="2"/>
      <c r="C81" s="2"/>
      <c r="D81" s="2"/>
      <c r="E81" s="2"/>
      <c r="F81" s="2"/>
      <c r="G81" s="26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 x14ac:dyDescent="0.2">
      <c r="A82" s="93"/>
      <c r="B82" s="2"/>
      <c r="C82" s="2"/>
      <c r="D82" s="2"/>
      <c r="E82" s="2"/>
      <c r="F82" s="2"/>
      <c r="G82" s="26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 x14ac:dyDescent="0.2">
      <c r="A83" s="93"/>
      <c r="B83" s="2"/>
      <c r="C83" s="2"/>
      <c r="D83" s="2"/>
      <c r="E83" s="2"/>
      <c r="F83" s="2"/>
      <c r="G83" s="26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 x14ac:dyDescent="0.2">
      <c r="A84" s="93"/>
      <c r="B84" s="2"/>
      <c r="C84" s="2"/>
      <c r="D84" s="2"/>
      <c r="E84" s="2"/>
      <c r="F84" s="2"/>
      <c r="G84" s="26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 x14ac:dyDescent="0.2">
      <c r="A85" s="93"/>
      <c r="B85" s="2"/>
      <c r="C85" s="2"/>
      <c r="D85" s="2"/>
      <c r="E85" s="2"/>
      <c r="F85" s="2"/>
      <c r="G85" s="26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 x14ac:dyDescent="0.2">
      <c r="A86" s="93"/>
      <c r="B86" s="2"/>
      <c r="C86" s="2"/>
      <c r="D86" s="2"/>
      <c r="E86" s="2"/>
      <c r="F86" s="2"/>
      <c r="G86" s="26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 x14ac:dyDescent="0.2">
      <c r="A87" s="93"/>
      <c r="B87" s="2"/>
      <c r="C87" s="2"/>
      <c r="D87" s="2"/>
      <c r="E87" s="2"/>
      <c r="F87" s="2"/>
      <c r="G87" s="26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 x14ac:dyDescent="0.2">
      <c r="A88" s="93"/>
      <c r="B88" s="2"/>
      <c r="C88" s="2"/>
      <c r="D88" s="2"/>
      <c r="E88" s="2"/>
      <c r="F88" s="2"/>
      <c r="G88" s="26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 x14ac:dyDescent="0.2">
      <c r="A89" s="93"/>
      <c r="B89" s="2"/>
      <c r="C89" s="2"/>
      <c r="D89" s="2"/>
      <c r="E89" s="2"/>
      <c r="F89" s="2"/>
      <c r="G89" s="26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 x14ac:dyDescent="0.2">
      <c r="A90" s="93"/>
      <c r="B90" s="2"/>
      <c r="C90" s="2"/>
      <c r="D90" s="2"/>
      <c r="E90" s="2"/>
      <c r="F90" s="2"/>
      <c r="G90" s="26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 x14ac:dyDescent="0.2">
      <c r="A91" s="93"/>
      <c r="B91" s="2"/>
      <c r="C91" s="2"/>
      <c r="D91" s="2"/>
      <c r="E91" s="2"/>
      <c r="F91" s="2"/>
      <c r="G91" s="26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 x14ac:dyDescent="0.2">
      <c r="A92" s="93"/>
      <c r="B92" s="2"/>
      <c r="C92" s="2"/>
      <c r="D92" s="2"/>
      <c r="E92" s="2"/>
      <c r="F92" s="2"/>
      <c r="G92" s="26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 x14ac:dyDescent="0.2">
      <c r="A93" s="93"/>
      <c r="B93" s="2"/>
      <c r="C93" s="2"/>
      <c r="D93" s="2"/>
      <c r="E93" s="2"/>
      <c r="F93" s="2"/>
      <c r="G93" s="26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 x14ac:dyDescent="0.2">
      <c r="A94" s="93"/>
      <c r="B94" s="2"/>
      <c r="C94" s="2"/>
      <c r="D94" s="2"/>
      <c r="E94" s="2"/>
      <c r="F94" s="2"/>
      <c r="G94" s="26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 x14ac:dyDescent="0.2">
      <c r="A95" s="93"/>
      <c r="B95" s="2"/>
      <c r="C95" s="2"/>
      <c r="D95" s="2"/>
      <c r="E95" s="2"/>
      <c r="F95" s="2"/>
      <c r="G95" s="26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 x14ac:dyDescent="0.2">
      <c r="A96" s="93"/>
      <c r="B96" s="2"/>
      <c r="C96" s="2"/>
      <c r="D96" s="2"/>
      <c r="E96" s="2"/>
      <c r="F96" s="2"/>
      <c r="G96" s="26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 x14ac:dyDescent="0.2">
      <c r="A97" s="93"/>
      <c r="B97" s="2"/>
      <c r="C97" s="2"/>
      <c r="D97" s="2"/>
      <c r="E97" s="2"/>
      <c r="F97" s="2"/>
      <c r="G97" s="26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 x14ac:dyDescent="0.2">
      <c r="A98" s="93"/>
      <c r="B98" s="2"/>
      <c r="C98" s="2"/>
      <c r="D98" s="2"/>
      <c r="E98" s="2"/>
      <c r="F98" s="2"/>
      <c r="G98" s="26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 x14ac:dyDescent="0.2">
      <c r="A99" s="93"/>
      <c r="B99" s="2"/>
      <c r="C99" s="2"/>
      <c r="D99" s="2"/>
      <c r="E99" s="2"/>
      <c r="F99" s="2"/>
      <c r="G99" s="26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 x14ac:dyDescent="0.2">
      <c r="A100" s="93"/>
      <c r="B100" s="2"/>
      <c r="C100" s="2"/>
      <c r="D100" s="2"/>
      <c r="E100" s="2"/>
      <c r="F100" s="2"/>
      <c r="G100" s="26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 x14ac:dyDescent="0.2">
      <c r="A101" s="93"/>
      <c r="B101" s="2"/>
      <c r="C101" s="2"/>
      <c r="D101" s="2"/>
      <c r="E101" s="2"/>
      <c r="F101" s="2"/>
      <c r="G101" s="26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 x14ac:dyDescent="0.2">
      <c r="A102" s="93"/>
      <c r="B102" s="2"/>
      <c r="C102" s="2"/>
      <c r="D102" s="2"/>
      <c r="E102" s="2"/>
      <c r="F102" s="2"/>
      <c r="G102" s="26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 x14ac:dyDescent="0.2">
      <c r="A103" s="93"/>
      <c r="B103" s="2"/>
      <c r="C103" s="2"/>
      <c r="D103" s="2"/>
      <c r="E103" s="2"/>
      <c r="F103" s="2"/>
      <c r="G103" s="26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 x14ac:dyDescent="0.2">
      <c r="A104" s="93"/>
      <c r="B104" s="2"/>
      <c r="C104" s="2"/>
      <c r="D104" s="2"/>
      <c r="E104" s="2"/>
      <c r="F104" s="2"/>
      <c r="G104" s="26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 x14ac:dyDescent="0.2">
      <c r="A105" s="93"/>
      <c r="B105" s="2"/>
      <c r="C105" s="2"/>
      <c r="D105" s="2"/>
      <c r="E105" s="2"/>
      <c r="F105" s="2"/>
      <c r="G105" s="26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 x14ac:dyDescent="0.2">
      <c r="A106" s="93"/>
      <c r="B106" s="2"/>
      <c r="C106" s="2"/>
      <c r="D106" s="2"/>
      <c r="E106" s="2"/>
      <c r="F106" s="2"/>
      <c r="G106" s="26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 x14ac:dyDescent="0.2">
      <c r="A107" s="93"/>
      <c r="B107" s="2"/>
      <c r="C107" s="2"/>
      <c r="D107" s="2"/>
      <c r="E107" s="2"/>
      <c r="F107" s="2"/>
      <c r="G107" s="26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 x14ac:dyDescent="0.2">
      <c r="A108" s="93"/>
      <c r="B108" s="2"/>
      <c r="C108" s="2"/>
      <c r="D108" s="2"/>
      <c r="E108" s="2"/>
      <c r="F108" s="2"/>
      <c r="G108" s="26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 x14ac:dyDescent="0.2">
      <c r="A109" s="93"/>
      <c r="B109" s="2"/>
      <c r="C109" s="2"/>
      <c r="D109" s="2"/>
      <c r="E109" s="2"/>
      <c r="F109" s="2"/>
      <c r="G109" s="26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 x14ac:dyDescent="0.2">
      <c r="A110" s="93"/>
      <c r="B110" s="2"/>
      <c r="C110" s="2"/>
      <c r="D110" s="2"/>
      <c r="E110" s="2"/>
      <c r="F110" s="2"/>
      <c r="G110" s="26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 x14ac:dyDescent="0.2">
      <c r="A111" s="93"/>
      <c r="B111" s="2"/>
      <c r="C111" s="2"/>
      <c r="D111" s="2"/>
      <c r="E111" s="2"/>
      <c r="F111" s="2"/>
      <c r="G111" s="26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 x14ac:dyDescent="0.2">
      <c r="A112" s="93"/>
      <c r="B112" s="2"/>
      <c r="C112" s="2"/>
      <c r="D112" s="2"/>
      <c r="E112" s="2"/>
      <c r="F112" s="2"/>
      <c r="G112" s="26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 x14ac:dyDescent="0.2">
      <c r="A113" s="93"/>
      <c r="B113" s="2"/>
      <c r="C113" s="2"/>
      <c r="D113" s="2"/>
      <c r="E113" s="2"/>
      <c r="F113" s="2"/>
      <c r="G113" s="26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 x14ac:dyDescent="0.2">
      <c r="A114" s="93"/>
      <c r="B114" s="2"/>
      <c r="C114" s="2"/>
      <c r="D114" s="2"/>
      <c r="E114" s="2"/>
      <c r="F114" s="2"/>
      <c r="G114" s="26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 x14ac:dyDescent="0.2">
      <c r="A115" s="93"/>
      <c r="B115" s="2"/>
      <c r="C115" s="2"/>
      <c r="D115" s="2"/>
      <c r="E115" s="2"/>
      <c r="F115" s="2"/>
      <c r="G115" s="26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 x14ac:dyDescent="0.2">
      <c r="A116" s="93"/>
      <c r="B116" s="2"/>
      <c r="C116" s="2"/>
      <c r="D116" s="2"/>
      <c r="E116" s="2"/>
      <c r="F116" s="2"/>
      <c r="G116" s="26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 x14ac:dyDescent="0.2">
      <c r="A117" s="93"/>
      <c r="B117" s="2"/>
      <c r="C117" s="2"/>
      <c r="D117" s="2"/>
      <c r="E117" s="2"/>
      <c r="F117" s="2"/>
      <c r="G117" s="26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 x14ac:dyDescent="0.2">
      <c r="A118" s="93"/>
      <c r="B118" s="2"/>
      <c r="C118" s="2"/>
      <c r="D118" s="2"/>
      <c r="E118" s="2"/>
      <c r="F118" s="2"/>
      <c r="G118" s="26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 x14ac:dyDescent="0.2">
      <c r="A119" s="93"/>
      <c r="B119" s="2"/>
      <c r="C119" s="2"/>
      <c r="D119" s="2"/>
      <c r="E119" s="2"/>
      <c r="F119" s="2"/>
      <c r="G119" s="26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 x14ac:dyDescent="0.2">
      <c r="A120" s="93"/>
      <c r="B120" s="2"/>
      <c r="C120" s="2"/>
      <c r="D120" s="2"/>
      <c r="E120" s="2"/>
      <c r="F120" s="2"/>
      <c r="G120" s="26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 x14ac:dyDescent="0.2">
      <c r="A121" s="93"/>
      <c r="B121" s="2"/>
      <c r="C121" s="2"/>
      <c r="D121" s="2"/>
      <c r="E121" s="2"/>
      <c r="F121" s="2"/>
      <c r="G121" s="26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 x14ac:dyDescent="0.2">
      <c r="A122" s="93"/>
      <c r="B122" s="2"/>
      <c r="C122" s="2"/>
      <c r="D122" s="2"/>
      <c r="E122" s="2"/>
      <c r="F122" s="2"/>
      <c r="G122" s="26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 x14ac:dyDescent="0.2">
      <c r="A123" s="93"/>
      <c r="B123" s="2"/>
      <c r="C123" s="2"/>
      <c r="D123" s="2"/>
      <c r="E123" s="2"/>
      <c r="F123" s="2"/>
      <c r="G123" s="26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 x14ac:dyDescent="0.2">
      <c r="A124" s="93"/>
      <c r="B124" s="2"/>
      <c r="C124" s="2"/>
      <c r="D124" s="2"/>
      <c r="E124" s="2"/>
      <c r="F124" s="2"/>
      <c r="G124" s="26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 x14ac:dyDescent="0.2">
      <c r="A125" s="93"/>
      <c r="B125" s="2"/>
      <c r="C125" s="2"/>
      <c r="D125" s="2"/>
      <c r="E125" s="2"/>
      <c r="F125" s="2"/>
      <c r="G125" s="26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 x14ac:dyDescent="0.2">
      <c r="A126" s="93"/>
      <c r="B126" s="2"/>
      <c r="C126" s="2"/>
      <c r="D126" s="2"/>
      <c r="E126" s="2"/>
      <c r="F126" s="2"/>
      <c r="G126" s="26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 x14ac:dyDescent="0.2">
      <c r="A127" s="93"/>
      <c r="B127" s="2"/>
      <c r="C127" s="2"/>
      <c r="D127" s="2"/>
      <c r="E127" s="2"/>
      <c r="F127" s="2"/>
      <c r="G127" s="26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 x14ac:dyDescent="0.2">
      <c r="A128" s="93"/>
      <c r="B128" s="2"/>
      <c r="C128" s="2"/>
      <c r="D128" s="2"/>
      <c r="E128" s="2"/>
      <c r="F128" s="2"/>
      <c r="G128" s="267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 x14ac:dyDescent="0.2">
      <c r="A129" s="93"/>
      <c r="B129" s="2"/>
      <c r="C129" s="2"/>
      <c r="D129" s="2"/>
      <c r="E129" s="2"/>
      <c r="F129" s="2"/>
      <c r="G129" s="267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 x14ac:dyDescent="0.2">
      <c r="A130" s="93"/>
      <c r="B130" s="2"/>
      <c r="C130" s="2"/>
      <c r="D130" s="2"/>
      <c r="E130" s="2"/>
      <c r="F130" s="2"/>
      <c r="G130" s="26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 x14ac:dyDescent="0.2">
      <c r="A131" s="93"/>
      <c r="B131" s="2"/>
      <c r="C131" s="2"/>
      <c r="D131" s="2"/>
      <c r="E131" s="2"/>
      <c r="F131" s="2"/>
      <c r="G131" s="26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 x14ac:dyDescent="0.2">
      <c r="A132" s="93"/>
      <c r="B132" s="2"/>
      <c r="C132" s="2"/>
      <c r="D132" s="2"/>
      <c r="E132" s="2"/>
      <c r="F132" s="2"/>
      <c r="G132" s="26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 x14ac:dyDescent="0.2">
      <c r="A133" s="93"/>
      <c r="B133" s="2"/>
      <c r="C133" s="2"/>
      <c r="D133" s="2"/>
      <c r="E133" s="2"/>
      <c r="F133" s="2"/>
      <c r="G133" s="26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 x14ac:dyDescent="0.2">
      <c r="A134" s="93"/>
      <c r="B134" s="2"/>
      <c r="C134" s="2"/>
      <c r="D134" s="2"/>
      <c r="E134" s="2"/>
      <c r="F134" s="2"/>
      <c r="G134" s="26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 x14ac:dyDescent="0.2">
      <c r="A135" s="93"/>
      <c r="B135" s="2"/>
      <c r="C135" s="2"/>
      <c r="D135" s="2"/>
      <c r="E135" s="2"/>
      <c r="F135" s="2"/>
      <c r="G135" s="26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 x14ac:dyDescent="0.2">
      <c r="A136" s="93"/>
      <c r="B136" s="2"/>
      <c r="C136" s="2"/>
      <c r="D136" s="2"/>
      <c r="E136" s="2"/>
      <c r="F136" s="2"/>
      <c r="G136" s="26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 x14ac:dyDescent="0.2">
      <c r="A137" s="93"/>
      <c r="B137" s="2"/>
      <c r="C137" s="2"/>
      <c r="D137" s="2"/>
      <c r="E137" s="2"/>
      <c r="F137" s="2"/>
      <c r="G137" s="26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 x14ac:dyDescent="0.2">
      <c r="A138" s="93"/>
      <c r="B138" s="2"/>
      <c r="C138" s="2"/>
      <c r="D138" s="2"/>
      <c r="E138" s="2"/>
      <c r="F138" s="2"/>
      <c r="G138" s="26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 x14ac:dyDescent="0.2">
      <c r="A139" s="93"/>
      <c r="B139" s="2"/>
      <c r="C139" s="2"/>
      <c r="D139" s="2"/>
      <c r="E139" s="2"/>
      <c r="F139" s="2"/>
      <c r="G139" s="267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 x14ac:dyDescent="0.2">
      <c r="A140" s="93"/>
      <c r="B140" s="2"/>
      <c r="C140" s="2"/>
      <c r="D140" s="2"/>
      <c r="E140" s="2"/>
      <c r="F140" s="2"/>
      <c r="G140" s="267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 x14ac:dyDescent="0.2">
      <c r="A141" s="93"/>
      <c r="B141" s="2"/>
      <c r="C141" s="2"/>
      <c r="D141" s="2"/>
      <c r="E141" s="2"/>
      <c r="F141" s="2"/>
      <c r="G141" s="267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 x14ac:dyDescent="0.2">
      <c r="A142" s="93"/>
      <c r="B142" s="2"/>
      <c r="C142" s="2"/>
      <c r="D142" s="2"/>
      <c r="E142" s="2"/>
      <c r="F142" s="2"/>
      <c r="G142" s="26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 x14ac:dyDescent="0.2">
      <c r="A143" s="93"/>
      <c r="B143" s="2"/>
      <c r="C143" s="2"/>
      <c r="D143" s="2"/>
      <c r="E143" s="2"/>
      <c r="F143" s="2"/>
      <c r="G143" s="26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 x14ac:dyDescent="0.2">
      <c r="A144" s="93"/>
      <c r="B144" s="2"/>
      <c r="C144" s="2"/>
      <c r="D144" s="2"/>
      <c r="E144" s="2"/>
      <c r="F144" s="2"/>
      <c r="G144" s="26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 x14ac:dyDescent="0.2">
      <c r="A145" s="93"/>
      <c r="B145" s="2"/>
      <c r="C145" s="2"/>
      <c r="D145" s="2"/>
      <c r="E145" s="2"/>
      <c r="F145" s="2"/>
      <c r="G145" s="267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 x14ac:dyDescent="0.2">
      <c r="A146" s="93"/>
      <c r="B146" s="2"/>
      <c r="C146" s="2"/>
      <c r="D146" s="2"/>
      <c r="E146" s="2"/>
      <c r="F146" s="2"/>
      <c r="G146" s="26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 x14ac:dyDescent="0.2">
      <c r="A147" s="93"/>
      <c r="B147" s="2"/>
      <c r="C147" s="2"/>
      <c r="D147" s="2"/>
      <c r="E147" s="2"/>
      <c r="F147" s="2"/>
      <c r="G147" s="267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 x14ac:dyDescent="0.2">
      <c r="A148" s="93"/>
      <c r="B148" s="2"/>
      <c r="C148" s="2"/>
      <c r="D148" s="2"/>
      <c r="E148" s="2"/>
      <c r="F148" s="2"/>
      <c r="G148" s="26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 x14ac:dyDescent="0.2">
      <c r="A149" s="93"/>
      <c r="B149" s="2"/>
      <c r="C149" s="2"/>
      <c r="D149" s="2"/>
      <c r="E149" s="2"/>
      <c r="F149" s="2"/>
      <c r="G149" s="26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 x14ac:dyDescent="0.2">
      <c r="A150" s="93"/>
      <c r="B150" s="2"/>
      <c r="C150" s="2"/>
      <c r="D150" s="2"/>
      <c r="E150" s="2"/>
      <c r="F150" s="2"/>
      <c r="G150" s="26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 x14ac:dyDescent="0.2">
      <c r="A151" s="93"/>
      <c r="B151" s="2"/>
      <c r="C151" s="2"/>
      <c r="D151" s="2"/>
      <c r="E151" s="2"/>
      <c r="F151" s="2"/>
      <c r="G151" s="26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 x14ac:dyDescent="0.2">
      <c r="A152" s="93"/>
      <c r="B152" s="2"/>
      <c r="C152" s="2"/>
      <c r="D152" s="2"/>
      <c r="E152" s="2"/>
      <c r="F152" s="2"/>
      <c r="G152" s="26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 x14ac:dyDescent="0.2">
      <c r="A153" s="93"/>
      <c r="B153" s="2"/>
      <c r="C153" s="2"/>
      <c r="D153" s="2"/>
      <c r="E153" s="2"/>
      <c r="F153" s="2"/>
      <c r="G153" s="26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 x14ac:dyDescent="0.2">
      <c r="A154" s="93"/>
      <c r="B154" s="2"/>
      <c r="C154" s="2"/>
      <c r="D154" s="2"/>
      <c r="E154" s="2"/>
      <c r="F154" s="2"/>
      <c r="G154" s="26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 x14ac:dyDescent="0.2">
      <c r="A155" s="93"/>
      <c r="B155" s="2"/>
      <c r="C155" s="2"/>
      <c r="D155" s="2"/>
      <c r="E155" s="2"/>
      <c r="F155" s="2"/>
      <c r="G155" s="26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 x14ac:dyDescent="0.2">
      <c r="A156" s="93"/>
      <c r="B156" s="2"/>
      <c r="C156" s="2"/>
      <c r="D156" s="2"/>
      <c r="E156" s="2"/>
      <c r="F156" s="2"/>
      <c r="G156" s="26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 x14ac:dyDescent="0.2">
      <c r="A157" s="93"/>
      <c r="B157" s="2"/>
      <c r="C157" s="2"/>
      <c r="D157" s="2"/>
      <c r="E157" s="2"/>
      <c r="F157" s="2"/>
      <c r="G157" s="26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 x14ac:dyDescent="0.2">
      <c r="A158" s="93"/>
      <c r="B158" s="2"/>
      <c r="C158" s="2"/>
      <c r="D158" s="2"/>
      <c r="E158" s="2"/>
      <c r="F158" s="2"/>
      <c r="G158" s="26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 x14ac:dyDescent="0.2">
      <c r="A159" s="93"/>
      <c r="B159" s="2"/>
      <c r="C159" s="2"/>
      <c r="D159" s="2"/>
      <c r="E159" s="2"/>
      <c r="F159" s="2"/>
      <c r="G159" s="26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 x14ac:dyDescent="0.2">
      <c r="A160" s="93"/>
      <c r="B160" s="2"/>
      <c r="C160" s="2"/>
      <c r="D160" s="2"/>
      <c r="E160" s="2"/>
      <c r="F160" s="2"/>
      <c r="G160" s="26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 x14ac:dyDescent="0.2">
      <c r="A161" s="93"/>
      <c r="B161" s="2"/>
      <c r="C161" s="2"/>
      <c r="D161" s="2"/>
      <c r="E161" s="2"/>
      <c r="F161" s="2"/>
      <c r="G161" s="26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 x14ac:dyDescent="0.2">
      <c r="A162" s="93"/>
      <c r="B162" s="2"/>
      <c r="C162" s="2"/>
      <c r="D162" s="2"/>
      <c r="E162" s="2"/>
      <c r="F162" s="2"/>
      <c r="G162" s="26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 x14ac:dyDescent="0.2">
      <c r="A163" s="93"/>
      <c r="B163" s="2"/>
      <c r="C163" s="2"/>
      <c r="D163" s="2"/>
      <c r="E163" s="2"/>
      <c r="F163" s="2"/>
      <c r="G163" s="26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 x14ac:dyDescent="0.2">
      <c r="A164" s="93"/>
      <c r="B164" s="2"/>
      <c r="C164" s="2"/>
      <c r="D164" s="2"/>
      <c r="E164" s="2"/>
      <c r="F164" s="2"/>
      <c r="G164" s="26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 x14ac:dyDescent="0.2">
      <c r="A165" s="93"/>
      <c r="B165" s="2"/>
      <c r="C165" s="2"/>
      <c r="D165" s="2"/>
      <c r="E165" s="2"/>
      <c r="F165" s="2"/>
      <c r="G165" s="26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 x14ac:dyDescent="0.2">
      <c r="A166" s="93"/>
      <c r="B166" s="2"/>
      <c r="C166" s="2"/>
      <c r="D166" s="2"/>
      <c r="E166" s="2"/>
      <c r="F166" s="2"/>
      <c r="G166" s="26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 x14ac:dyDescent="0.2">
      <c r="A167" s="93"/>
      <c r="B167" s="2"/>
      <c r="C167" s="2"/>
      <c r="D167" s="2"/>
      <c r="E167" s="2"/>
      <c r="F167" s="2"/>
      <c r="G167" s="26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 x14ac:dyDescent="0.2">
      <c r="A168" s="93"/>
      <c r="B168" s="2"/>
      <c r="C168" s="2"/>
      <c r="D168" s="2"/>
      <c r="E168" s="2"/>
      <c r="F168" s="2"/>
      <c r="G168" s="26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 x14ac:dyDescent="0.2">
      <c r="A169" s="93"/>
      <c r="B169" s="2"/>
      <c r="C169" s="2"/>
      <c r="D169" s="2"/>
      <c r="E169" s="2"/>
      <c r="F169" s="2"/>
      <c r="G169" s="26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 x14ac:dyDescent="0.2">
      <c r="A170" s="93"/>
      <c r="B170" s="2"/>
      <c r="C170" s="2"/>
      <c r="D170" s="2"/>
      <c r="E170" s="2"/>
      <c r="F170" s="2"/>
      <c r="G170" s="26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 x14ac:dyDescent="0.2">
      <c r="A171" s="93"/>
      <c r="B171" s="2"/>
      <c r="C171" s="2"/>
      <c r="D171" s="2"/>
      <c r="E171" s="2"/>
      <c r="F171" s="2"/>
      <c r="G171" s="26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 x14ac:dyDescent="0.2">
      <c r="A172" s="93"/>
      <c r="B172" s="2"/>
      <c r="C172" s="2"/>
      <c r="D172" s="2"/>
      <c r="E172" s="2"/>
      <c r="F172" s="2"/>
      <c r="G172" s="26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 x14ac:dyDescent="0.2">
      <c r="A173" s="93"/>
      <c r="B173" s="2"/>
      <c r="C173" s="2"/>
      <c r="D173" s="2"/>
      <c r="E173" s="2"/>
      <c r="F173" s="2"/>
      <c r="G173" s="26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 x14ac:dyDescent="0.2">
      <c r="A174" s="93"/>
      <c r="B174" s="2"/>
      <c r="C174" s="2"/>
      <c r="D174" s="2"/>
      <c r="E174" s="2"/>
      <c r="F174" s="2"/>
      <c r="G174" s="26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 x14ac:dyDescent="0.2">
      <c r="A175" s="93"/>
      <c r="B175" s="2"/>
      <c r="C175" s="2"/>
      <c r="D175" s="2"/>
      <c r="E175" s="2"/>
      <c r="F175" s="2"/>
      <c r="G175" s="26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 x14ac:dyDescent="0.2">
      <c r="A176" s="93"/>
      <c r="B176" s="2"/>
      <c r="C176" s="2"/>
      <c r="D176" s="2"/>
      <c r="E176" s="2"/>
      <c r="F176" s="2"/>
      <c r="G176" s="26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 x14ac:dyDescent="0.2">
      <c r="A177" s="93"/>
      <c r="B177" s="2"/>
      <c r="C177" s="2"/>
      <c r="D177" s="2"/>
      <c r="E177" s="2"/>
      <c r="F177" s="2"/>
      <c r="G177" s="26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 x14ac:dyDescent="0.2">
      <c r="A178" s="93"/>
      <c r="B178" s="2"/>
      <c r="C178" s="2"/>
      <c r="D178" s="2"/>
      <c r="E178" s="2"/>
      <c r="F178" s="2"/>
      <c r="G178" s="26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 x14ac:dyDescent="0.2">
      <c r="A179" s="93"/>
      <c r="B179" s="2"/>
      <c r="C179" s="2"/>
      <c r="D179" s="2"/>
      <c r="E179" s="2"/>
      <c r="F179" s="2"/>
      <c r="G179" s="26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 x14ac:dyDescent="0.2">
      <c r="A180" s="93"/>
      <c r="B180" s="2"/>
      <c r="C180" s="2"/>
      <c r="D180" s="2"/>
      <c r="E180" s="2"/>
      <c r="F180" s="2"/>
      <c r="G180" s="26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 x14ac:dyDescent="0.2">
      <c r="A181" s="93"/>
      <c r="B181" s="2"/>
      <c r="C181" s="2"/>
      <c r="D181" s="2"/>
      <c r="E181" s="2"/>
      <c r="F181" s="2"/>
      <c r="G181" s="26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 x14ac:dyDescent="0.2">
      <c r="A182" s="93"/>
      <c r="B182" s="2"/>
      <c r="C182" s="2"/>
      <c r="D182" s="2"/>
      <c r="E182" s="2"/>
      <c r="F182" s="2"/>
      <c r="G182" s="26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 x14ac:dyDescent="0.2">
      <c r="A183" s="93"/>
      <c r="B183" s="2"/>
      <c r="C183" s="2"/>
      <c r="D183" s="2"/>
      <c r="E183" s="2"/>
      <c r="F183" s="2"/>
      <c r="G183" s="26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 x14ac:dyDescent="0.2">
      <c r="A184" s="93"/>
      <c r="B184" s="2"/>
      <c r="C184" s="2"/>
      <c r="D184" s="2"/>
      <c r="E184" s="2"/>
      <c r="F184" s="2"/>
      <c r="G184" s="26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 x14ac:dyDescent="0.2">
      <c r="A185" s="93"/>
      <c r="B185" s="2"/>
      <c r="C185" s="2"/>
      <c r="D185" s="2"/>
      <c r="E185" s="2"/>
      <c r="F185" s="2"/>
      <c r="G185" s="26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 x14ac:dyDescent="0.2">
      <c r="A186" s="93"/>
      <c r="B186" s="2"/>
      <c r="C186" s="2"/>
      <c r="D186" s="2"/>
      <c r="E186" s="2"/>
      <c r="F186" s="2"/>
      <c r="G186" s="26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 x14ac:dyDescent="0.2">
      <c r="A187" s="93"/>
      <c r="B187" s="2"/>
      <c r="C187" s="2"/>
      <c r="D187" s="2"/>
      <c r="E187" s="2"/>
      <c r="F187" s="2"/>
      <c r="G187" s="26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 x14ac:dyDescent="0.2">
      <c r="A188" s="93"/>
      <c r="B188" s="2"/>
      <c r="C188" s="2"/>
      <c r="D188" s="2"/>
      <c r="E188" s="2"/>
      <c r="F188" s="2"/>
      <c r="G188" s="26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 x14ac:dyDescent="0.2">
      <c r="A189" s="93"/>
      <c r="B189" s="2"/>
      <c r="C189" s="2"/>
      <c r="D189" s="2"/>
      <c r="E189" s="2"/>
      <c r="F189" s="2"/>
      <c r="G189" s="26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 x14ac:dyDescent="0.2">
      <c r="A190" s="93"/>
      <c r="B190" s="2"/>
      <c r="C190" s="2"/>
      <c r="D190" s="2"/>
      <c r="E190" s="2"/>
      <c r="F190" s="2"/>
      <c r="G190" s="26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 x14ac:dyDescent="0.2">
      <c r="A191" s="93"/>
      <c r="B191" s="2"/>
      <c r="C191" s="2"/>
      <c r="D191" s="2"/>
      <c r="E191" s="2"/>
      <c r="F191" s="2"/>
      <c r="G191" s="26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 x14ac:dyDescent="0.2">
      <c r="A192" s="93"/>
      <c r="B192" s="2"/>
      <c r="C192" s="2"/>
      <c r="D192" s="2"/>
      <c r="E192" s="2"/>
      <c r="F192" s="2"/>
      <c r="G192" s="26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 x14ac:dyDescent="0.2">
      <c r="A193" s="93"/>
      <c r="B193" s="2"/>
      <c r="C193" s="2"/>
      <c r="D193" s="2"/>
      <c r="E193" s="2"/>
      <c r="F193" s="2"/>
      <c r="G193" s="26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 x14ac:dyDescent="0.2">
      <c r="A194" s="93"/>
      <c r="B194" s="2"/>
      <c r="C194" s="2"/>
      <c r="D194" s="2"/>
      <c r="E194" s="2"/>
      <c r="F194" s="2"/>
      <c r="G194" s="26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 x14ac:dyDescent="0.2">
      <c r="A195" s="93"/>
      <c r="B195" s="2"/>
      <c r="C195" s="2"/>
      <c r="D195" s="2"/>
      <c r="E195" s="2"/>
      <c r="F195" s="2"/>
      <c r="G195" s="26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 x14ac:dyDescent="0.2">
      <c r="A196" s="93"/>
      <c r="B196" s="2"/>
      <c r="C196" s="2"/>
      <c r="D196" s="2"/>
      <c r="E196" s="2"/>
      <c r="F196" s="2"/>
      <c r="G196" s="26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 x14ac:dyDescent="0.2">
      <c r="A197" s="93"/>
      <c r="B197" s="2"/>
      <c r="C197" s="2"/>
      <c r="D197" s="2"/>
      <c r="E197" s="2"/>
      <c r="F197" s="2"/>
      <c r="G197" s="26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 x14ac:dyDescent="0.2">
      <c r="A198" s="93"/>
      <c r="B198" s="2"/>
      <c r="C198" s="2"/>
      <c r="D198" s="2"/>
      <c r="E198" s="2"/>
      <c r="F198" s="2"/>
      <c r="G198" s="26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 x14ac:dyDescent="0.2">
      <c r="A199" s="93"/>
      <c r="B199" s="2"/>
      <c r="C199" s="2"/>
      <c r="D199" s="2"/>
      <c r="E199" s="2"/>
      <c r="F199" s="2"/>
      <c r="G199" s="26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 x14ac:dyDescent="0.2">
      <c r="A200" s="93"/>
      <c r="B200" s="2"/>
      <c r="C200" s="2"/>
      <c r="D200" s="2"/>
      <c r="E200" s="2"/>
      <c r="F200" s="2"/>
      <c r="G200" s="26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 x14ac:dyDescent="0.2">
      <c r="A201" s="93"/>
      <c r="B201" s="2"/>
      <c r="C201" s="2"/>
      <c r="D201" s="2"/>
      <c r="E201" s="2"/>
      <c r="F201" s="2"/>
      <c r="G201" s="26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 x14ac:dyDescent="0.2">
      <c r="A202" s="93"/>
      <c r="B202" s="2"/>
      <c r="C202" s="2"/>
      <c r="D202" s="2"/>
      <c r="E202" s="2"/>
      <c r="F202" s="2"/>
      <c r="G202" s="26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 x14ac:dyDescent="0.2">
      <c r="A203" s="93"/>
      <c r="B203" s="2"/>
      <c r="C203" s="2"/>
      <c r="D203" s="2"/>
      <c r="E203" s="2"/>
      <c r="F203" s="2"/>
      <c r="G203" s="26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 x14ac:dyDescent="0.2">
      <c r="A204" s="93"/>
      <c r="B204" s="2"/>
      <c r="C204" s="2"/>
      <c r="D204" s="2"/>
      <c r="E204" s="2"/>
      <c r="F204" s="2"/>
      <c r="G204" s="26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 x14ac:dyDescent="0.2">
      <c r="A205" s="93"/>
      <c r="B205" s="2"/>
      <c r="C205" s="2"/>
      <c r="D205" s="2"/>
      <c r="E205" s="2"/>
      <c r="F205" s="2"/>
      <c r="G205" s="26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 x14ac:dyDescent="0.2">
      <c r="A206" s="93"/>
      <c r="B206" s="2"/>
      <c r="C206" s="2"/>
      <c r="D206" s="2"/>
      <c r="E206" s="2"/>
      <c r="F206" s="2"/>
      <c r="G206" s="26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 x14ac:dyDescent="0.2">
      <c r="A207" s="93"/>
      <c r="B207" s="2"/>
      <c r="C207" s="2"/>
      <c r="D207" s="2"/>
      <c r="E207" s="2"/>
      <c r="F207" s="2"/>
      <c r="G207" s="26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 x14ac:dyDescent="0.2">
      <c r="A208" s="93"/>
      <c r="B208" s="2"/>
      <c r="C208" s="2"/>
      <c r="D208" s="2"/>
      <c r="E208" s="2"/>
      <c r="F208" s="2"/>
      <c r="G208" s="26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 x14ac:dyDescent="0.2">
      <c r="A209" s="93"/>
      <c r="B209" s="2"/>
      <c r="C209" s="2"/>
      <c r="D209" s="2"/>
      <c r="E209" s="2"/>
      <c r="F209" s="2"/>
      <c r="G209" s="26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 x14ac:dyDescent="0.2">
      <c r="A210" s="93"/>
      <c r="B210" s="2"/>
      <c r="C210" s="2"/>
      <c r="D210" s="2"/>
      <c r="E210" s="2"/>
      <c r="F210" s="2"/>
      <c r="G210" s="26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 x14ac:dyDescent="0.2">
      <c r="A211" s="93"/>
      <c r="B211" s="2"/>
      <c r="C211" s="2"/>
      <c r="D211" s="2"/>
      <c r="E211" s="2"/>
      <c r="F211" s="2"/>
      <c r="G211" s="26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 x14ac:dyDescent="0.2">
      <c r="A212" s="93"/>
      <c r="B212" s="2"/>
      <c r="C212" s="2"/>
      <c r="D212" s="2"/>
      <c r="E212" s="2"/>
      <c r="F212" s="2"/>
      <c r="G212" s="26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 x14ac:dyDescent="0.2">
      <c r="A213" s="93"/>
      <c r="B213" s="2"/>
      <c r="C213" s="2"/>
      <c r="D213" s="2"/>
      <c r="E213" s="2"/>
      <c r="F213" s="2"/>
      <c r="G213" s="26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 x14ac:dyDescent="0.2">
      <c r="A214" s="93"/>
      <c r="B214" s="2"/>
      <c r="C214" s="2"/>
      <c r="D214" s="2"/>
      <c r="E214" s="2"/>
      <c r="F214" s="2"/>
      <c r="G214" s="26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 x14ac:dyDescent="0.2">
      <c r="A215" s="93"/>
      <c r="B215" s="2"/>
      <c r="C215" s="2"/>
      <c r="D215" s="2"/>
      <c r="E215" s="2"/>
      <c r="F215" s="2"/>
      <c r="G215" s="26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 x14ac:dyDescent="0.2">
      <c r="A216" s="93"/>
      <c r="B216" s="2"/>
      <c r="C216" s="2"/>
      <c r="D216" s="2"/>
      <c r="E216" s="2"/>
      <c r="F216" s="2"/>
      <c r="G216" s="26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 x14ac:dyDescent="0.2">
      <c r="A217" s="93"/>
      <c r="B217" s="2"/>
      <c r="C217" s="2"/>
      <c r="D217" s="2"/>
      <c r="E217" s="2"/>
      <c r="F217" s="2"/>
      <c r="G217" s="26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 x14ac:dyDescent="0.2">
      <c r="A218" s="93"/>
      <c r="B218" s="2"/>
      <c r="C218" s="2"/>
      <c r="D218" s="2"/>
      <c r="E218" s="2"/>
      <c r="F218" s="2"/>
      <c r="G218" s="26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 x14ac:dyDescent="0.2">
      <c r="A219" s="93"/>
      <c r="B219" s="2"/>
      <c r="C219" s="2"/>
      <c r="D219" s="2"/>
      <c r="E219" s="2"/>
      <c r="F219" s="2"/>
      <c r="G219" s="26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 x14ac:dyDescent="0.2">
      <c r="A220" s="93"/>
      <c r="B220" s="2"/>
      <c r="C220" s="2"/>
      <c r="D220" s="2"/>
      <c r="E220" s="2"/>
      <c r="F220" s="2"/>
      <c r="G220" s="26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 x14ac:dyDescent="0.2">
      <c r="A221" s="93"/>
      <c r="B221" s="2"/>
      <c r="C221" s="2"/>
      <c r="D221" s="2"/>
      <c r="E221" s="2"/>
      <c r="F221" s="2"/>
      <c r="G221" s="26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 x14ac:dyDescent="0.2">
      <c r="A222" s="93"/>
      <c r="B222" s="2"/>
      <c r="C222" s="2"/>
      <c r="D222" s="2"/>
      <c r="E222" s="2"/>
      <c r="F222" s="2"/>
      <c r="G222" s="26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 x14ac:dyDescent="0.2">
      <c r="A223" s="93"/>
      <c r="B223" s="2"/>
      <c r="C223" s="2"/>
      <c r="D223" s="2"/>
      <c r="E223" s="2"/>
      <c r="F223" s="2"/>
      <c r="G223" s="26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 x14ac:dyDescent="0.2">
      <c r="A224" s="93"/>
      <c r="B224" s="2"/>
      <c r="C224" s="2"/>
      <c r="D224" s="2"/>
      <c r="E224" s="2"/>
      <c r="F224" s="2"/>
      <c r="G224" s="26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 x14ac:dyDescent="0.2">
      <c r="A225" s="93"/>
      <c r="B225" s="2"/>
      <c r="C225" s="2"/>
      <c r="D225" s="2"/>
      <c r="E225" s="2"/>
      <c r="F225" s="2"/>
      <c r="G225" s="26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 x14ac:dyDescent="0.2">
      <c r="A226" s="93"/>
      <c r="B226" s="2"/>
      <c r="C226" s="2"/>
      <c r="D226" s="2"/>
      <c r="E226" s="2"/>
      <c r="F226" s="2"/>
      <c r="G226" s="26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 x14ac:dyDescent="0.2">
      <c r="A227" s="93"/>
      <c r="B227" s="2"/>
      <c r="C227" s="2"/>
      <c r="D227" s="2"/>
      <c r="E227" s="2"/>
      <c r="F227" s="2"/>
      <c r="G227" s="26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 x14ac:dyDescent="0.2">
      <c r="A228" s="93"/>
      <c r="B228" s="2"/>
      <c r="C228" s="2"/>
      <c r="D228" s="2"/>
      <c r="E228" s="2"/>
      <c r="F228" s="2"/>
      <c r="G228" s="26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 x14ac:dyDescent="0.2">
      <c r="A229" s="93"/>
      <c r="B229" s="2"/>
      <c r="C229" s="2"/>
      <c r="D229" s="2"/>
      <c r="E229" s="2"/>
      <c r="F229" s="2"/>
      <c r="G229" s="26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 x14ac:dyDescent="0.2">
      <c r="A230" s="93"/>
      <c r="B230" s="2"/>
      <c r="C230" s="2"/>
      <c r="D230" s="2"/>
      <c r="E230" s="2"/>
      <c r="F230" s="2"/>
      <c r="G230" s="26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 x14ac:dyDescent="0.2">
      <c r="A231" s="93"/>
      <c r="B231" s="2"/>
      <c r="C231" s="2"/>
      <c r="D231" s="2"/>
      <c r="E231" s="2"/>
      <c r="F231" s="2"/>
      <c r="G231" s="26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 x14ac:dyDescent="0.2">
      <c r="A232" s="93"/>
      <c r="B232" s="2"/>
      <c r="C232" s="2"/>
      <c r="D232" s="2"/>
      <c r="E232" s="2"/>
      <c r="F232" s="2"/>
      <c r="G232" s="26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 x14ac:dyDescent="0.2">
      <c r="A233" s="93"/>
      <c r="B233" s="2"/>
      <c r="C233" s="2"/>
      <c r="D233" s="2"/>
      <c r="E233" s="2"/>
      <c r="F233" s="2"/>
      <c r="G233" s="26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 x14ac:dyDescent="0.2">
      <c r="A234" s="93"/>
      <c r="B234" s="2"/>
      <c r="C234" s="2"/>
      <c r="D234" s="2"/>
      <c r="E234" s="2"/>
      <c r="F234" s="2"/>
      <c r="G234" s="26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 x14ac:dyDescent="0.2">
      <c r="A235" s="93"/>
      <c r="B235" s="2"/>
      <c r="C235" s="2"/>
      <c r="D235" s="2"/>
      <c r="E235" s="2"/>
      <c r="F235" s="2"/>
      <c r="G235" s="26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 x14ac:dyDescent="0.2">
      <c r="A236" s="93"/>
      <c r="B236" s="2"/>
      <c r="C236" s="2"/>
      <c r="D236" s="2"/>
      <c r="E236" s="2"/>
      <c r="F236" s="2"/>
      <c r="G236" s="26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 x14ac:dyDescent="0.2">
      <c r="G237" s="247"/>
    </row>
    <row r="238" spans="1:27" ht="15.75" customHeight="1" x14ac:dyDescent="0.2">
      <c r="G238" s="247"/>
    </row>
    <row r="239" spans="1:27" ht="15.75" customHeight="1" x14ac:dyDescent="0.2">
      <c r="G239" s="247"/>
    </row>
    <row r="240" spans="1:27" ht="15.75" customHeight="1" x14ac:dyDescent="0.2">
      <c r="G240" s="247"/>
    </row>
    <row r="241" spans="7:7" ht="15.75" customHeight="1" x14ac:dyDescent="0.2">
      <c r="G241" s="247"/>
    </row>
    <row r="242" spans="7:7" ht="15.75" customHeight="1" x14ac:dyDescent="0.2">
      <c r="G242" s="247"/>
    </row>
    <row r="243" spans="7:7" ht="15.75" customHeight="1" x14ac:dyDescent="0.2">
      <c r="G243" s="247"/>
    </row>
    <row r="244" spans="7:7" ht="15.75" customHeight="1" x14ac:dyDescent="0.2">
      <c r="G244" s="247"/>
    </row>
    <row r="245" spans="7:7" ht="15.75" customHeight="1" x14ac:dyDescent="0.2">
      <c r="G245" s="247"/>
    </row>
    <row r="246" spans="7:7" ht="15.75" customHeight="1" x14ac:dyDescent="0.2">
      <c r="G246" s="247"/>
    </row>
    <row r="247" spans="7:7" ht="15.75" customHeight="1" x14ac:dyDescent="0.2">
      <c r="G247" s="247"/>
    </row>
    <row r="248" spans="7:7" ht="15.75" customHeight="1" x14ac:dyDescent="0.2">
      <c r="G248" s="247"/>
    </row>
    <row r="249" spans="7:7" ht="15.75" customHeight="1" x14ac:dyDescent="0.2">
      <c r="G249" s="247"/>
    </row>
    <row r="250" spans="7:7" ht="15.75" customHeight="1" x14ac:dyDescent="0.2">
      <c r="G250" s="247"/>
    </row>
    <row r="251" spans="7:7" ht="15.75" customHeight="1" x14ac:dyDescent="0.2">
      <c r="G251" s="247"/>
    </row>
    <row r="252" spans="7:7" ht="15.75" customHeight="1" x14ac:dyDescent="0.2">
      <c r="G252" s="247"/>
    </row>
    <row r="253" spans="7:7" ht="15.75" customHeight="1" x14ac:dyDescent="0.2">
      <c r="G253" s="247"/>
    </row>
    <row r="254" spans="7:7" ht="15.75" customHeight="1" x14ac:dyDescent="0.2">
      <c r="G254" s="247"/>
    </row>
    <row r="255" spans="7:7" ht="15.75" customHeight="1" x14ac:dyDescent="0.2">
      <c r="G255" s="247"/>
    </row>
    <row r="256" spans="7:7" ht="15.75" customHeight="1" x14ac:dyDescent="0.2">
      <c r="G256" s="247"/>
    </row>
    <row r="257" spans="7:7" ht="15.75" customHeight="1" x14ac:dyDescent="0.2">
      <c r="G257" s="247"/>
    </row>
    <row r="258" spans="7:7" ht="15.75" customHeight="1" x14ac:dyDescent="0.2">
      <c r="G258" s="247"/>
    </row>
    <row r="259" spans="7:7" ht="15.75" customHeight="1" x14ac:dyDescent="0.2">
      <c r="G259" s="247"/>
    </row>
    <row r="260" spans="7:7" ht="15.75" customHeight="1" x14ac:dyDescent="0.2">
      <c r="G260" s="247"/>
    </row>
    <row r="261" spans="7:7" ht="15.75" customHeight="1" x14ac:dyDescent="0.2">
      <c r="G261" s="247"/>
    </row>
    <row r="262" spans="7:7" ht="15.75" customHeight="1" x14ac:dyDescent="0.2">
      <c r="G262" s="247"/>
    </row>
    <row r="263" spans="7:7" ht="15.75" customHeight="1" x14ac:dyDescent="0.2">
      <c r="G263" s="247"/>
    </row>
    <row r="264" spans="7:7" ht="15.75" customHeight="1" x14ac:dyDescent="0.2">
      <c r="G264" s="247"/>
    </row>
    <row r="265" spans="7:7" ht="15.75" customHeight="1" x14ac:dyDescent="0.2">
      <c r="G265" s="247"/>
    </row>
    <row r="266" spans="7:7" ht="15.75" customHeight="1" x14ac:dyDescent="0.2">
      <c r="G266" s="247"/>
    </row>
    <row r="267" spans="7:7" ht="15.75" customHeight="1" x14ac:dyDescent="0.2">
      <c r="G267" s="247"/>
    </row>
    <row r="268" spans="7:7" ht="15.75" customHeight="1" x14ac:dyDescent="0.2">
      <c r="G268" s="247"/>
    </row>
    <row r="269" spans="7:7" ht="15.75" customHeight="1" x14ac:dyDescent="0.2">
      <c r="G269" s="247"/>
    </row>
    <row r="270" spans="7:7" ht="15.75" customHeight="1" x14ac:dyDescent="0.2">
      <c r="G270" s="247"/>
    </row>
    <row r="271" spans="7:7" ht="15.75" customHeight="1" x14ac:dyDescent="0.2">
      <c r="G271" s="247"/>
    </row>
    <row r="272" spans="7:7" ht="15.75" customHeight="1" x14ac:dyDescent="0.2">
      <c r="G272" s="247"/>
    </row>
    <row r="273" spans="7:7" ht="15.75" customHeight="1" x14ac:dyDescent="0.2">
      <c r="G273" s="247"/>
    </row>
    <row r="274" spans="7:7" ht="15.75" customHeight="1" x14ac:dyDescent="0.2">
      <c r="G274" s="247"/>
    </row>
    <row r="275" spans="7:7" ht="15.75" customHeight="1" x14ac:dyDescent="0.2">
      <c r="G275" s="247"/>
    </row>
    <row r="276" spans="7:7" ht="15.75" customHeight="1" x14ac:dyDescent="0.2">
      <c r="G276" s="247"/>
    </row>
    <row r="277" spans="7:7" ht="15.75" customHeight="1" x14ac:dyDescent="0.2">
      <c r="G277" s="247"/>
    </row>
    <row r="278" spans="7:7" ht="15.75" customHeight="1" x14ac:dyDescent="0.2">
      <c r="G278" s="247"/>
    </row>
    <row r="279" spans="7:7" ht="15.75" customHeight="1" x14ac:dyDescent="0.2">
      <c r="G279" s="247"/>
    </row>
    <row r="280" spans="7:7" ht="15.75" customHeight="1" x14ac:dyDescent="0.2">
      <c r="G280" s="247"/>
    </row>
    <row r="281" spans="7:7" ht="15.75" customHeight="1" x14ac:dyDescent="0.2">
      <c r="G281" s="247"/>
    </row>
    <row r="282" spans="7:7" ht="15.75" customHeight="1" x14ac:dyDescent="0.2">
      <c r="G282" s="247"/>
    </row>
    <row r="283" spans="7:7" ht="15.75" customHeight="1" x14ac:dyDescent="0.2">
      <c r="G283" s="247"/>
    </row>
    <row r="284" spans="7:7" ht="15.75" customHeight="1" x14ac:dyDescent="0.2">
      <c r="G284" s="247"/>
    </row>
    <row r="285" spans="7:7" ht="15.75" customHeight="1" x14ac:dyDescent="0.2">
      <c r="G285" s="247"/>
    </row>
    <row r="286" spans="7:7" ht="15.75" customHeight="1" x14ac:dyDescent="0.2">
      <c r="G286" s="247"/>
    </row>
    <row r="287" spans="7:7" ht="15.75" customHeight="1" x14ac:dyDescent="0.2">
      <c r="G287" s="247"/>
    </row>
    <row r="288" spans="7:7" ht="15.75" customHeight="1" x14ac:dyDescent="0.2">
      <c r="G288" s="247"/>
    </row>
    <row r="289" spans="7:7" ht="15.75" customHeight="1" x14ac:dyDescent="0.2">
      <c r="G289" s="247"/>
    </row>
    <row r="290" spans="7:7" ht="15.75" customHeight="1" x14ac:dyDescent="0.2">
      <c r="G290" s="247"/>
    </row>
    <row r="291" spans="7:7" ht="15.75" customHeight="1" x14ac:dyDescent="0.2">
      <c r="G291" s="247"/>
    </row>
    <row r="292" spans="7:7" ht="15.75" customHeight="1" x14ac:dyDescent="0.2">
      <c r="G292" s="247"/>
    </row>
    <row r="293" spans="7:7" ht="15.75" customHeight="1" x14ac:dyDescent="0.2">
      <c r="G293" s="247"/>
    </row>
    <row r="294" spans="7:7" ht="15.75" customHeight="1" x14ac:dyDescent="0.2">
      <c r="G294" s="247"/>
    </row>
    <row r="295" spans="7:7" ht="15.75" customHeight="1" x14ac:dyDescent="0.2">
      <c r="G295" s="247"/>
    </row>
    <row r="296" spans="7:7" ht="15.75" customHeight="1" x14ac:dyDescent="0.2">
      <c r="G296" s="247"/>
    </row>
    <row r="297" spans="7:7" ht="15.75" customHeight="1" x14ac:dyDescent="0.2">
      <c r="G297" s="247"/>
    </row>
    <row r="298" spans="7:7" ht="15.75" customHeight="1" x14ac:dyDescent="0.2">
      <c r="G298" s="247"/>
    </row>
    <row r="299" spans="7:7" ht="15.75" customHeight="1" x14ac:dyDescent="0.2">
      <c r="G299" s="247"/>
    </row>
    <row r="300" spans="7:7" ht="15.75" customHeight="1" x14ac:dyDescent="0.2">
      <c r="G300" s="247"/>
    </row>
    <row r="301" spans="7:7" ht="15.75" customHeight="1" x14ac:dyDescent="0.2">
      <c r="G301" s="247"/>
    </row>
    <row r="302" spans="7:7" ht="15.75" customHeight="1" x14ac:dyDescent="0.2">
      <c r="G302" s="247"/>
    </row>
    <row r="303" spans="7:7" ht="15.75" customHeight="1" x14ac:dyDescent="0.2">
      <c r="G303" s="247"/>
    </row>
    <row r="304" spans="7:7" ht="15.75" customHeight="1" x14ac:dyDescent="0.2">
      <c r="G304" s="247"/>
    </row>
    <row r="305" spans="7:7" ht="15.75" customHeight="1" x14ac:dyDescent="0.2">
      <c r="G305" s="247"/>
    </row>
    <row r="306" spans="7:7" ht="15.75" customHeight="1" x14ac:dyDescent="0.2">
      <c r="G306" s="247"/>
    </row>
    <row r="307" spans="7:7" ht="15.75" customHeight="1" x14ac:dyDescent="0.2">
      <c r="G307" s="247"/>
    </row>
    <row r="308" spans="7:7" ht="15.75" customHeight="1" x14ac:dyDescent="0.2">
      <c r="G308" s="247"/>
    </row>
    <row r="309" spans="7:7" ht="15.75" customHeight="1" x14ac:dyDescent="0.2">
      <c r="G309" s="247"/>
    </row>
    <row r="310" spans="7:7" ht="15.75" customHeight="1" x14ac:dyDescent="0.2">
      <c r="G310" s="247"/>
    </row>
    <row r="311" spans="7:7" ht="15.75" customHeight="1" x14ac:dyDescent="0.2">
      <c r="G311" s="247"/>
    </row>
    <row r="312" spans="7:7" ht="15.75" customHeight="1" x14ac:dyDescent="0.2">
      <c r="G312" s="247"/>
    </row>
    <row r="313" spans="7:7" ht="15.75" customHeight="1" x14ac:dyDescent="0.2">
      <c r="G313" s="247"/>
    </row>
    <row r="314" spans="7:7" ht="15.75" customHeight="1" x14ac:dyDescent="0.2">
      <c r="G314" s="247"/>
    </row>
    <row r="315" spans="7:7" ht="15.75" customHeight="1" x14ac:dyDescent="0.2">
      <c r="G315" s="247"/>
    </row>
    <row r="316" spans="7:7" ht="15.75" customHeight="1" x14ac:dyDescent="0.2">
      <c r="G316" s="247"/>
    </row>
    <row r="317" spans="7:7" ht="15.75" customHeight="1" x14ac:dyDescent="0.2">
      <c r="G317" s="247"/>
    </row>
    <row r="318" spans="7:7" ht="15.75" customHeight="1" x14ac:dyDescent="0.2">
      <c r="G318" s="247"/>
    </row>
    <row r="319" spans="7:7" ht="15.75" customHeight="1" x14ac:dyDescent="0.2">
      <c r="G319" s="247"/>
    </row>
    <row r="320" spans="7:7" ht="15.75" customHeight="1" x14ac:dyDescent="0.2">
      <c r="G320" s="247"/>
    </row>
    <row r="321" spans="7:7" ht="15.75" customHeight="1" x14ac:dyDescent="0.2">
      <c r="G321" s="247"/>
    </row>
    <row r="322" spans="7:7" ht="15.75" customHeight="1" x14ac:dyDescent="0.2">
      <c r="G322" s="247"/>
    </row>
    <row r="323" spans="7:7" ht="15.75" customHeight="1" x14ac:dyDescent="0.2">
      <c r="G323" s="247"/>
    </row>
    <row r="324" spans="7:7" ht="15.75" customHeight="1" x14ac:dyDescent="0.2">
      <c r="G324" s="247"/>
    </row>
    <row r="325" spans="7:7" ht="15.75" customHeight="1" x14ac:dyDescent="0.2">
      <c r="G325" s="247"/>
    </row>
    <row r="326" spans="7:7" ht="15.75" customHeight="1" x14ac:dyDescent="0.2">
      <c r="G326" s="247"/>
    </row>
    <row r="327" spans="7:7" ht="15.75" customHeight="1" x14ac:dyDescent="0.2">
      <c r="G327" s="247"/>
    </row>
    <row r="328" spans="7:7" ht="15.75" customHeight="1" x14ac:dyDescent="0.2">
      <c r="G328" s="247"/>
    </row>
    <row r="329" spans="7:7" ht="15.75" customHeight="1" x14ac:dyDescent="0.2">
      <c r="G329" s="247"/>
    </row>
    <row r="330" spans="7:7" ht="15.75" customHeight="1" x14ac:dyDescent="0.2">
      <c r="G330" s="247"/>
    </row>
    <row r="331" spans="7:7" ht="15.75" customHeight="1" x14ac:dyDescent="0.2">
      <c r="G331" s="247"/>
    </row>
    <row r="332" spans="7:7" ht="15.75" customHeight="1" x14ac:dyDescent="0.2">
      <c r="G332" s="247"/>
    </row>
    <row r="333" spans="7:7" ht="15.75" customHeight="1" x14ac:dyDescent="0.2">
      <c r="G333" s="247"/>
    </row>
    <row r="334" spans="7:7" ht="15.75" customHeight="1" x14ac:dyDescent="0.2">
      <c r="G334" s="247"/>
    </row>
    <row r="335" spans="7:7" ht="15.75" customHeight="1" x14ac:dyDescent="0.2">
      <c r="G335" s="247"/>
    </row>
    <row r="336" spans="7:7" ht="15.75" customHeight="1" x14ac:dyDescent="0.2">
      <c r="G336" s="247"/>
    </row>
    <row r="337" spans="7:7" ht="15.75" customHeight="1" x14ac:dyDescent="0.2">
      <c r="G337" s="247"/>
    </row>
    <row r="338" spans="7:7" ht="15.75" customHeight="1" x14ac:dyDescent="0.2">
      <c r="G338" s="247"/>
    </row>
    <row r="339" spans="7:7" ht="15.75" customHeight="1" x14ac:dyDescent="0.2">
      <c r="G339" s="247"/>
    </row>
    <row r="340" spans="7:7" ht="15.75" customHeight="1" x14ac:dyDescent="0.2">
      <c r="G340" s="247"/>
    </row>
    <row r="341" spans="7:7" ht="15.75" customHeight="1" x14ac:dyDescent="0.2">
      <c r="G341" s="247"/>
    </row>
    <row r="342" spans="7:7" ht="15.75" customHeight="1" x14ac:dyDescent="0.2">
      <c r="G342" s="247"/>
    </row>
    <row r="343" spans="7:7" ht="15.75" customHeight="1" x14ac:dyDescent="0.2">
      <c r="G343" s="247"/>
    </row>
    <row r="344" spans="7:7" ht="15.75" customHeight="1" x14ac:dyDescent="0.2">
      <c r="G344" s="247"/>
    </row>
    <row r="345" spans="7:7" ht="15.75" customHeight="1" x14ac:dyDescent="0.2">
      <c r="G345" s="247"/>
    </row>
    <row r="346" spans="7:7" ht="15.75" customHeight="1" x14ac:dyDescent="0.2">
      <c r="G346" s="247"/>
    </row>
    <row r="347" spans="7:7" ht="15.75" customHeight="1" x14ac:dyDescent="0.2">
      <c r="G347" s="247"/>
    </row>
    <row r="348" spans="7:7" ht="15.75" customHeight="1" x14ac:dyDescent="0.2">
      <c r="G348" s="247"/>
    </row>
    <row r="349" spans="7:7" ht="15.75" customHeight="1" x14ac:dyDescent="0.2">
      <c r="G349" s="247"/>
    </row>
    <row r="350" spans="7:7" ht="15.75" customHeight="1" x14ac:dyDescent="0.2">
      <c r="G350" s="247"/>
    </row>
    <row r="351" spans="7:7" ht="15.75" customHeight="1" x14ac:dyDescent="0.2">
      <c r="G351" s="247"/>
    </row>
    <row r="352" spans="7:7" ht="15.75" customHeight="1" x14ac:dyDescent="0.2">
      <c r="G352" s="247"/>
    </row>
    <row r="353" spans="7:7" ht="15.75" customHeight="1" x14ac:dyDescent="0.2">
      <c r="G353" s="247"/>
    </row>
    <row r="354" spans="7:7" ht="15.75" customHeight="1" x14ac:dyDescent="0.2">
      <c r="G354" s="247"/>
    </row>
    <row r="355" spans="7:7" ht="15.75" customHeight="1" x14ac:dyDescent="0.2">
      <c r="G355" s="247"/>
    </row>
    <row r="356" spans="7:7" ht="15.75" customHeight="1" x14ac:dyDescent="0.2">
      <c r="G356" s="247"/>
    </row>
    <row r="357" spans="7:7" ht="15.75" customHeight="1" x14ac:dyDescent="0.2">
      <c r="G357" s="247"/>
    </row>
    <row r="358" spans="7:7" ht="15.75" customHeight="1" x14ac:dyDescent="0.2">
      <c r="G358" s="247"/>
    </row>
    <row r="359" spans="7:7" ht="15.75" customHeight="1" x14ac:dyDescent="0.2">
      <c r="G359" s="247"/>
    </row>
    <row r="360" spans="7:7" ht="15.75" customHeight="1" x14ac:dyDescent="0.2">
      <c r="G360" s="247"/>
    </row>
    <row r="361" spans="7:7" ht="15.75" customHeight="1" x14ac:dyDescent="0.2">
      <c r="G361" s="247"/>
    </row>
    <row r="362" spans="7:7" ht="15.75" customHeight="1" x14ac:dyDescent="0.2">
      <c r="G362" s="247"/>
    </row>
    <row r="363" spans="7:7" ht="15.75" customHeight="1" x14ac:dyDescent="0.2">
      <c r="G363" s="247"/>
    </row>
    <row r="364" spans="7:7" ht="15.75" customHeight="1" x14ac:dyDescent="0.2">
      <c r="G364" s="247"/>
    </row>
    <row r="365" spans="7:7" ht="15.75" customHeight="1" x14ac:dyDescent="0.2">
      <c r="G365" s="247"/>
    </row>
    <row r="366" spans="7:7" ht="15.75" customHeight="1" x14ac:dyDescent="0.2">
      <c r="G366" s="247"/>
    </row>
    <row r="367" spans="7:7" ht="15.75" customHeight="1" x14ac:dyDescent="0.2">
      <c r="G367" s="247"/>
    </row>
    <row r="368" spans="7:7" ht="15.75" customHeight="1" x14ac:dyDescent="0.2">
      <c r="G368" s="247"/>
    </row>
    <row r="369" spans="7:7" ht="15.75" customHeight="1" x14ac:dyDescent="0.2">
      <c r="G369" s="247"/>
    </row>
    <row r="370" spans="7:7" ht="15.75" customHeight="1" x14ac:dyDescent="0.2">
      <c r="G370" s="247"/>
    </row>
    <row r="371" spans="7:7" ht="15.75" customHeight="1" x14ac:dyDescent="0.2">
      <c r="G371" s="247"/>
    </row>
    <row r="372" spans="7:7" ht="15.75" customHeight="1" x14ac:dyDescent="0.2">
      <c r="G372" s="247"/>
    </row>
    <row r="373" spans="7:7" ht="15.75" customHeight="1" x14ac:dyDescent="0.2">
      <c r="G373" s="247"/>
    </row>
    <row r="374" spans="7:7" ht="15.75" customHeight="1" x14ac:dyDescent="0.2">
      <c r="G374" s="247"/>
    </row>
    <row r="375" spans="7:7" ht="15.75" customHeight="1" x14ac:dyDescent="0.2">
      <c r="G375" s="247"/>
    </row>
    <row r="376" spans="7:7" ht="15.75" customHeight="1" x14ac:dyDescent="0.2">
      <c r="G376" s="247"/>
    </row>
    <row r="377" spans="7:7" ht="15.75" customHeight="1" x14ac:dyDescent="0.2">
      <c r="G377" s="247"/>
    </row>
    <row r="378" spans="7:7" ht="15.75" customHeight="1" x14ac:dyDescent="0.2">
      <c r="G378" s="247"/>
    </row>
    <row r="379" spans="7:7" ht="15.75" customHeight="1" x14ac:dyDescent="0.2">
      <c r="G379" s="247"/>
    </row>
    <row r="380" spans="7:7" ht="15.75" customHeight="1" x14ac:dyDescent="0.2">
      <c r="G380" s="247"/>
    </row>
    <row r="381" spans="7:7" ht="15.75" customHeight="1" x14ac:dyDescent="0.2">
      <c r="G381" s="247"/>
    </row>
    <row r="382" spans="7:7" ht="15.75" customHeight="1" x14ac:dyDescent="0.2">
      <c r="G382" s="247"/>
    </row>
    <row r="383" spans="7:7" ht="15.75" customHeight="1" x14ac:dyDescent="0.2">
      <c r="G383" s="247"/>
    </row>
    <row r="384" spans="7:7" ht="15.75" customHeight="1" x14ac:dyDescent="0.2">
      <c r="G384" s="247"/>
    </row>
    <row r="385" spans="7:7" ht="15.75" customHeight="1" x14ac:dyDescent="0.2">
      <c r="G385" s="247"/>
    </row>
    <row r="386" spans="7:7" ht="15.75" customHeight="1" x14ac:dyDescent="0.2">
      <c r="G386" s="247"/>
    </row>
    <row r="387" spans="7:7" ht="15.75" customHeight="1" x14ac:dyDescent="0.2">
      <c r="G387" s="247"/>
    </row>
    <row r="388" spans="7:7" ht="15.75" customHeight="1" x14ac:dyDescent="0.2">
      <c r="G388" s="247"/>
    </row>
    <row r="389" spans="7:7" ht="15.75" customHeight="1" x14ac:dyDescent="0.2">
      <c r="G389" s="247"/>
    </row>
    <row r="390" spans="7:7" ht="15.75" customHeight="1" x14ac:dyDescent="0.2">
      <c r="G390" s="247"/>
    </row>
    <row r="391" spans="7:7" ht="15.75" customHeight="1" x14ac:dyDescent="0.2">
      <c r="G391" s="247"/>
    </row>
    <row r="392" spans="7:7" ht="15.75" customHeight="1" x14ac:dyDescent="0.2">
      <c r="G392" s="247"/>
    </row>
    <row r="393" spans="7:7" ht="15.75" customHeight="1" x14ac:dyDescent="0.2">
      <c r="G393" s="247"/>
    </row>
    <row r="394" spans="7:7" ht="15.75" customHeight="1" x14ac:dyDescent="0.2">
      <c r="G394" s="247"/>
    </row>
    <row r="395" spans="7:7" ht="15.75" customHeight="1" x14ac:dyDescent="0.2">
      <c r="G395" s="247"/>
    </row>
    <row r="396" spans="7:7" ht="15.75" customHeight="1" x14ac:dyDescent="0.2">
      <c r="G396" s="247"/>
    </row>
    <row r="397" spans="7:7" ht="15.75" customHeight="1" x14ac:dyDescent="0.2">
      <c r="G397" s="247"/>
    </row>
    <row r="398" spans="7:7" ht="15.75" customHeight="1" x14ac:dyDescent="0.2">
      <c r="G398" s="247"/>
    </row>
    <row r="399" spans="7:7" ht="15.75" customHeight="1" x14ac:dyDescent="0.2">
      <c r="G399" s="247"/>
    </row>
    <row r="400" spans="7:7" ht="15.75" customHeight="1" x14ac:dyDescent="0.2">
      <c r="G400" s="247"/>
    </row>
    <row r="401" spans="7:7" ht="15.75" customHeight="1" x14ac:dyDescent="0.2">
      <c r="G401" s="247"/>
    </row>
    <row r="402" spans="7:7" ht="15.75" customHeight="1" x14ac:dyDescent="0.2">
      <c r="G402" s="247"/>
    </row>
    <row r="403" spans="7:7" ht="15.75" customHeight="1" x14ac:dyDescent="0.2">
      <c r="G403" s="247"/>
    </row>
    <row r="404" spans="7:7" ht="15.75" customHeight="1" x14ac:dyDescent="0.2">
      <c r="G404" s="247"/>
    </row>
    <row r="405" spans="7:7" ht="15.75" customHeight="1" x14ac:dyDescent="0.2">
      <c r="G405" s="247"/>
    </row>
    <row r="406" spans="7:7" ht="15.75" customHeight="1" x14ac:dyDescent="0.2">
      <c r="G406" s="247"/>
    </row>
    <row r="407" spans="7:7" ht="15.75" customHeight="1" x14ac:dyDescent="0.2">
      <c r="G407" s="247"/>
    </row>
    <row r="408" spans="7:7" ht="15.75" customHeight="1" x14ac:dyDescent="0.2">
      <c r="G408" s="247"/>
    </row>
    <row r="409" spans="7:7" ht="15.75" customHeight="1" x14ac:dyDescent="0.2">
      <c r="G409" s="247"/>
    </row>
    <row r="410" spans="7:7" ht="15.75" customHeight="1" x14ac:dyDescent="0.2">
      <c r="G410" s="247"/>
    </row>
    <row r="411" spans="7:7" ht="15.75" customHeight="1" x14ac:dyDescent="0.2">
      <c r="G411" s="247"/>
    </row>
    <row r="412" spans="7:7" ht="15.75" customHeight="1" x14ac:dyDescent="0.2">
      <c r="G412" s="247"/>
    </row>
    <row r="413" spans="7:7" ht="15.75" customHeight="1" x14ac:dyDescent="0.2">
      <c r="G413" s="247"/>
    </row>
    <row r="414" spans="7:7" ht="15.75" customHeight="1" x14ac:dyDescent="0.2">
      <c r="G414" s="247"/>
    </row>
    <row r="415" spans="7:7" ht="15.75" customHeight="1" x14ac:dyDescent="0.2">
      <c r="G415" s="247"/>
    </row>
    <row r="416" spans="7:7" ht="15.75" customHeight="1" x14ac:dyDescent="0.2">
      <c r="G416" s="247"/>
    </row>
    <row r="417" spans="7:7" ht="15.75" customHeight="1" x14ac:dyDescent="0.2">
      <c r="G417" s="247"/>
    </row>
    <row r="418" spans="7:7" ht="15.75" customHeight="1" x14ac:dyDescent="0.2">
      <c r="G418" s="247"/>
    </row>
    <row r="419" spans="7:7" ht="15.75" customHeight="1" x14ac:dyDescent="0.2">
      <c r="G419" s="247"/>
    </row>
    <row r="420" spans="7:7" ht="15.75" customHeight="1" x14ac:dyDescent="0.2">
      <c r="G420" s="247"/>
    </row>
    <row r="421" spans="7:7" ht="15.75" customHeight="1" x14ac:dyDescent="0.2">
      <c r="G421" s="247"/>
    </row>
    <row r="422" spans="7:7" ht="15.75" customHeight="1" x14ac:dyDescent="0.2">
      <c r="G422" s="247"/>
    </row>
    <row r="423" spans="7:7" ht="15.75" customHeight="1" x14ac:dyDescent="0.2">
      <c r="G423" s="247"/>
    </row>
    <row r="424" spans="7:7" ht="15.75" customHeight="1" x14ac:dyDescent="0.2">
      <c r="G424" s="247"/>
    </row>
    <row r="425" spans="7:7" ht="15.75" customHeight="1" x14ac:dyDescent="0.2">
      <c r="G425" s="247"/>
    </row>
    <row r="426" spans="7:7" ht="15.75" customHeight="1" x14ac:dyDescent="0.2">
      <c r="G426" s="247"/>
    </row>
    <row r="427" spans="7:7" ht="15.75" customHeight="1" x14ac:dyDescent="0.2">
      <c r="G427" s="247"/>
    </row>
    <row r="428" spans="7:7" ht="15.75" customHeight="1" x14ac:dyDescent="0.2">
      <c r="G428" s="247"/>
    </row>
    <row r="429" spans="7:7" ht="15.75" customHeight="1" x14ac:dyDescent="0.2">
      <c r="G429" s="247"/>
    </row>
    <row r="430" spans="7:7" ht="15.75" customHeight="1" x14ac:dyDescent="0.2">
      <c r="G430" s="247"/>
    </row>
    <row r="431" spans="7:7" ht="15.75" customHeight="1" x14ac:dyDescent="0.2">
      <c r="G431" s="247"/>
    </row>
    <row r="432" spans="7:7" ht="15.75" customHeight="1" x14ac:dyDescent="0.2">
      <c r="G432" s="247"/>
    </row>
    <row r="433" spans="7:7" ht="15.75" customHeight="1" x14ac:dyDescent="0.2">
      <c r="G433" s="247"/>
    </row>
    <row r="434" spans="7:7" ht="15.75" customHeight="1" x14ac:dyDescent="0.2">
      <c r="G434" s="247"/>
    </row>
    <row r="435" spans="7:7" ht="15.75" customHeight="1" x14ac:dyDescent="0.2">
      <c r="G435" s="247"/>
    </row>
    <row r="436" spans="7:7" ht="15.75" customHeight="1" x14ac:dyDescent="0.2">
      <c r="G436" s="247"/>
    </row>
    <row r="437" spans="7:7" ht="15.75" customHeight="1" x14ac:dyDescent="0.2">
      <c r="G437" s="247"/>
    </row>
    <row r="438" spans="7:7" ht="15.75" customHeight="1" x14ac:dyDescent="0.2">
      <c r="G438" s="247"/>
    </row>
    <row r="439" spans="7:7" ht="15.75" customHeight="1" x14ac:dyDescent="0.2">
      <c r="G439" s="247"/>
    </row>
    <row r="440" spans="7:7" ht="15.75" customHeight="1" x14ac:dyDescent="0.2">
      <c r="G440" s="247"/>
    </row>
    <row r="441" spans="7:7" ht="15.75" customHeight="1" x14ac:dyDescent="0.2">
      <c r="G441" s="247"/>
    </row>
    <row r="442" spans="7:7" ht="15.75" customHeight="1" x14ac:dyDescent="0.2">
      <c r="G442" s="247"/>
    </row>
    <row r="443" spans="7:7" ht="15.75" customHeight="1" x14ac:dyDescent="0.2">
      <c r="G443" s="247"/>
    </row>
    <row r="444" spans="7:7" ht="15.75" customHeight="1" x14ac:dyDescent="0.2">
      <c r="G444" s="247"/>
    </row>
    <row r="445" spans="7:7" ht="15.75" customHeight="1" x14ac:dyDescent="0.2">
      <c r="G445" s="247"/>
    </row>
    <row r="446" spans="7:7" ht="15.75" customHeight="1" x14ac:dyDescent="0.2">
      <c r="G446" s="247"/>
    </row>
    <row r="447" spans="7:7" ht="15.75" customHeight="1" x14ac:dyDescent="0.2">
      <c r="G447" s="247"/>
    </row>
    <row r="448" spans="7:7" ht="15.75" customHeight="1" x14ac:dyDescent="0.2">
      <c r="G448" s="247"/>
    </row>
    <row r="449" spans="7:7" ht="15.75" customHeight="1" x14ac:dyDescent="0.2">
      <c r="G449" s="247"/>
    </row>
    <row r="450" spans="7:7" ht="15.75" customHeight="1" x14ac:dyDescent="0.2">
      <c r="G450" s="247"/>
    </row>
    <row r="451" spans="7:7" ht="15.75" customHeight="1" x14ac:dyDescent="0.2">
      <c r="G451" s="247"/>
    </row>
    <row r="452" spans="7:7" ht="15.75" customHeight="1" x14ac:dyDescent="0.2">
      <c r="G452" s="247"/>
    </row>
    <row r="453" spans="7:7" ht="15.75" customHeight="1" x14ac:dyDescent="0.2">
      <c r="G453" s="247"/>
    </row>
    <row r="454" spans="7:7" ht="15.75" customHeight="1" x14ac:dyDescent="0.2">
      <c r="G454" s="247"/>
    </row>
    <row r="455" spans="7:7" ht="15.75" customHeight="1" x14ac:dyDescent="0.2">
      <c r="G455" s="247"/>
    </row>
    <row r="456" spans="7:7" ht="15.75" customHeight="1" x14ac:dyDescent="0.2">
      <c r="G456" s="247"/>
    </row>
    <row r="457" spans="7:7" ht="15.75" customHeight="1" x14ac:dyDescent="0.2">
      <c r="G457" s="247"/>
    </row>
    <row r="458" spans="7:7" ht="15.75" customHeight="1" x14ac:dyDescent="0.2">
      <c r="G458" s="247"/>
    </row>
    <row r="459" spans="7:7" ht="15.75" customHeight="1" x14ac:dyDescent="0.2">
      <c r="G459" s="247"/>
    </row>
    <row r="460" spans="7:7" ht="15.75" customHeight="1" x14ac:dyDescent="0.2">
      <c r="G460" s="247"/>
    </row>
    <row r="461" spans="7:7" ht="15.75" customHeight="1" x14ac:dyDescent="0.2">
      <c r="G461" s="247"/>
    </row>
    <row r="462" spans="7:7" ht="15.75" customHeight="1" x14ac:dyDescent="0.2">
      <c r="G462" s="247"/>
    </row>
    <row r="463" spans="7:7" ht="15.75" customHeight="1" x14ac:dyDescent="0.2">
      <c r="G463" s="247"/>
    </row>
    <row r="464" spans="7:7" ht="15.75" customHeight="1" x14ac:dyDescent="0.2">
      <c r="G464" s="247"/>
    </row>
    <row r="465" spans="7:7" ht="15.75" customHeight="1" x14ac:dyDescent="0.2">
      <c r="G465" s="247"/>
    </row>
    <row r="466" spans="7:7" ht="15.75" customHeight="1" x14ac:dyDescent="0.2">
      <c r="G466" s="247"/>
    </row>
    <row r="467" spans="7:7" ht="15.75" customHeight="1" x14ac:dyDescent="0.2">
      <c r="G467" s="247"/>
    </row>
    <row r="468" spans="7:7" ht="15.75" customHeight="1" x14ac:dyDescent="0.2">
      <c r="G468" s="247"/>
    </row>
    <row r="469" spans="7:7" ht="15.75" customHeight="1" x14ac:dyDescent="0.2">
      <c r="G469" s="247"/>
    </row>
    <row r="470" spans="7:7" ht="15.75" customHeight="1" x14ac:dyDescent="0.2">
      <c r="G470" s="247"/>
    </row>
    <row r="471" spans="7:7" ht="15.75" customHeight="1" x14ac:dyDescent="0.2">
      <c r="G471" s="247"/>
    </row>
    <row r="472" spans="7:7" ht="15.75" customHeight="1" x14ac:dyDescent="0.2">
      <c r="G472" s="247"/>
    </row>
    <row r="473" spans="7:7" ht="15.75" customHeight="1" x14ac:dyDescent="0.2">
      <c r="G473" s="247"/>
    </row>
    <row r="474" spans="7:7" ht="15.75" customHeight="1" x14ac:dyDescent="0.2">
      <c r="G474" s="247"/>
    </row>
    <row r="475" spans="7:7" ht="15.75" customHeight="1" x14ac:dyDescent="0.2">
      <c r="G475" s="247"/>
    </row>
    <row r="476" spans="7:7" ht="15.75" customHeight="1" x14ac:dyDescent="0.2">
      <c r="G476" s="247"/>
    </row>
    <row r="477" spans="7:7" ht="15.75" customHeight="1" x14ac:dyDescent="0.2">
      <c r="G477" s="247"/>
    </row>
    <row r="478" spans="7:7" ht="15.75" customHeight="1" x14ac:dyDescent="0.2">
      <c r="G478" s="247"/>
    </row>
    <row r="479" spans="7:7" ht="15.75" customHeight="1" x14ac:dyDescent="0.2">
      <c r="G479" s="247"/>
    </row>
    <row r="480" spans="7:7" ht="15.75" customHeight="1" x14ac:dyDescent="0.2">
      <c r="G480" s="247"/>
    </row>
    <row r="481" spans="7:7" ht="15.75" customHeight="1" x14ac:dyDescent="0.2">
      <c r="G481" s="247"/>
    </row>
    <row r="482" spans="7:7" ht="15.75" customHeight="1" x14ac:dyDescent="0.2">
      <c r="G482" s="247"/>
    </row>
    <row r="483" spans="7:7" ht="15.75" customHeight="1" x14ac:dyDescent="0.2">
      <c r="G483" s="247"/>
    </row>
    <row r="484" spans="7:7" ht="15.75" customHeight="1" x14ac:dyDescent="0.2">
      <c r="G484" s="247"/>
    </row>
    <row r="485" spans="7:7" ht="15.75" customHeight="1" x14ac:dyDescent="0.2">
      <c r="G485" s="247"/>
    </row>
    <row r="486" spans="7:7" ht="15.75" customHeight="1" x14ac:dyDescent="0.2">
      <c r="G486" s="247"/>
    </row>
    <row r="487" spans="7:7" ht="15.75" customHeight="1" x14ac:dyDescent="0.2">
      <c r="G487" s="247"/>
    </row>
    <row r="488" spans="7:7" ht="15.75" customHeight="1" x14ac:dyDescent="0.2">
      <c r="G488" s="247"/>
    </row>
    <row r="489" spans="7:7" ht="15.75" customHeight="1" x14ac:dyDescent="0.2">
      <c r="G489" s="247"/>
    </row>
    <row r="490" spans="7:7" ht="15.75" customHeight="1" x14ac:dyDescent="0.2">
      <c r="G490" s="247"/>
    </row>
    <row r="491" spans="7:7" ht="15.75" customHeight="1" x14ac:dyDescent="0.2">
      <c r="G491" s="247"/>
    </row>
    <row r="492" spans="7:7" ht="15.75" customHeight="1" x14ac:dyDescent="0.2">
      <c r="G492" s="247"/>
    </row>
    <row r="493" spans="7:7" ht="15.75" customHeight="1" x14ac:dyDescent="0.2">
      <c r="G493" s="247"/>
    </row>
    <row r="494" spans="7:7" ht="15.75" customHeight="1" x14ac:dyDescent="0.2">
      <c r="G494" s="247"/>
    </row>
    <row r="495" spans="7:7" ht="15.75" customHeight="1" x14ac:dyDescent="0.2">
      <c r="G495" s="247"/>
    </row>
    <row r="496" spans="7:7" ht="15.75" customHeight="1" x14ac:dyDescent="0.2">
      <c r="G496" s="247"/>
    </row>
    <row r="497" spans="7:7" ht="15.75" customHeight="1" x14ac:dyDescent="0.2">
      <c r="G497" s="247"/>
    </row>
    <row r="498" spans="7:7" ht="15.75" customHeight="1" x14ac:dyDescent="0.2">
      <c r="G498" s="247"/>
    </row>
    <row r="499" spans="7:7" ht="15.75" customHeight="1" x14ac:dyDescent="0.2">
      <c r="G499" s="247"/>
    </row>
    <row r="500" spans="7:7" ht="15.75" customHeight="1" x14ac:dyDescent="0.2">
      <c r="G500" s="247"/>
    </row>
    <row r="501" spans="7:7" ht="15.75" customHeight="1" x14ac:dyDescent="0.2">
      <c r="G501" s="247"/>
    </row>
    <row r="502" spans="7:7" ht="15.75" customHeight="1" x14ac:dyDescent="0.2">
      <c r="G502" s="247"/>
    </row>
    <row r="503" spans="7:7" ht="15.75" customHeight="1" x14ac:dyDescent="0.2">
      <c r="G503" s="247"/>
    </row>
    <row r="504" spans="7:7" ht="15.75" customHeight="1" x14ac:dyDescent="0.2">
      <c r="G504" s="247"/>
    </row>
    <row r="505" spans="7:7" ht="15.75" customHeight="1" x14ac:dyDescent="0.2">
      <c r="G505" s="247"/>
    </row>
    <row r="506" spans="7:7" ht="15.75" customHeight="1" x14ac:dyDescent="0.2">
      <c r="G506" s="247"/>
    </row>
    <row r="507" spans="7:7" ht="15.75" customHeight="1" x14ac:dyDescent="0.2">
      <c r="G507" s="247"/>
    </row>
    <row r="508" spans="7:7" ht="15.75" customHeight="1" x14ac:dyDescent="0.2">
      <c r="G508" s="247"/>
    </row>
    <row r="509" spans="7:7" ht="15.75" customHeight="1" x14ac:dyDescent="0.2">
      <c r="G509" s="247"/>
    </row>
    <row r="510" spans="7:7" ht="15.75" customHeight="1" x14ac:dyDescent="0.2">
      <c r="G510" s="247"/>
    </row>
    <row r="511" spans="7:7" ht="15.75" customHeight="1" x14ac:dyDescent="0.2">
      <c r="G511" s="247"/>
    </row>
    <row r="512" spans="7:7" ht="15.75" customHeight="1" x14ac:dyDescent="0.2">
      <c r="G512" s="247"/>
    </row>
    <row r="513" spans="7:7" ht="15.75" customHeight="1" x14ac:dyDescent="0.2">
      <c r="G513" s="247"/>
    </row>
    <row r="514" spans="7:7" ht="15.75" customHeight="1" x14ac:dyDescent="0.2">
      <c r="G514" s="247"/>
    </row>
    <row r="515" spans="7:7" ht="15.75" customHeight="1" x14ac:dyDescent="0.2">
      <c r="G515" s="247"/>
    </row>
    <row r="516" spans="7:7" ht="15.75" customHeight="1" x14ac:dyDescent="0.2">
      <c r="G516" s="247"/>
    </row>
    <row r="517" spans="7:7" ht="15.75" customHeight="1" x14ac:dyDescent="0.2">
      <c r="G517" s="247"/>
    </row>
    <row r="518" spans="7:7" ht="15.75" customHeight="1" x14ac:dyDescent="0.2">
      <c r="G518" s="247"/>
    </row>
    <row r="519" spans="7:7" ht="15.75" customHeight="1" x14ac:dyDescent="0.2">
      <c r="G519" s="247"/>
    </row>
    <row r="520" spans="7:7" ht="15.75" customHeight="1" x14ac:dyDescent="0.2">
      <c r="G520" s="247"/>
    </row>
    <row r="521" spans="7:7" ht="15.75" customHeight="1" x14ac:dyDescent="0.2">
      <c r="G521" s="247"/>
    </row>
    <row r="522" spans="7:7" ht="15.75" customHeight="1" x14ac:dyDescent="0.2">
      <c r="G522" s="247"/>
    </row>
    <row r="523" spans="7:7" ht="15.75" customHeight="1" x14ac:dyDescent="0.2">
      <c r="G523" s="247"/>
    </row>
    <row r="524" spans="7:7" ht="15.75" customHeight="1" x14ac:dyDescent="0.2">
      <c r="G524" s="247"/>
    </row>
    <row r="525" spans="7:7" ht="15.75" customHeight="1" x14ac:dyDescent="0.2">
      <c r="G525" s="247"/>
    </row>
    <row r="526" spans="7:7" ht="15.75" customHeight="1" x14ac:dyDescent="0.2">
      <c r="G526" s="247"/>
    </row>
    <row r="527" spans="7:7" ht="15.75" customHeight="1" x14ac:dyDescent="0.2">
      <c r="G527" s="247"/>
    </row>
    <row r="528" spans="7:7" ht="15.75" customHeight="1" x14ac:dyDescent="0.2">
      <c r="G528" s="247"/>
    </row>
    <row r="529" spans="7:7" ht="15.75" customHeight="1" x14ac:dyDescent="0.2">
      <c r="G529" s="247"/>
    </row>
    <row r="530" spans="7:7" ht="15.75" customHeight="1" x14ac:dyDescent="0.2">
      <c r="G530" s="247"/>
    </row>
    <row r="531" spans="7:7" ht="15.75" customHeight="1" x14ac:dyDescent="0.2">
      <c r="G531" s="247"/>
    </row>
    <row r="532" spans="7:7" ht="15.75" customHeight="1" x14ac:dyDescent="0.2">
      <c r="G532" s="247"/>
    </row>
    <row r="533" spans="7:7" ht="15.75" customHeight="1" x14ac:dyDescent="0.2">
      <c r="G533" s="247"/>
    </row>
    <row r="534" spans="7:7" ht="15.75" customHeight="1" x14ac:dyDescent="0.2">
      <c r="G534" s="247"/>
    </row>
    <row r="535" spans="7:7" ht="15.75" customHeight="1" x14ac:dyDescent="0.2">
      <c r="G535" s="247"/>
    </row>
    <row r="536" spans="7:7" ht="15.75" customHeight="1" x14ac:dyDescent="0.2">
      <c r="G536" s="247"/>
    </row>
    <row r="537" spans="7:7" ht="15.75" customHeight="1" x14ac:dyDescent="0.2">
      <c r="G537" s="247"/>
    </row>
    <row r="538" spans="7:7" ht="15.75" customHeight="1" x14ac:dyDescent="0.2">
      <c r="G538" s="247"/>
    </row>
    <row r="539" spans="7:7" ht="15.75" customHeight="1" x14ac:dyDescent="0.2">
      <c r="G539" s="247"/>
    </row>
    <row r="540" spans="7:7" ht="15.75" customHeight="1" x14ac:dyDescent="0.2">
      <c r="G540" s="247"/>
    </row>
    <row r="541" spans="7:7" ht="15.75" customHeight="1" x14ac:dyDescent="0.2">
      <c r="G541" s="247"/>
    </row>
    <row r="542" spans="7:7" ht="15.75" customHeight="1" x14ac:dyDescent="0.2">
      <c r="G542" s="247"/>
    </row>
    <row r="543" spans="7:7" ht="15.75" customHeight="1" x14ac:dyDescent="0.2">
      <c r="G543" s="247"/>
    </row>
    <row r="544" spans="7:7" ht="15.75" customHeight="1" x14ac:dyDescent="0.2">
      <c r="G544" s="247"/>
    </row>
    <row r="545" spans="7:7" ht="15.75" customHeight="1" x14ac:dyDescent="0.2">
      <c r="G545" s="247"/>
    </row>
    <row r="546" spans="7:7" ht="15.75" customHeight="1" x14ac:dyDescent="0.2">
      <c r="G546" s="247"/>
    </row>
    <row r="547" spans="7:7" ht="15.75" customHeight="1" x14ac:dyDescent="0.2">
      <c r="G547" s="247"/>
    </row>
    <row r="548" spans="7:7" ht="15.75" customHeight="1" x14ac:dyDescent="0.2">
      <c r="G548" s="247"/>
    </row>
    <row r="549" spans="7:7" ht="15.75" customHeight="1" x14ac:dyDescent="0.2">
      <c r="G549" s="247"/>
    </row>
    <row r="550" spans="7:7" ht="15.75" customHeight="1" x14ac:dyDescent="0.2">
      <c r="G550" s="247"/>
    </row>
    <row r="551" spans="7:7" ht="15.75" customHeight="1" x14ac:dyDescent="0.2">
      <c r="G551" s="247"/>
    </row>
    <row r="552" spans="7:7" ht="15.75" customHeight="1" x14ac:dyDescent="0.2">
      <c r="G552" s="247"/>
    </row>
    <row r="553" spans="7:7" ht="15.75" customHeight="1" x14ac:dyDescent="0.2">
      <c r="G553" s="247"/>
    </row>
    <row r="554" spans="7:7" ht="15.75" customHeight="1" x14ac:dyDescent="0.2">
      <c r="G554" s="247"/>
    </row>
    <row r="555" spans="7:7" ht="15.75" customHeight="1" x14ac:dyDescent="0.2">
      <c r="G555" s="247"/>
    </row>
    <row r="556" spans="7:7" ht="15.75" customHeight="1" x14ac:dyDescent="0.2">
      <c r="G556" s="247"/>
    </row>
    <row r="557" spans="7:7" ht="15.75" customHeight="1" x14ac:dyDescent="0.2">
      <c r="G557" s="247"/>
    </row>
    <row r="558" spans="7:7" ht="15.75" customHeight="1" x14ac:dyDescent="0.2">
      <c r="G558" s="247"/>
    </row>
    <row r="559" spans="7:7" ht="15.75" customHeight="1" x14ac:dyDescent="0.2">
      <c r="G559" s="247"/>
    </row>
    <row r="560" spans="7:7" ht="15.75" customHeight="1" x14ac:dyDescent="0.2">
      <c r="G560" s="247"/>
    </row>
    <row r="561" spans="7:7" ht="15.75" customHeight="1" x14ac:dyDescent="0.2">
      <c r="G561" s="247"/>
    </row>
    <row r="562" spans="7:7" ht="15.75" customHeight="1" x14ac:dyDescent="0.2">
      <c r="G562" s="247"/>
    </row>
    <row r="563" spans="7:7" ht="15.75" customHeight="1" x14ac:dyDescent="0.2">
      <c r="G563" s="247"/>
    </row>
    <row r="564" spans="7:7" ht="15.75" customHeight="1" x14ac:dyDescent="0.2">
      <c r="G564" s="247"/>
    </row>
    <row r="565" spans="7:7" ht="15.75" customHeight="1" x14ac:dyDescent="0.2">
      <c r="G565" s="247"/>
    </row>
    <row r="566" spans="7:7" ht="15.75" customHeight="1" x14ac:dyDescent="0.2">
      <c r="G566" s="247"/>
    </row>
    <row r="567" spans="7:7" ht="15.75" customHeight="1" x14ac:dyDescent="0.2">
      <c r="G567" s="247"/>
    </row>
    <row r="568" spans="7:7" ht="15.75" customHeight="1" x14ac:dyDescent="0.2">
      <c r="G568" s="247"/>
    </row>
    <row r="569" spans="7:7" ht="15.75" customHeight="1" x14ac:dyDescent="0.2">
      <c r="G569" s="247"/>
    </row>
    <row r="570" spans="7:7" ht="15.75" customHeight="1" x14ac:dyDescent="0.2">
      <c r="G570" s="247"/>
    </row>
    <row r="571" spans="7:7" ht="15.75" customHeight="1" x14ac:dyDescent="0.2">
      <c r="G571" s="247"/>
    </row>
    <row r="572" spans="7:7" ht="15.75" customHeight="1" x14ac:dyDescent="0.2">
      <c r="G572" s="247"/>
    </row>
    <row r="573" spans="7:7" ht="15.75" customHeight="1" x14ac:dyDescent="0.2">
      <c r="G573" s="247"/>
    </row>
    <row r="574" spans="7:7" ht="15.75" customHeight="1" x14ac:dyDescent="0.2">
      <c r="G574" s="247"/>
    </row>
    <row r="575" spans="7:7" ht="15.75" customHeight="1" x14ac:dyDescent="0.2">
      <c r="G575" s="247"/>
    </row>
    <row r="576" spans="7:7" ht="15.75" customHeight="1" x14ac:dyDescent="0.2">
      <c r="G576" s="247"/>
    </row>
    <row r="577" spans="7:7" ht="15.75" customHeight="1" x14ac:dyDescent="0.2">
      <c r="G577" s="247"/>
    </row>
    <row r="578" spans="7:7" ht="15.75" customHeight="1" x14ac:dyDescent="0.2">
      <c r="G578" s="247"/>
    </row>
    <row r="579" spans="7:7" ht="15.75" customHeight="1" x14ac:dyDescent="0.2">
      <c r="G579" s="247"/>
    </row>
    <row r="580" spans="7:7" ht="15.75" customHeight="1" x14ac:dyDescent="0.2">
      <c r="G580" s="247"/>
    </row>
    <row r="581" spans="7:7" ht="15.75" customHeight="1" x14ac:dyDescent="0.2">
      <c r="G581" s="247"/>
    </row>
    <row r="582" spans="7:7" ht="15.75" customHeight="1" x14ac:dyDescent="0.2">
      <c r="G582" s="247"/>
    </row>
    <row r="583" spans="7:7" ht="15.75" customHeight="1" x14ac:dyDescent="0.2">
      <c r="G583" s="247"/>
    </row>
    <row r="584" spans="7:7" ht="15.75" customHeight="1" x14ac:dyDescent="0.2">
      <c r="G584" s="247"/>
    </row>
    <row r="585" spans="7:7" ht="15.75" customHeight="1" x14ac:dyDescent="0.2">
      <c r="G585" s="247"/>
    </row>
    <row r="586" spans="7:7" ht="15.75" customHeight="1" x14ac:dyDescent="0.2">
      <c r="G586" s="247"/>
    </row>
    <row r="587" spans="7:7" ht="15.75" customHeight="1" x14ac:dyDescent="0.2">
      <c r="G587" s="247"/>
    </row>
    <row r="588" spans="7:7" ht="15.75" customHeight="1" x14ac:dyDescent="0.2">
      <c r="G588" s="247"/>
    </row>
    <row r="589" spans="7:7" ht="15.75" customHeight="1" x14ac:dyDescent="0.2">
      <c r="G589" s="247"/>
    </row>
    <row r="590" spans="7:7" ht="15.75" customHeight="1" x14ac:dyDescent="0.2">
      <c r="G590" s="247"/>
    </row>
    <row r="591" spans="7:7" ht="15.75" customHeight="1" x14ac:dyDescent="0.2">
      <c r="G591" s="247"/>
    </row>
    <row r="592" spans="7:7" ht="15.75" customHeight="1" x14ac:dyDescent="0.2">
      <c r="G592" s="247"/>
    </row>
    <row r="593" spans="7:7" ht="15.75" customHeight="1" x14ac:dyDescent="0.2">
      <c r="G593" s="247"/>
    </row>
    <row r="594" spans="7:7" ht="15.75" customHeight="1" x14ac:dyDescent="0.2">
      <c r="G594" s="247"/>
    </row>
    <row r="595" spans="7:7" ht="15.75" customHeight="1" x14ac:dyDescent="0.2">
      <c r="G595" s="247"/>
    </row>
    <row r="596" spans="7:7" ht="15.75" customHeight="1" x14ac:dyDescent="0.2">
      <c r="G596" s="247"/>
    </row>
    <row r="597" spans="7:7" ht="15.75" customHeight="1" x14ac:dyDescent="0.2">
      <c r="G597" s="247"/>
    </row>
    <row r="598" spans="7:7" ht="15.75" customHeight="1" x14ac:dyDescent="0.2">
      <c r="G598" s="247"/>
    </row>
    <row r="599" spans="7:7" ht="15.75" customHeight="1" x14ac:dyDescent="0.2">
      <c r="G599" s="247"/>
    </row>
    <row r="600" spans="7:7" ht="15.75" customHeight="1" x14ac:dyDescent="0.2">
      <c r="G600" s="247"/>
    </row>
    <row r="601" spans="7:7" ht="15.75" customHeight="1" x14ac:dyDescent="0.2">
      <c r="G601" s="247"/>
    </row>
    <row r="602" spans="7:7" ht="15.75" customHeight="1" x14ac:dyDescent="0.2">
      <c r="G602" s="247"/>
    </row>
    <row r="603" spans="7:7" ht="15.75" customHeight="1" x14ac:dyDescent="0.2">
      <c r="G603" s="247"/>
    </row>
    <row r="604" spans="7:7" ht="15.75" customHeight="1" x14ac:dyDescent="0.2">
      <c r="G604" s="247"/>
    </row>
    <row r="605" spans="7:7" ht="15.75" customHeight="1" x14ac:dyDescent="0.2">
      <c r="G605" s="247"/>
    </row>
    <row r="606" spans="7:7" ht="15.75" customHeight="1" x14ac:dyDescent="0.2">
      <c r="G606" s="247"/>
    </row>
    <row r="607" spans="7:7" ht="15.75" customHeight="1" x14ac:dyDescent="0.2">
      <c r="G607" s="247"/>
    </row>
    <row r="608" spans="7:7" ht="15.75" customHeight="1" x14ac:dyDescent="0.2">
      <c r="G608" s="247"/>
    </row>
    <row r="609" spans="7:7" ht="15.75" customHeight="1" x14ac:dyDescent="0.2">
      <c r="G609" s="247"/>
    </row>
    <row r="610" spans="7:7" ht="15.75" customHeight="1" x14ac:dyDescent="0.2">
      <c r="G610" s="247"/>
    </row>
    <row r="611" spans="7:7" ht="15.75" customHeight="1" x14ac:dyDescent="0.2">
      <c r="G611" s="247"/>
    </row>
    <row r="612" spans="7:7" ht="15.75" customHeight="1" x14ac:dyDescent="0.2">
      <c r="G612" s="247"/>
    </row>
    <row r="613" spans="7:7" ht="15.75" customHeight="1" x14ac:dyDescent="0.2">
      <c r="G613" s="247"/>
    </row>
    <row r="614" spans="7:7" ht="15.75" customHeight="1" x14ac:dyDescent="0.2">
      <c r="G614" s="247"/>
    </row>
    <row r="615" spans="7:7" ht="15.75" customHeight="1" x14ac:dyDescent="0.2">
      <c r="G615" s="247"/>
    </row>
    <row r="616" spans="7:7" ht="15.75" customHeight="1" x14ac:dyDescent="0.2">
      <c r="G616" s="247"/>
    </row>
    <row r="617" spans="7:7" ht="15.75" customHeight="1" x14ac:dyDescent="0.2">
      <c r="G617" s="247"/>
    </row>
    <row r="618" spans="7:7" ht="15.75" customHeight="1" x14ac:dyDescent="0.2">
      <c r="G618" s="247"/>
    </row>
    <row r="619" spans="7:7" ht="15.75" customHeight="1" x14ac:dyDescent="0.2">
      <c r="G619" s="247"/>
    </row>
    <row r="620" spans="7:7" ht="15.75" customHeight="1" x14ac:dyDescent="0.2">
      <c r="G620" s="247"/>
    </row>
    <row r="621" spans="7:7" ht="15.75" customHeight="1" x14ac:dyDescent="0.2">
      <c r="G621" s="247"/>
    </row>
    <row r="622" spans="7:7" ht="15.75" customHeight="1" x14ac:dyDescent="0.2">
      <c r="G622" s="247"/>
    </row>
    <row r="623" spans="7:7" ht="15.75" customHeight="1" x14ac:dyDescent="0.2">
      <c r="G623" s="247"/>
    </row>
    <row r="624" spans="7:7" ht="15.75" customHeight="1" x14ac:dyDescent="0.2">
      <c r="G624" s="247"/>
    </row>
    <row r="625" spans="7:7" ht="15.75" customHeight="1" x14ac:dyDescent="0.2">
      <c r="G625" s="247"/>
    </row>
    <row r="626" spans="7:7" ht="15.75" customHeight="1" x14ac:dyDescent="0.2">
      <c r="G626" s="247"/>
    </row>
    <row r="627" spans="7:7" ht="15.75" customHeight="1" x14ac:dyDescent="0.2">
      <c r="G627" s="247"/>
    </row>
    <row r="628" spans="7:7" ht="15.75" customHeight="1" x14ac:dyDescent="0.2">
      <c r="G628" s="247"/>
    </row>
    <row r="629" spans="7:7" ht="15.75" customHeight="1" x14ac:dyDescent="0.2">
      <c r="G629" s="247"/>
    </row>
    <row r="630" spans="7:7" ht="15.75" customHeight="1" x14ac:dyDescent="0.2">
      <c r="G630" s="247"/>
    </row>
    <row r="631" spans="7:7" ht="15.75" customHeight="1" x14ac:dyDescent="0.2">
      <c r="G631" s="247"/>
    </row>
    <row r="632" spans="7:7" ht="15.75" customHeight="1" x14ac:dyDescent="0.2">
      <c r="G632" s="247"/>
    </row>
    <row r="633" spans="7:7" ht="15.75" customHeight="1" x14ac:dyDescent="0.2">
      <c r="G633" s="247"/>
    </row>
    <row r="634" spans="7:7" ht="15.75" customHeight="1" x14ac:dyDescent="0.2">
      <c r="G634" s="247"/>
    </row>
    <row r="635" spans="7:7" ht="15.75" customHeight="1" x14ac:dyDescent="0.2">
      <c r="G635" s="247"/>
    </row>
    <row r="636" spans="7:7" ht="15.75" customHeight="1" x14ac:dyDescent="0.2">
      <c r="G636" s="247"/>
    </row>
    <row r="637" spans="7:7" ht="15.75" customHeight="1" x14ac:dyDescent="0.2">
      <c r="G637" s="247"/>
    </row>
    <row r="638" spans="7:7" ht="15.75" customHeight="1" x14ac:dyDescent="0.2">
      <c r="G638" s="247"/>
    </row>
    <row r="639" spans="7:7" ht="15.75" customHeight="1" x14ac:dyDescent="0.2">
      <c r="G639" s="247"/>
    </row>
    <row r="640" spans="7:7" ht="15.75" customHeight="1" x14ac:dyDescent="0.2">
      <c r="G640" s="247"/>
    </row>
    <row r="641" spans="7:7" ht="15.75" customHeight="1" x14ac:dyDescent="0.2">
      <c r="G641" s="247"/>
    </row>
    <row r="642" spans="7:7" ht="15.75" customHeight="1" x14ac:dyDescent="0.2">
      <c r="G642" s="247"/>
    </row>
    <row r="643" spans="7:7" ht="15.75" customHeight="1" x14ac:dyDescent="0.2">
      <c r="G643" s="247"/>
    </row>
    <row r="644" spans="7:7" ht="15.75" customHeight="1" x14ac:dyDescent="0.2">
      <c r="G644" s="247"/>
    </row>
    <row r="645" spans="7:7" ht="15.75" customHeight="1" x14ac:dyDescent="0.2">
      <c r="G645" s="247"/>
    </row>
    <row r="646" spans="7:7" ht="15.75" customHeight="1" x14ac:dyDescent="0.2">
      <c r="G646" s="247"/>
    </row>
    <row r="647" spans="7:7" ht="15.75" customHeight="1" x14ac:dyDescent="0.2">
      <c r="G647" s="247"/>
    </row>
    <row r="648" spans="7:7" ht="15.75" customHeight="1" x14ac:dyDescent="0.2">
      <c r="G648" s="247"/>
    </row>
    <row r="649" spans="7:7" ht="15.75" customHeight="1" x14ac:dyDescent="0.2">
      <c r="G649" s="247"/>
    </row>
    <row r="650" spans="7:7" ht="15.75" customHeight="1" x14ac:dyDescent="0.2">
      <c r="G650" s="247"/>
    </row>
    <row r="651" spans="7:7" ht="15.75" customHeight="1" x14ac:dyDescent="0.2">
      <c r="G651" s="247"/>
    </row>
    <row r="652" spans="7:7" ht="15.75" customHeight="1" x14ac:dyDescent="0.2">
      <c r="G652" s="247"/>
    </row>
    <row r="653" spans="7:7" ht="15.75" customHeight="1" x14ac:dyDescent="0.2">
      <c r="G653" s="247"/>
    </row>
    <row r="654" spans="7:7" ht="15.75" customHeight="1" x14ac:dyDescent="0.2">
      <c r="G654" s="247"/>
    </row>
    <row r="655" spans="7:7" ht="15.75" customHeight="1" x14ac:dyDescent="0.2">
      <c r="G655" s="247"/>
    </row>
    <row r="656" spans="7:7" ht="15.75" customHeight="1" x14ac:dyDescent="0.2">
      <c r="G656" s="247"/>
    </row>
    <row r="657" spans="7:7" ht="15.75" customHeight="1" x14ac:dyDescent="0.2">
      <c r="G657" s="247"/>
    </row>
    <row r="658" spans="7:7" ht="15.75" customHeight="1" x14ac:dyDescent="0.2">
      <c r="G658" s="247"/>
    </row>
    <row r="659" spans="7:7" ht="15.75" customHeight="1" x14ac:dyDescent="0.2">
      <c r="G659" s="247"/>
    </row>
    <row r="660" spans="7:7" ht="15.75" customHeight="1" x14ac:dyDescent="0.2">
      <c r="G660" s="247"/>
    </row>
    <row r="661" spans="7:7" ht="15.75" customHeight="1" x14ac:dyDescent="0.2">
      <c r="G661" s="247"/>
    </row>
    <row r="662" spans="7:7" ht="15.75" customHeight="1" x14ac:dyDescent="0.2">
      <c r="G662" s="247"/>
    </row>
    <row r="663" spans="7:7" ht="15.75" customHeight="1" x14ac:dyDescent="0.2">
      <c r="G663" s="247"/>
    </row>
    <row r="664" spans="7:7" ht="15.75" customHeight="1" x14ac:dyDescent="0.2">
      <c r="G664" s="247"/>
    </row>
    <row r="665" spans="7:7" ht="15.75" customHeight="1" x14ac:dyDescent="0.2">
      <c r="G665" s="247"/>
    </row>
    <row r="666" spans="7:7" ht="15.75" customHeight="1" x14ac:dyDescent="0.2">
      <c r="G666" s="247"/>
    </row>
    <row r="667" spans="7:7" ht="15.75" customHeight="1" x14ac:dyDescent="0.2">
      <c r="G667" s="247"/>
    </row>
    <row r="668" spans="7:7" ht="15.75" customHeight="1" x14ac:dyDescent="0.2">
      <c r="G668" s="247"/>
    </row>
    <row r="669" spans="7:7" ht="15.75" customHeight="1" x14ac:dyDescent="0.2">
      <c r="G669" s="247"/>
    </row>
    <row r="670" spans="7:7" ht="15.75" customHeight="1" x14ac:dyDescent="0.2">
      <c r="G670" s="247"/>
    </row>
    <row r="671" spans="7:7" ht="15.75" customHeight="1" x14ac:dyDescent="0.2">
      <c r="G671" s="247"/>
    </row>
    <row r="672" spans="7:7" ht="15.75" customHeight="1" x14ac:dyDescent="0.2">
      <c r="G672" s="247"/>
    </row>
    <row r="673" spans="7:7" ht="15.75" customHeight="1" x14ac:dyDescent="0.2">
      <c r="G673" s="247"/>
    </row>
    <row r="674" spans="7:7" ht="15.75" customHeight="1" x14ac:dyDescent="0.2">
      <c r="G674" s="247"/>
    </row>
    <row r="675" spans="7:7" ht="15.75" customHeight="1" x14ac:dyDescent="0.2">
      <c r="G675" s="247"/>
    </row>
    <row r="676" spans="7:7" ht="15.75" customHeight="1" x14ac:dyDescent="0.2">
      <c r="G676" s="247"/>
    </row>
    <row r="677" spans="7:7" ht="15.75" customHeight="1" x14ac:dyDescent="0.2">
      <c r="G677" s="247"/>
    </row>
    <row r="678" spans="7:7" ht="15.75" customHeight="1" x14ac:dyDescent="0.2">
      <c r="G678" s="247"/>
    </row>
    <row r="679" spans="7:7" ht="15.75" customHeight="1" x14ac:dyDescent="0.2">
      <c r="G679" s="247"/>
    </row>
    <row r="680" spans="7:7" ht="15.75" customHeight="1" x14ac:dyDescent="0.2">
      <c r="G680" s="247"/>
    </row>
    <row r="681" spans="7:7" ht="15.75" customHeight="1" x14ac:dyDescent="0.2">
      <c r="G681" s="247"/>
    </row>
    <row r="682" spans="7:7" ht="15.75" customHeight="1" x14ac:dyDescent="0.2">
      <c r="G682" s="247"/>
    </row>
    <row r="683" spans="7:7" ht="15.75" customHeight="1" x14ac:dyDescent="0.2">
      <c r="G683" s="247"/>
    </row>
    <row r="684" spans="7:7" ht="15.75" customHeight="1" x14ac:dyDescent="0.2">
      <c r="G684" s="247"/>
    </row>
    <row r="685" spans="7:7" ht="15.75" customHeight="1" x14ac:dyDescent="0.2">
      <c r="G685" s="247"/>
    </row>
    <row r="686" spans="7:7" ht="15.75" customHeight="1" x14ac:dyDescent="0.2">
      <c r="G686" s="247"/>
    </row>
    <row r="687" spans="7:7" ht="15.75" customHeight="1" x14ac:dyDescent="0.2">
      <c r="G687" s="247"/>
    </row>
    <row r="688" spans="7:7" ht="15.75" customHeight="1" x14ac:dyDescent="0.2">
      <c r="G688" s="247"/>
    </row>
    <row r="689" spans="7:7" ht="15.75" customHeight="1" x14ac:dyDescent="0.2">
      <c r="G689" s="247"/>
    </row>
    <row r="690" spans="7:7" ht="15.75" customHeight="1" x14ac:dyDescent="0.2">
      <c r="G690" s="247"/>
    </row>
    <row r="691" spans="7:7" ht="15.75" customHeight="1" x14ac:dyDescent="0.2">
      <c r="G691" s="247"/>
    </row>
    <row r="692" spans="7:7" ht="15.75" customHeight="1" x14ac:dyDescent="0.2">
      <c r="G692" s="247"/>
    </row>
    <row r="693" spans="7:7" ht="15.75" customHeight="1" x14ac:dyDescent="0.2">
      <c r="G693" s="247"/>
    </row>
    <row r="694" spans="7:7" ht="15.75" customHeight="1" x14ac:dyDescent="0.2">
      <c r="G694" s="247"/>
    </row>
    <row r="695" spans="7:7" ht="15.75" customHeight="1" x14ac:dyDescent="0.2">
      <c r="G695" s="247"/>
    </row>
    <row r="696" spans="7:7" ht="15.75" customHeight="1" x14ac:dyDescent="0.2">
      <c r="G696" s="247"/>
    </row>
    <row r="697" spans="7:7" ht="15.75" customHeight="1" x14ac:dyDescent="0.2">
      <c r="G697" s="247"/>
    </row>
    <row r="698" spans="7:7" ht="15.75" customHeight="1" x14ac:dyDescent="0.2">
      <c r="G698" s="247"/>
    </row>
    <row r="699" spans="7:7" ht="15.75" customHeight="1" x14ac:dyDescent="0.2">
      <c r="G699" s="247"/>
    </row>
    <row r="700" spans="7:7" ht="15.75" customHeight="1" x14ac:dyDescent="0.2">
      <c r="G700" s="247"/>
    </row>
    <row r="701" spans="7:7" ht="15.75" customHeight="1" x14ac:dyDescent="0.2">
      <c r="G701" s="247"/>
    </row>
    <row r="702" spans="7:7" ht="15.75" customHeight="1" x14ac:dyDescent="0.2">
      <c r="G702" s="247"/>
    </row>
    <row r="703" spans="7:7" ht="15.75" customHeight="1" x14ac:dyDescent="0.2">
      <c r="G703" s="247"/>
    </row>
    <row r="704" spans="7:7" ht="15.75" customHeight="1" x14ac:dyDescent="0.2">
      <c r="G704" s="247"/>
    </row>
    <row r="705" spans="7:7" ht="15.75" customHeight="1" x14ac:dyDescent="0.2">
      <c r="G705" s="247"/>
    </row>
    <row r="706" spans="7:7" ht="15.75" customHeight="1" x14ac:dyDescent="0.2">
      <c r="G706" s="247"/>
    </row>
    <row r="707" spans="7:7" ht="15.75" customHeight="1" x14ac:dyDescent="0.2">
      <c r="G707" s="247"/>
    </row>
    <row r="708" spans="7:7" ht="15.75" customHeight="1" x14ac:dyDescent="0.2">
      <c r="G708" s="247"/>
    </row>
    <row r="709" spans="7:7" ht="15.75" customHeight="1" x14ac:dyDescent="0.2">
      <c r="G709" s="247"/>
    </row>
    <row r="710" spans="7:7" ht="15.75" customHeight="1" x14ac:dyDescent="0.2">
      <c r="G710" s="247"/>
    </row>
    <row r="711" spans="7:7" ht="15.75" customHeight="1" x14ac:dyDescent="0.2">
      <c r="G711" s="247"/>
    </row>
    <row r="712" spans="7:7" ht="15.75" customHeight="1" x14ac:dyDescent="0.2">
      <c r="G712" s="247"/>
    </row>
    <row r="713" spans="7:7" ht="15.75" customHeight="1" x14ac:dyDescent="0.2">
      <c r="G713" s="247"/>
    </row>
    <row r="714" spans="7:7" ht="15.75" customHeight="1" x14ac:dyDescent="0.2">
      <c r="G714" s="247"/>
    </row>
    <row r="715" spans="7:7" ht="15.75" customHeight="1" x14ac:dyDescent="0.2">
      <c r="G715" s="247"/>
    </row>
    <row r="716" spans="7:7" ht="15.75" customHeight="1" x14ac:dyDescent="0.2">
      <c r="G716" s="247"/>
    </row>
    <row r="717" spans="7:7" ht="15.75" customHeight="1" x14ac:dyDescent="0.2">
      <c r="G717" s="247"/>
    </row>
    <row r="718" spans="7:7" ht="15.75" customHeight="1" x14ac:dyDescent="0.2">
      <c r="G718" s="247"/>
    </row>
    <row r="719" spans="7:7" ht="15.75" customHeight="1" x14ac:dyDescent="0.2">
      <c r="G719" s="247"/>
    </row>
    <row r="720" spans="7:7" ht="15.75" customHeight="1" x14ac:dyDescent="0.2">
      <c r="G720" s="247"/>
    </row>
    <row r="721" spans="7:7" ht="15.75" customHeight="1" x14ac:dyDescent="0.2">
      <c r="G721" s="247"/>
    </row>
    <row r="722" spans="7:7" ht="15.75" customHeight="1" x14ac:dyDescent="0.2">
      <c r="G722" s="247"/>
    </row>
    <row r="723" spans="7:7" ht="15.75" customHeight="1" x14ac:dyDescent="0.2">
      <c r="G723" s="247"/>
    </row>
    <row r="724" spans="7:7" ht="15.75" customHeight="1" x14ac:dyDescent="0.2">
      <c r="G724" s="247"/>
    </row>
    <row r="725" spans="7:7" ht="15.75" customHeight="1" x14ac:dyDescent="0.2">
      <c r="G725" s="247"/>
    </row>
    <row r="726" spans="7:7" ht="15.75" customHeight="1" x14ac:dyDescent="0.2">
      <c r="G726" s="247"/>
    </row>
    <row r="727" spans="7:7" ht="15.75" customHeight="1" x14ac:dyDescent="0.2">
      <c r="G727" s="247"/>
    </row>
    <row r="728" spans="7:7" ht="15.75" customHeight="1" x14ac:dyDescent="0.2">
      <c r="G728" s="247"/>
    </row>
    <row r="729" spans="7:7" ht="15.75" customHeight="1" x14ac:dyDescent="0.2">
      <c r="G729" s="247"/>
    </row>
    <row r="730" spans="7:7" ht="15.75" customHeight="1" x14ac:dyDescent="0.2">
      <c r="G730" s="247"/>
    </row>
    <row r="731" spans="7:7" ht="15.75" customHeight="1" x14ac:dyDescent="0.2">
      <c r="G731" s="247"/>
    </row>
    <row r="732" spans="7:7" ht="15.75" customHeight="1" x14ac:dyDescent="0.2">
      <c r="G732" s="247"/>
    </row>
    <row r="733" spans="7:7" ht="15.75" customHeight="1" x14ac:dyDescent="0.2">
      <c r="G733" s="247"/>
    </row>
    <row r="734" spans="7:7" ht="15.75" customHeight="1" x14ac:dyDescent="0.2">
      <c r="G734" s="247"/>
    </row>
    <row r="735" spans="7:7" ht="15.75" customHeight="1" x14ac:dyDescent="0.2">
      <c r="G735" s="247"/>
    </row>
    <row r="736" spans="7:7" ht="15.75" customHeight="1" x14ac:dyDescent="0.2">
      <c r="G736" s="247"/>
    </row>
    <row r="737" spans="7:7" ht="15.75" customHeight="1" x14ac:dyDescent="0.2">
      <c r="G737" s="247"/>
    </row>
    <row r="738" spans="7:7" ht="15.75" customHeight="1" x14ac:dyDescent="0.2">
      <c r="G738" s="247"/>
    </row>
    <row r="739" spans="7:7" ht="15.75" customHeight="1" x14ac:dyDescent="0.2">
      <c r="G739" s="247"/>
    </row>
    <row r="740" spans="7:7" ht="15.75" customHeight="1" x14ac:dyDescent="0.2">
      <c r="G740" s="247"/>
    </row>
    <row r="741" spans="7:7" ht="15.75" customHeight="1" x14ac:dyDescent="0.2">
      <c r="G741" s="247"/>
    </row>
    <row r="742" spans="7:7" ht="15.75" customHeight="1" x14ac:dyDescent="0.2">
      <c r="G742" s="247"/>
    </row>
    <row r="743" spans="7:7" ht="15.75" customHeight="1" x14ac:dyDescent="0.2">
      <c r="G743" s="247"/>
    </row>
    <row r="744" spans="7:7" ht="15.75" customHeight="1" x14ac:dyDescent="0.2">
      <c r="G744" s="247"/>
    </row>
    <row r="745" spans="7:7" ht="15.75" customHeight="1" x14ac:dyDescent="0.2">
      <c r="G745" s="247"/>
    </row>
    <row r="746" spans="7:7" ht="15.75" customHeight="1" x14ac:dyDescent="0.2">
      <c r="G746" s="247"/>
    </row>
    <row r="747" spans="7:7" ht="15.75" customHeight="1" x14ac:dyDescent="0.2">
      <c r="G747" s="247"/>
    </row>
    <row r="748" spans="7:7" ht="15.75" customHeight="1" x14ac:dyDescent="0.2">
      <c r="G748" s="247"/>
    </row>
    <row r="749" spans="7:7" ht="15.75" customHeight="1" x14ac:dyDescent="0.2">
      <c r="G749" s="247"/>
    </row>
    <row r="750" spans="7:7" ht="15.75" customHeight="1" x14ac:dyDescent="0.2">
      <c r="G750" s="247"/>
    </row>
    <row r="751" spans="7:7" ht="15.75" customHeight="1" x14ac:dyDescent="0.2">
      <c r="G751" s="247"/>
    </row>
    <row r="752" spans="7:7" ht="15.75" customHeight="1" x14ac:dyDescent="0.2">
      <c r="G752" s="247"/>
    </row>
    <row r="753" spans="7:7" ht="15.75" customHeight="1" x14ac:dyDescent="0.2">
      <c r="G753" s="247"/>
    </row>
    <row r="754" spans="7:7" ht="15.75" customHeight="1" x14ac:dyDescent="0.2">
      <c r="G754" s="247"/>
    </row>
    <row r="755" spans="7:7" ht="15.75" customHeight="1" x14ac:dyDescent="0.2">
      <c r="G755" s="247"/>
    </row>
    <row r="756" spans="7:7" ht="15.75" customHeight="1" x14ac:dyDescent="0.2">
      <c r="G756" s="247"/>
    </row>
    <row r="757" spans="7:7" ht="15.75" customHeight="1" x14ac:dyDescent="0.2">
      <c r="G757" s="247"/>
    </row>
    <row r="758" spans="7:7" ht="15.75" customHeight="1" x14ac:dyDescent="0.2">
      <c r="G758" s="247"/>
    </row>
    <row r="759" spans="7:7" ht="15.75" customHeight="1" x14ac:dyDescent="0.2">
      <c r="G759" s="247"/>
    </row>
    <row r="760" spans="7:7" ht="15.75" customHeight="1" x14ac:dyDescent="0.2">
      <c r="G760" s="247"/>
    </row>
    <row r="761" spans="7:7" ht="15.75" customHeight="1" x14ac:dyDescent="0.2">
      <c r="G761" s="247"/>
    </row>
    <row r="762" spans="7:7" ht="15.75" customHeight="1" x14ac:dyDescent="0.2">
      <c r="G762" s="247"/>
    </row>
    <row r="763" spans="7:7" ht="15.75" customHeight="1" x14ac:dyDescent="0.2">
      <c r="G763" s="247"/>
    </row>
    <row r="764" spans="7:7" ht="15.75" customHeight="1" x14ac:dyDescent="0.2">
      <c r="G764" s="247"/>
    </row>
    <row r="765" spans="7:7" ht="15.75" customHeight="1" x14ac:dyDescent="0.2">
      <c r="G765" s="247"/>
    </row>
    <row r="766" spans="7:7" ht="15.75" customHeight="1" x14ac:dyDescent="0.2">
      <c r="G766" s="247"/>
    </row>
    <row r="767" spans="7:7" ht="15.75" customHeight="1" x14ac:dyDescent="0.2">
      <c r="G767" s="247"/>
    </row>
    <row r="768" spans="7:7" ht="15.75" customHeight="1" x14ac:dyDescent="0.2">
      <c r="G768" s="247"/>
    </row>
    <row r="769" spans="7:7" ht="15.75" customHeight="1" x14ac:dyDescent="0.2">
      <c r="G769" s="247"/>
    </row>
    <row r="770" spans="7:7" ht="15.75" customHeight="1" x14ac:dyDescent="0.2">
      <c r="G770" s="247"/>
    </row>
    <row r="771" spans="7:7" ht="15.75" customHeight="1" x14ac:dyDescent="0.2">
      <c r="G771" s="247"/>
    </row>
    <row r="772" spans="7:7" ht="15.75" customHeight="1" x14ac:dyDescent="0.2">
      <c r="G772" s="247"/>
    </row>
    <row r="773" spans="7:7" ht="15.75" customHeight="1" x14ac:dyDescent="0.2">
      <c r="G773" s="247"/>
    </row>
    <row r="774" spans="7:7" ht="15.75" customHeight="1" x14ac:dyDescent="0.2">
      <c r="G774" s="247"/>
    </row>
    <row r="775" spans="7:7" ht="15.75" customHeight="1" x14ac:dyDescent="0.2">
      <c r="G775" s="247"/>
    </row>
    <row r="776" spans="7:7" ht="15.75" customHeight="1" x14ac:dyDescent="0.2">
      <c r="G776" s="247"/>
    </row>
    <row r="777" spans="7:7" ht="15.75" customHeight="1" x14ac:dyDescent="0.2">
      <c r="G777" s="247"/>
    </row>
    <row r="778" spans="7:7" ht="15.75" customHeight="1" x14ac:dyDescent="0.2">
      <c r="G778" s="247"/>
    </row>
    <row r="779" spans="7:7" ht="15.75" customHeight="1" x14ac:dyDescent="0.2">
      <c r="G779" s="247"/>
    </row>
    <row r="780" spans="7:7" ht="15.75" customHeight="1" x14ac:dyDescent="0.2">
      <c r="G780" s="247"/>
    </row>
    <row r="781" spans="7:7" ht="15.75" customHeight="1" x14ac:dyDescent="0.2">
      <c r="G781" s="247"/>
    </row>
    <row r="782" spans="7:7" ht="15.75" customHeight="1" x14ac:dyDescent="0.2">
      <c r="G782" s="247"/>
    </row>
    <row r="783" spans="7:7" ht="15.75" customHeight="1" x14ac:dyDescent="0.2">
      <c r="G783" s="247"/>
    </row>
    <row r="784" spans="7:7" ht="15.75" customHeight="1" x14ac:dyDescent="0.2">
      <c r="G784" s="247"/>
    </row>
    <row r="785" spans="7:7" ht="15.75" customHeight="1" x14ac:dyDescent="0.2">
      <c r="G785" s="247"/>
    </row>
    <row r="786" spans="7:7" ht="15.75" customHeight="1" x14ac:dyDescent="0.2">
      <c r="G786" s="247"/>
    </row>
    <row r="787" spans="7:7" ht="15.75" customHeight="1" x14ac:dyDescent="0.2">
      <c r="G787" s="247"/>
    </row>
    <row r="788" spans="7:7" ht="15.75" customHeight="1" x14ac:dyDescent="0.2">
      <c r="G788" s="247"/>
    </row>
    <row r="789" spans="7:7" ht="15.75" customHeight="1" x14ac:dyDescent="0.2">
      <c r="G789" s="247"/>
    </row>
    <row r="790" spans="7:7" ht="15.75" customHeight="1" x14ac:dyDescent="0.2">
      <c r="G790" s="247"/>
    </row>
    <row r="791" spans="7:7" ht="15.75" customHeight="1" x14ac:dyDescent="0.2">
      <c r="G791" s="247"/>
    </row>
    <row r="792" spans="7:7" ht="15.75" customHeight="1" x14ac:dyDescent="0.2">
      <c r="G792" s="247"/>
    </row>
    <row r="793" spans="7:7" ht="15.75" customHeight="1" x14ac:dyDescent="0.2">
      <c r="G793" s="247"/>
    </row>
    <row r="794" spans="7:7" ht="15.75" customHeight="1" x14ac:dyDescent="0.2">
      <c r="G794" s="247"/>
    </row>
    <row r="795" spans="7:7" ht="15.75" customHeight="1" x14ac:dyDescent="0.2">
      <c r="G795" s="247"/>
    </row>
    <row r="796" spans="7:7" ht="15.75" customHeight="1" x14ac:dyDescent="0.2">
      <c r="G796" s="247"/>
    </row>
    <row r="797" spans="7:7" ht="15.75" customHeight="1" x14ac:dyDescent="0.2">
      <c r="G797" s="247"/>
    </row>
    <row r="798" spans="7:7" ht="15.75" customHeight="1" x14ac:dyDescent="0.2">
      <c r="G798" s="247"/>
    </row>
    <row r="799" spans="7:7" ht="15.75" customHeight="1" x14ac:dyDescent="0.2">
      <c r="G799" s="247"/>
    </row>
    <row r="800" spans="7:7" ht="15.75" customHeight="1" x14ac:dyDescent="0.2">
      <c r="G800" s="247"/>
    </row>
    <row r="801" spans="7:7" ht="15.75" customHeight="1" x14ac:dyDescent="0.2">
      <c r="G801" s="247"/>
    </row>
    <row r="802" spans="7:7" ht="15.75" customHeight="1" x14ac:dyDescent="0.2">
      <c r="G802" s="247"/>
    </row>
    <row r="803" spans="7:7" ht="15.75" customHeight="1" x14ac:dyDescent="0.2">
      <c r="G803" s="247"/>
    </row>
    <row r="804" spans="7:7" ht="15.75" customHeight="1" x14ac:dyDescent="0.2">
      <c r="G804" s="247"/>
    </row>
    <row r="805" spans="7:7" ht="15.75" customHeight="1" x14ac:dyDescent="0.2">
      <c r="G805" s="247"/>
    </row>
    <row r="806" spans="7:7" ht="15.75" customHeight="1" x14ac:dyDescent="0.2">
      <c r="G806" s="247"/>
    </row>
    <row r="807" spans="7:7" ht="15.75" customHeight="1" x14ac:dyDescent="0.2">
      <c r="G807" s="247"/>
    </row>
    <row r="808" spans="7:7" ht="15.75" customHeight="1" x14ac:dyDescent="0.2">
      <c r="G808" s="247"/>
    </row>
    <row r="809" spans="7:7" ht="15.75" customHeight="1" x14ac:dyDescent="0.2">
      <c r="G809" s="247"/>
    </row>
    <row r="810" spans="7:7" ht="15.75" customHeight="1" x14ac:dyDescent="0.2">
      <c r="G810" s="247"/>
    </row>
    <row r="811" spans="7:7" ht="15.75" customHeight="1" x14ac:dyDescent="0.2">
      <c r="G811" s="247"/>
    </row>
    <row r="812" spans="7:7" ht="15.75" customHeight="1" x14ac:dyDescent="0.2">
      <c r="G812" s="247"/>
    </row>
    <row r="813" spans="7:7" ht="15.75" customHeight="1" x14ac:dyDescent="0.2">
      <c r="G813" s="247"/>
    </row>
    <row r="814" spans="7:7" ht="15.75" customHeight="1" x14ac:dyDescent="0.2">
      <c r="G814" s="247"/>
    </row>
    <row r="815" spans="7:7" ht="15.75" customHeight="1" x14ac:dyDescent="0.2">
      <c r="G815" s="247"/>
    </row>
    <row r="816" spans="7:7" ht="15.75" customHeight="1" x14ac:dyDescent="0.2">
      <c r="G816" s="247"/>
    </row>
    <row r="817" spans="7:7" ht="15.75" customHeight="1" x14ac:dyDescent="0.2">
      <c r="G817" s="247"/>
    </row>
    <row r="818" spans="7:7" ht="15.75" customHeight="1" x14ac:dyDescent="0.2">
      <c r="G818" s="247"/>
    </row>
    <row r="819" spans="7:7" ht="15.75" customHeight="1" x14ac:dyDescent="0.2">
      <c r="G819" s="247"/>
    </row>
    <row r="820" spans="7:7" ht="15.75" customHeight="1" x14ac:dyDescent="0.2">
      <c r="G820" s="247"/>
    </row>
    <row r="821" spans="7:7" ht="15.75" customHeight="1" x14ac:dyDescent="0.2">
      <c r="G821" s="247"/>
    </row>
    <row r="822" spans="7:7" ht="15.75" customHeight="1" x14ac:dyDescent="0.2">
      <c r="G822" s="247"/>
    </row>
    <row r="823" spans="7:7" ht="15.75" customHeight="1" x14ac:dyDescent="0.2">
      <c r="G823" s="247"/>
    </row>
    <row r="824" spans="7:7" ht="15.75" customHeight="1" x14ac:dyDescent="0.2">
      <c r="G824" s="247"/>
    </row>
    <row r="825" spans="7:7" ht="15.75" customHeight="1" x14ac:dyDescent="0.2">
      <c r="G825" s="247"/>
    </row>
    <row r="826" spans="7:7" ht="15.75" customHeight="1" x14ac:dyDescent="0.2">
      <c r="G826" s="247"/>
    </row>
    <row r="827" spans="7:7" ht="15.75" customHeight="1" x14ac:dyDescent="0.2">
      <c r="G827" s="247"/>
    </row>
    <row r="828" spans="7:7" ht="15.75" customHeight="1" x14ac:dyDescent="0.2">
      <c r="G828" s="247"/>
    </row>
    <row r="829" spans="7:7" ht="15.75" customHeight="1" x14ac:dyDescent="0.2">
      <c r="G829" s="247"/>
    </row>
    <row r="830" spans="7:7" ht="15.75" customHeight="1" x14ac:dyDescent="0.2">
      <c r="G830" s="247"/>
    </row>
    <row r="831" spans="7:7" ht="15.75" customHeight="1" x14ac:dyDescent="0.2">
      <c r="G831" s="247"/>
    </row>
    <row r="832" spans="7:7" ht="15.75" customHeight="1" x14ac:dyDescent="0.2">
      <c r="G832" s="247"/>
    </row>
    <row r="833" spans="7:7" ht="15.75" customHeight="1" x14ac:dyDescent="0.2">
      <c r="G833" s="247"/>
    </row>
    <row r="834" spans="7:7" ht="15.75" customHeight="1" x14ac:dyDescent="0.2">
      <c r="G834" s="247"/>
    </row>
    <row r="835" spans="7:7" ht="15.75" customHeight="1" x14ac:dyDescent="0.2">
      <c r="G835" s="247"/>
    </row>
    <row r="836" spans="7:7" ht="15.75" customHeight="1" x14ac:dyDescent="0.2">
      <c r="G836" s="247"/>
    </row>
    <row r="837" spans="7:7" ht="15.75" customHeight="1" x14ac:dyDescent="0.2">
      <c r="G837" s="247"/>
    </row>
    <row r="838" spans="7:7" ht="15.75" customHeight="1" x14ac:dyDescent="0.2">
      <c r="G838" s="247"/>
    </row>
    <row r="839" spans="7:7" ht="15.75" customHeight="1" x14ac:dyDescent="0.2">
      <c r="G839" s="247"/>
    </row>
    <row r="840" spans="7:7" ht="15.75" customHeight="1" x14ac:dyDescent="0.2">
      <c r="G840" s="247"/>
    </row>
    <row r="841" spans="7:7" ht="15.75" customHeight="1" x14ac:dyDescent="0.2">
      <c r="G841" s="247"/>
    </row>
    <row r="842" spans="7:7" ht="15.75" customHeight="1" x14ac:dyDescent="0.2">
      <c r="G842" s="247"/>
    </row>
    <row r="843" spans="7:7" ht="15.75" customHeight="1" x14ac:dyDescent="0.2">
      <c r="G843" s="247"/>
    </row>
    <row r="844" spans="7:7" ht="15.75" customHeight="1" x14ac:dyDescent="0.2">
      <c r="G844" s="247"/>
    </row>
    <row r="845" spans="7:7" ht="15.75" customHeight="1" x14ac:dyDescent="0.2">
      <c r="G845" s="247"/>
    </row>
    <row r="846" spans="7:7" ht="15.75" customHeight="1" x14ac:dyDescent="0.2">
      <c r="G846" s="247"/>
    </row>
    <row r="847" spans="7:7" ht="15.75" customHeight="1" x14ac:dyDescent="0.2">
      <c r="G847" s="247"/>
    </row>
    <row r="848" spans="7:7" ht="15.75" customHeight="1" x14ac:dyDescent="0.2">
      <c r="G848" s="247"/>
    </row>
    <row r="849" spans="7:7" ht="15.75" customHeight="1" x14ac:dyDescent="0.2">
      <c r="G849" s="247"/>
    </row>
    <row r="850" spans="7:7" ht="15.75" customHeight="1" x14ac:dyDescent="0.2">
      <c r="G850" s="247"/>
    </row>
    <row r="851" spans="7:7" ht="15.75" customHeight="1" x14ac:dyDescent="0.2">
      <c r="G851" s="247"/>
    </row>
    <row r="852" spans="7:7" ht="15.75" customHeight="1" x14ac:dyDescent="0.2">
      <c r="G852" s="247"/>
    </row>
    <row r="853" spans="7:7" ht="15.75" customHeight="1" x14ac:dyDescent="0.2">
      <c r="G853" s="247"/>
    </row>
    <row r="854" spans="7:7" ht="15.75" customHeight="1" x14ac:dyDescent="0.2">
      <c r="G854" s="247"/>
    </row>
    <row r="855" spans="7:7" ht="15.75" customHeight="1" x14ac:dyDescent="0.2">
      <c r="G855" s="247"/>
    </row>
    <row r="856" spans="7:7" ht="15.75" customHeight="1" x14ac:dyDescent="0.2">
      <c r="G856" s="247"/>
    </row>
    <row r="857" spans="7:7" ht="15.75" customHeight="1" x14ac:dyDescent="0.2">
      <c r="G857" s="247"/>
    </row>
    <row r="858" spans="7:7" ht="15.75" customHeight="1" x14ac:dyDescent="0.2">
      <c r="G858" s="247"/>
    </row>
    <row r="859" spans="7:7" ht="15.75" customHeight="1" x14ac:dyDescent="0.2">
      <c r="G859" s="247"/>
    </row>
    <row r="860" spans="7:7" ht="15.75" customHeight="1" x14ac:dyDescent="0.2">
      <c r="G860" s="247"/>
    </row>
    <row r="861" spans="7:7" ht="15.75" customHeight="1" x14ac:dyDescent="0.2">
      <c r="G861" s="247"/>
    </row>
    <row r="862" spans="7:7" ht="15.75" customHeight="1" x14ac:dyDescent="0.2">
      <c r="G862" s="247"/>
    </row>
    <row r="863" spans="7:7" ht="15.75" customHeight="1" x14ac:dyDescent="0.2">
      <c r="G863" s="247"/>
    </row>
    <row r="864" spans="7:7" ht="15.75" customHeight="1" x14ac:dyDescent="0.2">
      <c r="G864" s="247"/>
    </row>
    <row r="865" spans="7:7" ht="15.75" customHeight="1" x14ac:dyDescent="0.2">
      <c r="G865" s="247"/>
    </row>
    <row r="866" spans="7:7" ht="15.75" customHeight="1" x14ac:dyDescent="0.2">
      <c r="G866" s="247"/>
    </row>
    <row r="867" spans="7:7" ht="15.75" customHeight="1" x14ac:dyDescent="0.2">
      <c r="G867" s="247"/>
    </row>
    <row r="868" spans="7:7" ht="15.75" customHeight="1" x14ac:dyDescent="0.2">
      <c r="G868" s="247"/>
    </row>
    <row r="869" spans="7:7" ht="15.75" customHeight="1" x14ac:dyDescent="0.2">
      <c r="G869" s="247"/>
    </row>
    <row r="870" spans="7:7" ht="15.75" customHeight="1" x14ac:dyDescent="0.2">
      <c r="G870" s="247"/>
    </row>
    <row r="871" spans="7:7" ht="15.75" customHeight="1" x14ac:dyDescent="0.2">
      <c r="G871" s="247"/>
    </row>
    <row r="872" spans="7:7" ht="15.75" customHeight="1" x14ac:dyDescent="0.2">
      <c r="G872" s="247"/>
    </row>
    <row r="873" spans="7:7" ht="15.75" customHeight="1" x14ac:dyDescent="0.2">
      <c r="G873" s="247"/>
    </row>
    <row r="874" spans="7:7" ht="15.75" customHeight="1" x14ac:dyDescent="0.2">
      <c r="G874" s="247"/>
    </row>
    <row r="875" spans="7:7" ht="15.75" customHeight="1" x14ac:dyDescent="0.2">
      <c r="G875" s="247"/>
    </row>
    <row r="876" spans="7:7" ht="15.75" customHeight="1" x14ac:dyDescent="0.2">
      <c r="G876" s="247"/>
    </row>
    <row r="877" spans="7:7" ht="15.75" customHeight="1" x14ac:dyDescent="0.2">
      <c r="G877" s="247"/>
    </row>
    <row r="878" spans="7:7" ht="15.75" customHeight="1" x14ac:dyDescent="0.2">
      <c r="G878" s="247"/>
    </row>
    <row r="879" spans="7:7" ht="15.75" customHeight="1" x14ac:dyDescent="0.2">
      <c r="G879" s="247"/>
    </row>
    <row r="880" spans="7:7" ht="15.75" customHeight="1" x14ac:dyDescent="0.2">
      <c r="G880" s="247"/>
    </row>
    <row r="881" spans="7:7" ht="15.75" customHeight="1" x14ac:dyDescent="0.2">
      <c r="G881" s="247"/>
    </row>
    <row r="882" spans="7:7" ht="15.75" customHeight="1" x14ac:dyDescent="0.2">
      <c r="G882" s="247"/>
    </row>
    <row r="883" spans="7:7" ht="15.75" customHeight="1" x14ac:dyDescent="0.2">
      <c r="G883" s="247"/>
    </row>
    <row r="884" spans="7:7" ht="15.75" customHeight="1" x14ac:dyDescent="0.2">
      <c r="G884" s="247"/>
    </row>
    <row r="885" spans="7:7" ht="15.75" customHeight="1" x14ac:dyDescent="0.2">
      <c r="G885" s="247"/>
    </row>
    <row r="886" spans="7:7" ht="15.75" customHeight="1" x14ac:dyDescent="0.2">
      <c r="G886" s="247"/>
    </row>
    <row r="887" spans="7:7" ht="15.75" customHeight="1" x14ac:dyDescent="0.2">
      <c r="G887" s="247"/>
    </row>
    <row r="888" spans="7:7" ht="15.75" customHeight="1" x14ac:dyDescent="0.2">
      <c r="G888" s="247"/>
    </row>
    <row r="889" spans="7:7" ht="15.75" customHeight="1" x14ac:dyDescent="0.2">
      <c r="G889" s="247"/>
    </row>
    <row r="890" spans="7:7" ht="15.75" customHeight="1" x14ac:dyDescent="0.2">
      <c r="G890" s="247"/>
    </row>
    <row r="891" spans="7:7" ht="15.75" customHeight="1" x14ac:dyDescent="0.2">
      <c r="G891" s="247"/>
    </row>
    <row r="892" spans="7:7" ht="15.75" customHeight="1" x14ac:dyDescent="0.2">
      <c r="G892" s="247"/>
    </row>
    <row r="893" spans="7:7" ht="15.75" customHeight="1" x14ac:dyDescent="0.2">
      <c r="G893" s="247"/>
    </row>
    <row r="894" spans="7:7" ht="15.75" customHeight="1" x14ac:dyDescent="0.2">
      <c r="G894" s="247"/>
    </row>
    <row r="895" spans="7:7" ht="15.75" customHeight="1" x14ac:dyDescent="0.2">
      <c r="G895" s="247"/>
    </row>
    <row r="896" spans="7:7" ht="15.75" customHeight="1" x14ac:dyDescent="0.2">
      <c r="G896" s="247"/>
    </row>
    <row r="897" spans="7:7" ht="15.75" customHeight="1" x14ac:dyDescent="0.2">
      <c r="G897" s="247"/>
    </row>
    <row r="898" spans="7:7" ht="15.75" customHeight="1" x14ac:dyDescent="0.2">
      <c r="G898" s="247"/>
    </row>
    <row r="899" spans="7:7" ht="15.75" customHeight="1" x14ac:dyDescent="0.2">
      <c r="G899" s="247"/>
    </row>
    <row r="900" spans="7:7" ht="15.75" customHeight="1" x14ac:dyDescent="0.2">
      <c r="G900" s="247"/>
    </row>
    <row r="901" spans="7:7" ht="15.75" customHeight="1" x14ac:dyDescent="0.2">
      <c r="G901" s="247"/>
    </row>
    <row r="902" spans="7:7" ht="15.75" customHeight="1" x14ac:dyDescent="0.2">
      <c r="G902" s="247"/>
    </row>
    <row r="903" spans="7:7" ht="15.75" customHeight="1" x14ac:dyDescent="0.2">
      <c r="G903" s="247"/>
    </row>
    <row r="904" spans="7:7" ht="15.75" customHeight="1" x14ac:dyDescent="0.2">
      <c r="G904" s="247"/>
    </row>
    <row r="905" spans="7:7" ht="15.75" customHeight="1" x14ac:dyDescent="0.2">
      <c r="G905" s="247"/>
    </row>
    <row r="906" spans="7:7" ht="15.75" customHeight="1" x14ac:dyDescent="0.2">
      <c r="G906" s="247"/>
    </row>
    <row r="907" spans="7:7" ht="15.75" customHeight="1" x14ac:dyDescent="0.2">
      <c r="G907" s="247"/>
    </row>
    <row r="908" spans="7:7" ht="15.75" customHeight="1" x14ac:dyDescent="0.2">
      <c r="G908" s="247"/>
    </row>
    <row r="909" spans="7:7" ht="15.75" customHeight="1" x14ac:dyDescent="0.2">
      <c r="G909" s="247"/>
    </row>
    <row r="910" spans="7:7" ht="15.75" customHeight="1" x14ac:dyDescent="0.2">
      <c r="G910" s="247"/>
    </row>
    <row r="911" spans="7:7" ht="15.75" customHeight="1" x14ac:dyDescent="0.2">
      <c r="G911" s="247"/>
    </row>
    <row r="912" spans="7:7" ht="15.75" customHeight="1" x14ac:dyDescent="0.2">
      <c r="G912" s="247"/>
    </row>
    <row r="913" spans="7:7" ht="15.75" customHeight="1" x14ac:dyDescent="0.2">
      <c r="G913" s="247"/>
    </row>
    <row r="914" spans="7:7" ht="15.75" customHeight="1" x14ac:dyDescent="0.2">
      <c r="G914" s="247"/>
    </row>
    <row r="915" spans="7:7" ht="15.75" customHeight="1" x14ac:dyDescent="0.2">
      <c r="G915" s="247"/>
    </row>
    <row r="916" spans="7:7" ht="15.75" customHeight="1" x14ac:dyDescent="0.2">
      <c r="G916" s="247"/>
    </row>
    <row r="917" spans="7:7" ht="15.75" customHeight="1" x14ac:dyDescent="0.2">
      <c r="G917" s="247"/>
    </row>
    <row r="918" spans="7:7" ht="15.75" customHeight="1" x14ac:dyDescent="0.2">
      <c r="G918" s="247"/>
    </row>
    <row r="919" spans="7:7" ht="15.75" customHeight="1" x14ac:dyDescent="0.2">
      <c r="G919" s="247"/>
    </row>
    <row r="920" spans="7:7" ht="15.75" customHeight="1" x14ac:dyDescent="0.2">
      <c r="G920" s="247"/>
    </row>
    <row r="921" spans="7:7" ht="15.75" customHeight="1" x14ac:dyDescent="0.2">
      <c r="G921" s="247"/>
    </row>
    <row r="922" spans="7:7" ht="15.75" customHeight="1" x14ac:dyDescent="0.2">
      <c r="G922" s="247"/>
    </row>
    <row r="923" spans="7:7" ht="15.75" customHeight="1" x14ac:dyDescent="0.2">
      <c r="G923" s="247"/>
    </row>
    <row r="924" spans="7:7" ht="15.75" customHeight="1" x14ac:dyDescent="0.2">
      <c r="G924" s="247"/>
    </row>
    <row r="925" spans="7:7" ht="15.75" customHeight="1" x14ac:dyDescent="0.2">
      <c r="G925" s="247"/>
    </row>
    <row r="926" spans="7:7" ht="15.75" customHeight="1" x14ac:dyDescent="0.2">
      <c r="G926" s="247"/>
    </row>
    <row r="927" spans="7:7" ht="15.75" customHeight="1" x14ac:dyDescent="0.2">
      <c r="G927" s="247"/>
    </row>
    <row r="928" spans="7:7" ht="15.75" customHeight="1" x14ac:dyDescent="0.2">
      <c r="G928" s="247"/>
    </row>
    <row r="929" spans="7:7" ht="15.75" customHeight="1" x14ac:dyDescent="0.2">
      <c r="G929" s="247"/>
    </row>
    <row r="930" spans="7:7" ht="15.75" customHeight="1" x14ac:dyDescent="0.2">
      <c r="G930" s="247"/>
    </row>
    <row r="931" spans="7:7" ht="15.75" customHeight="1" x14ac:dyDescent="0.2">
      <c r="G931" s="247"/>
    </row>
    <row r="932" spans="7:7" ht="15.75" customHeight="1" x14ac:dyDescent="0.2">
      <c r="G932" s="247"/>
    </row>
    <row r="933" spans="7:7" ht="15.75" customHeight="1" x14ac:dyDescent="0.2">
      <c r="G933" s="247"/>
    </row>
    <row r="934" spans="7:7" ht="15.75" customHeight="1" x14ac:dyDescent="0.2">
      <c r="G934" s="247"/>
    </row>
    <row r="935" spans="7:7" ht="15.75" customHeight="1" x14ac:dyDescent="0.2">
      <c r="G935" s="247"/>
    </row>
    <row r="936" spans="7:7" ht="15.75" customHeight="1" x14ac:dyDescent="0.2">
      <c r="G936" s="247"/>
    </row>
    <row r="937" spans="7:7" ht="15.75" customHeight="1" x14ac:dyDescent="0.2">
      <c r="G937" s="247"/>
    </row>
    <row r="938" spans="7:7" ht="15.75" customHeight="1" x14ac:dyDescent="0.2">
      <c r="G938" s="247"/>
    </row>
    <row r="939" spans="7:7" ht="15.75" customHeight="1" x14ac:dyDescent="0.2">
      <c r="G939" s="247"/>
    </row>
    <row r="940" spans="7:7" ht="15.75" customHeight="1" x14ac:dyDescent="0.2">
      <c r="G940" s="247"/>
    </row>
    <row r="941" spans="7:7" ht="15.75" customHeight="1" x14ac:dyDescent="0.2">
      <c r="G941" s="247"/>
    </row>
    <row r="942" spans="7:7" ht="15.75" customHeight="1" x14ac:dyDescent="0.2">
      <c r="G942" s="247"/>
    </row>
    <row r="943" spans="7:7" ht="15.75" customHeight="1" x14ac:dyDescent="0.2">
      <c r="G943" s="247"/>
    </row>
    <row r="944" spans="7:7" ht="15.75" customHeight="1" x14ac:dyDescent="0.2">
      <c r="G944" s="247"/>
    </row>
    <row r="945" spans="7:7" ht="15.75" customHeight="1" x14ac:dyDescent="0.2">
      <c r="G945" s="247"/>
    </row>
    <row r="946" spans="7:7" ht="15.75" customHeight="1" x14ac:dyDescent="0.2">
      <c r="G946" s="247"/>
    </row>
    <row r="947" spans="7:7" ht="15.75" customHeight="1" x14ac:dyDescent="0.2">
      <c r="G947" s="247"/>
    </row>
    <row r="948" spans="7:7" ht="15.75" customHeight="1" x14ac:dyDescent="0.2">
      <c r="G948" s="247"/>
    </row>
    <row r="949" spans="7:7" ht="15.75" customHeight="1" x14ac:dyDescent="0.2">
      <c r="G949" s="247"/>
    </row>
    <row r="950" spans="7:7" ht="15.75" customHeight="1" x14ac:dyDescent="0.2">
      <c r="G950" s="247"/>
    </row>
    <row r="951" spans="7:7" ht="15.75" customHeight="1" x14ac:dyDescent="0.2">
      <c r="G951" s="247"/>
    </row>
    <row r="952" spans="7:7" ht="15.75" customHeight="1" x14ac:dyDescent="0.2">
      <c r="G952" s="247"/>
    </row>
    <row r="953" spans="7:7" ht="15.75" customHeight="1" x14ac:dyDescent="0.2">
      <c r="G953" s="247"/>
    </row>
    <row r="954" spans="7:7" ht="15.75" customHeight="1" x14ac:dyDescent="0.2">
      <c r="G954" s="247"/>
    </row>
    <row r="955" spans="7:7" ht="15.75" customHeight="1" x14ac:dyDescent="0.2">
      <c r="G955" s="247"/>
    </row>
    <row r="956" spans="7:7" ht="15.75" customHeight="1" x14ac:dyDescent="0.2">
      <c r="G956" s="247"/>
    </row>
    <row r="957" spans="7:7" ht="15.75" customHeight="1" x14ac:dyDescent="0.2">
      <c r="G957" s="247"/>
    </row>
    <row r="958" spans="7:7" ht="15.75" customHeight="1" x14ac:dyDescent="0.2">
      <c r="G958" s="247"/>
    </row>
    <row r="959" spans="7:7" ht="15.75" customHeight="1" x14ac:dyDescent="0.2">
      <c r="G959" s="247"/>
    </row>
    <row r="960" spans="7:7" ht="15.75" customHeight="1" x14ac:dyDescent="0.2">
      <c r="G960" s="247"/>
    </row>
    <row r="961" spans="7:7" ht="15.75" customHeight="1" x14ac:dyDescent="0.2">
      <c r="G961" s="247"/>
    </row>
    <row r="962" spans="7:7" ht="15.75" customHeight="1" x14ac:dyDescent="0.2">
      <c r="G962" s="247"/>
    </row>
    <row r="963" spans="7:7" ht="15.75" customHeight="1" x14ac:dyDescent="0.2">
      <c r="G963" s="247"/>
    </row>
    <row r="964" spans="7:7" ht="15.75" customHeight="1" x14ac:dyDescent="0.2">
      <c r="G964" s="247"/>
    </row>
    <row r="965" spans="7:7" ht="15.75" customHeight="1" x14ac:dyDescent="0.2">
      <c r="G965" s="247"/>
    </row>
    <row r="966" spans="7:7" ht="15.75" customHeight="1" x14ac:dyDescent="0.2">
      <c r="G966" s="247"/>
    </row>
    <row r="967" spans="7:7" ht="15.75" customHeight="1" x14ac:dyDescent="0.2">
      <c r="G967" s="247"/>
    </row>
    <row r="968" spans="7:7" ht="15.75" customHeight="1" x14ac:dyDescent="0.2">
      <c r="G968" s="247"/>
    </row>
    <row r="969" spans="7:7" ht="15.75" customHeight="1" x14ac:dyDescent="0.2">
      <c r="G969" s="247"/>
    </row>
    <row r="970" spans="7:7" ht="15.75" customHeight="1" x14ac:dyDescent="0.2">
      <c r="G970" s="247"/>
    </row>
    <row r="971" spans="7:7" ht="15.75" customHeight="1" x14ac:dyDescent="0.2">
      <c r="G971" s="247"/>
    </row>
    <row r="972" spans="7:7" ht="15.75" customHeight="1" x14ac:dyDescent="0.2">
      <c r="G972" s="247"/>
    </row>
    <row r="973" spans="7:7" ht="15.75" customHeight="1" x14ac:dyDescent="0.2">
      <c r="G973" s="247"/>
    </row>
    <row r="974" spans="7:7" ht="15.75" customHeight="1" x14ac:dyDescent="0.2">
      <c r="G974" s="247"/>
    </row>
    <row r="975" spans="7:7" ht="15.75" customHeight="1" x14ac:dyDescent="0.2">
      <c r="G975" s="247"/>
    </row>
    <row r="976" spans="7:7" ht="15.75" customHeight="1" x14ac:dyDescent="0.2">
      <c r="G976" s="247"/>
    </row>
    <row r="977" spans="7:7" ht="15.75" customHeight="1" x14ac:dyDescent="0.2">
      <c r="G977" s="247"/>
    </row>
    <row r="978" spans="7:7" ht="15.75" customHeight="1" x14ac:dyDescent="0.2">
      <c r="G978" s="247"/>
    </row>
    <row r="979" spans="7:7" ht="15.75" customHeight="1" x14ac:dyDescent="0.2">
      <c r="G979" s="247"/>
    </row>
    <row r="980" spans="7:7" ht="15.75" customHeight="1" x14ac:dyDescent="0.2">
      <c r="G980" s="247"/>
    </row>
    <row r="981" spans="7:7" ht="15.75" customHeight="1" x14ac:dyDescent="0.2">
      <c r="G981" s="247"/>
    </row>
    <row r="982" spans="7:7" ht="15.75" customHeight="1" x14ac:dyDescent="0.2">
      <c r="G982" s="247"/>
    </row>
    <row r="983" spans="7:7" ht="15.75" customHeight="1" x14ac:dyDescent="0.2">
      <c r="G983" s="247"/>
    </row>
    <row r="984" spans="7:7" ht="15.75" customHeight="1" x14ac:dyDescent="0.2">
      <c r="G984" s="247"/>
    </row>
    <row r="985" spans="7:7" ht="15.75" customHeight="1" x14ac:dyDescent="0.2">
      <c r="G985" s="247"/>
    </row>
    <row r="986" spans="7:7" ht="15.75" customHeight="1" x14ac:dyDescent="0.2">
      <c r="G986" s="247"/>
    </row>
    <row r="987" spans="7:7" ht="15.75" customHeight="1" x14ac:dyDescent="0.2">
      <c r="G987" s="247"/>
    </row>
    <row r="988" spans="7:7" ht="15.75" customHeight="1" x14ac:dyDescent="0.2">
      <c r="G988" s="247"/>
    </row>
    <row r="989" spans="7:7" ht="15.75" customHeight="1" x14ac:dyDescent="0.2">
      <c r="G989" s="247"/>
    </row>
    <row r="990" spans="7:7" ht="15.75" customHeight="1" x14ac:dyDescent="0.2">
      <c r="G990" s="247"/>
    </row>
    <row r="991" spans="7:7" ht="15.75" customHeight="1" x14ac:dyDescent="0.2">
      <c r="G991" s="247"/>
    </row>
    <row r="992" spans="7:7" ht="15.75" customHeight="1" x14ac:dyDescent="0.2">
      <c r="G992" s="247"/>
    </row>
    <row r="993" spans="7:7" ht="15.75" customHeight="1" x14ac:dyDescent="0.2">
      <c r="G993" s="247"/>
    </row>
    <row r="994" spans="7:7" ht="15.75" customHeight="1" x14ac:dyDescent="0.2">
      <c r="G994" s="247"/>
    </row>
    <row r="995" spans="7:7" ht="15.75" customHeight="1" x14ac:dyDescent="0.2">
      <c r="G995" s="247"/>
    </row>
    <row r="996" spans="7:7" ht="15.75" customHeight="1" x14ac:dyDescent="0.2">
      <c r="G996" s="247"/>
    </row>
    <row r="997" spans="7:7" ht="15.75" customHeight="1" x14ac:dyDescent="0.2">
      <c r="G997" s="247"/>
    </row>
    <row r="998" spans="7:7" ht="15.75" customHeight="1" x14ac:dyDescent="0.2">
      <c r="G998" s="247"/>
    </row>
    <row r="999" spans="7:7" ht="15.75" customHeight="1" x14ac:dyDescent="0.2">
      <c r="G999" s="247"/>
    </row>
    <row r="1000" spans="7:7" ht="15.75" customHeight="1" x14ac:dyDescent="0.2">
      <c r="G1000" s="247"/>
    </row>
  </sheetData>
  <mergeCells count="1">
    <mergeCell ref="A1:F1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" customHeight="1" x14ac:dyDescent="0.2"/>
  <cols>
    <col min="1" max="1" width="12.42578125" customWidth="1"/>
    <col min="2" max="3" width="24.5703125" customWidth="1"/>
    <col min="4" max="5" width="26.7109375" customWidth="1"/>
    <col min="6" max="10" width="24.5703125" customWidth="1"/>
    <col min="11" max="11" width="13.7109375" customWidth="1"/>
    <col min="12" max="12" width="26.7109375" customWidth="1"/>
    <col min="13" max="13" width="16.28515625" customWidth="1"/>
    <col min="14" max="14" width="18" customWidth="1"/>
    <col min="15" max="26" width="16.28515625" customWidth="1"/>
  </cols>
  <sheetData>
    <row r="1" spans="1:26" ht="15.75" customHeight="1" x14ac:dyDescent="0.35">
      <c r="A1" s="365" t="s">
        <v>293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5" customHeight="1" x14ac:dyDescent="0.2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ht="15.75" customHeight="1" x14ac:dyDescent="0.25">
      <c r="A3" s="285"/>
      <c r="B3" s="286" t="s">
        <v>210</v>
      </c>
      <c r="C3" s="286"/>
      <c r="D3" s="287" t="s">
        <v>211</v>
      </c>
      <c r="E3" s="287"/>
      <c r="F3" s="286" t="s">
        <v>294</v>
      </c>
      <c r="G3" s="286"/>
      <c r="H3" s="286" t="s">
        <v>295</v>
      </c>
      <c r="I3" s="286"/>
      <c r="J3" s="286" t="s">
        <v>296</v>
      </c>
      <c r="K3" s="288"/>
      <c r="L3" s="289" t="s">
        <v>297</v>
      </c>
      <c r="M3" s="288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.75" customHeight="1" x14ac:dyDescent="0.25">
      <c r="A4" s="201"/>
      <c r="B4" s="291"/>
      <c r="C4" s="291"/>
      <c r="D4" s="291" t="s">
        <v>298</v>
      </c>
      <c r="E4" s="291"/>
      <c r="F4" s="291"/>
      <c r="G4" s="291"/>
      <c r="H4" s="291"/>
      <c r="I4" s="291"/>
      <c r="J4" s="291"/>
      <c r="K4" s="292"/>
      <c r="L4" s="293" t="s">
        <v>299</v>
      </c>
      <c r="M4" s="292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</row>
    <row r="5" spans="1:26" ht="15.75" customHeight="1" x14ac:dyDescent="0.25">
      <c r="A5" s="294"/>
      <c r="B5" s="295"/>
      <c r="C5" s="295"/>
      <c r="D5" s="295" t="s">
        <v>300</v>
      </c>
      <c r="E5" s="295"/>
      <c r="F5" s="295"/>
      <c r="G5" s="295"/>
      <c r="H5" s="295"/>
      <c r="I5" s="295"/>
      <c r="J5" s="295"/>
      <c r="K5" s="296"/>
      <c r="L5" s="297"/>
      <c r="M5" s="296"/>
      <c r="N5" s="295" t="s">
        <v>300</v>
      </c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</row>
    <row r="6" spans="1:26" ht="15.75" customHeight="1" x14ac:dyDescent="0.2">
      <c r="A6" s="298" t="s">
        <v>187</v>
      </c>
      <c r="B6" s="299" t="s">
        <v>301</v>
      </c>
      <c r="C6" s="299"/>
      <c r="D6" s="299" t="s">
        <v>215</v>
      </c>
      <c r="E6" s="299"/>
      <c r="F6" s="299" t="s">
        <v>302</v>
      </c>
      <c r="G6" s="299"/>
      <c r="H6" s="299" t="s">
        <v>303</v>
      </c>
      <c r="I6" s="299"/>
      <c r="J6" s="299" t="s">
        <v>261</v>
      </c>
      <c r="K6" s="300"/>
      <c r="L6" s="301" t="s">
        <v>259</v>
      </c>
      <c r="M6" s="300"/>
      <c r="N6" s="299" t="s">
        <v>215</v>
      </c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6" ht="13.5" customHeight="1" x14ac:dyDescent="0.2">
      <c r="A7" s="132">
        <v>0</v>
      </c>
      <c r="B7" s="185">
        <v>12.67</v>
      </c>
      <c r="C7" s="302">
        <f>B7*1.02+0.08</f>
        <v>13.003400000000001</v>
      </c>
      <c r="D7" s="255">
        <v>13.95</v>
      </c>
      <c r="E7" s="264">
        <f t="shared" ref="E7:E33" si="0">D7*1.025</f>
        <v>14.298749999999998</v>
      </c>
      <c r="F7" s="255">
        <v>13.95</v>
      </c>
      <c r="G7" s="264">
        <f t="shared" ref="G7:G33" si="1">F7*1.025</f>
        <v>14.298749999999998</v>
      </c>
      <c r="H7" s="255">
        <v>13.95</v>
      </c>
      <c r="I7" s="264">
        <f t="shared" ref="I7:I33" si="2">H7*1.025</f>
        <v>14.298749999999998</v>
      </c>
      <c r="J7" s="255">
        <v>13.95</v>
      </c>
      <c r="K7" s="264">
        <f t="shared" ref="K7:K33" si="3">J7*1.025</f>
        <v>14.298749999999998</v>
      </c>
      <c r="L7" s="185">
        <v>15.35</v>
      </c>
      <c r="M7" s="264">
        <f t="shared" ref="M7:M33" si="4">L7*1.025</f>
        <v>15.733749999999999</v>
      </c>
      <c r="N7" s="158">
        <v>18.559999999999999</v>
      </c>
      <c r="O7" s="159">
        <f t="shared" ref="O7:O33" si="5">N7*1.025</f>
        <v>19.023999999999997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">
      <c r="A8" s="100">
        <v>1</v>
      </c>
      <c r="B8" s="187">
        <v>12.93</v>
      </c>
      <c r="C8" s="189">
        <f t="shared" ref="C8:C33" si="6">B8*1.025</f>
        <v>13.253249999999998</v>
      </c>
      <c r="D8" s="261">
        <v>14.23</v>
      </c>
      <c r="E8" s="264">
        <f t="shared" si="0"/>
        <v>14.585749999999999</v>
      </c>
      <c r="F8" s="261">
        <v>14.23</v>
      </c>
      <c r="G8" s="264">
        <f t="shared" si="1"/>
        <v>14.585749999999999</v>
      </c>
      <c r="H8" s="261">
        <v>14.23</v>
      </c>
      <c r="I8" s="264">
        <f t="shared" si="2"/>
        <v>14.585749999999999</v>
      </c>
      <c r="J8" s="261">
        <v>14.23</v>
      </c>
      <c r="K8" s="264">
        <f t="shared" si="3"/>
        <v>14.585749999999999</v>
      </c>
      <c r="L8" s="187">
        <v>15.66</v>
      </c>
      <c r="M8" s="264">
        <f t="shared" si="4"/>
        <v>16.051499999999997</v>
      </c>
      <c r="N8" s="166">
        <v>18.93</v>
      </c>
      <c r="O8" s="159">
        <f t="shared" si="5"/>
        <v>19.403249999999996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">
      <c r="A9" s="100">
        <v>2</v>
      </c>
      <c r="B9" s="187">
        <v>13.19</v>
      </c>
      <c r="C9" s="189">
        <f t="shared" si="6"/>
        <v>13.519749999999998</v>
      </c>
      <c r="D9" s="261">
        <v>14.52</v>
      </c>
      <c r="E9" s="264">
        <f t="shared" si="0"/>
        <v>14.882999999999999</v>
      </c>
      <c r="F9" s="261">
        <v>14.52</v>
      </c>
      <c r="G9" s="264">
        <f t="shared" si="1"/>
        <v>14.882999999999999</v>
      </c>
      <c r="H9" s="261">
        <v>14.52</v>
      </c>
      <c r="I9" s="264">
        <f t="shared" si="2"/>
        <v>14.882999999999999</v>
      </c>
      <c r="J9" s="261">
        <v>14.52</v>
      </c>
      <c r="K9" s="264">
        <f t="shared" si="3"/>
        <v>14.882999999999999</v>
      </c>
      <c r="L9" s="187">
        <v>15.94</v>
      </c>
      <c r="M9" s="264">
        <f t="shared" si="4"/>
        <v>16.3385</v>
      </c>
      <c r="N9" s="166">
        <v>19.309999999999999</v>
      </c>
      <c r="O9" s="159">
        <f t="shared" si="5"/>
        <v>19.792749999999998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">
      <c r="A10" s="100">
        <v>3</v>
      </c>
      <c r="B10" s="187">
        <v>13.46</v>
      </c>
      <c r="C10" s="189">
        <f t="shared" si="6"/>
        <v>13.7965</v>
      </c>
      <c r="D10" s="261">
        <v>14.79</v>
      </c>
      <c r="E10" s="264">
        <f t="shared" si="0"/>
        <v>15.159749999999997</v>
      </c>
      <c r="F10" s="261">
        <v>14.79</v>
      </c>
      <c r="G10" s="264">
        <f t="shared" si="1"/>
        <v>15.159749999999997</v>
      </c>
      <c r="H10" s="261">
        <v>14.79</v>
      </c>
      <c r="I10" s="264">
        <f t="shared" si="2"/>
        <v>15.159749999999997</v>
      </c>
      <c r="J10" s="261">
        <v>14.79</v>
      </c>
      <c r="K10" s="264">
        <f t="shared" si="3"/>
        <v>15.159749999999997</v>
      </c>
      <c r="L10" s="187">
        <v>16.29</v>
      </c>
      <c r="M10" s="264">
        <f t="shared" si="4"/>
        <v>16.697249999999997</v>
      </c>
      <c r="N10" s="166">
        <v>19.7</v>
      </c>
      <c r="O10" s="159">
        <f t="shared" si="5"/>
        <v>20.192499999999999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">
      <c r="A11" s="100">
        <v>4</v>
      </c>
      <c r="B11" s="187">
        <v>13.72</v>
      </c>
      <c r="C11" s="189">
        <f t="shared" si="6"/>
        <v>14.062999999999999</v>
      </c>
      <c r="D11" s="261">
        <v>15.11</v>
      </c>
      <c r="E11" s="264">
        <f t="shared" si="0"/>
        <v>15.487749999999998</v>
      </c>
      <c r="F11" s="261">
        <v>15.11</v>
      </c>
      <c r="G11" s="264">
        <f t="shared" si="1"/>
        <v>15.487749999999998</v>
      </c>
      <c r="H11" s="261">
        <v>15.11</v>
      </c>
      <c r="I11" s="264">
        <f t="shared" si="2"/>
        <v>15.487749999999998</v>
      </c>
      <c r="J11" s="261">
        <v>15.11</v>
      </c>
      <c r="K11" s="264">
        <f t="shared" si="3"/>
        <v>15.487749999999998</v>
      </c>
      <c r="L11" s="187">
        <v>16.62</v>
      </c>
      <c r="M11" s="264">
        <f t="shared" si="4"/>
        <v>17.035499999999999</v>
      </c>
      <c r="N11" s="166">
        <v>20.09</v>
      </c>
      <c r="O11" s="159">
        <f t="shared" si="5"/>
        <v>20.592249999999996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">
      <c r="A12" s="100">
        <v>5</v>
      </c>
      <c r="B12" s="187">
        <v>14</v>
      </c>
      <c r="C12" s="189">
        <f t="shared" si="6"/>
        <v>14.349999999999998</v>
      </c>
      <c r="D12" s="261">
        <v>15.41</v>
      </c>
      <c r="E12" s="264">
        <f t="shared" si="0"/>
        <v>15.795249999999999</v>
      </c>
      <c r="F12" s="261">
        <v>15.41</v>
      </c>
      <c r="G12" s="264">
        <f t="shared" si="1"/>
        <v>15.795249999999999</v>
      </c>
      <c r="H12" s="261">
        <v>15.41</v>
      </c>
      <c r="I12" s="264">
        <f t="shared" si="2"/>
        <v>15.795249999999999</v>
      </c>
      <c r="J12" s="261">
        <v>15.41</v>
      </c>
      <c r="K12" s="264">
        <f t="shared" si="3"/>
        <v>15.795249999999999</v>
      </c>
      <c r="L12" s="187">
        <v>16.920000000000002</v>
      </c>
      <c r="M12" s="264">
        <f t="shared" si="4"/>
        <v>17.343</v>
      </c>
      <c r="N12" s="166">
        <v>20.51</v>
      </c>
      <c r="O12" s="159">
        <f t="shared" si="5"/>
        <v>21.022749999999998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">
      <c r="A13" s="100">
        <v>6</v>
      </c>
      <c r="B13" s="187">
        <v>14.29</v>
      </c>
      <c r="C13" s="189">
        <f t="shared" si="6"/>
        <v>14.647249999999998</v>
      </c>
      <c r="D13" s="261">
        <v>15.71</v>
      </c>
      <c r="E13" s="264">
        <f t="shared" si="0"/>
        <v>16.10275</v>
      </c>
      <c r="F13" s="261">
        <v>15.71</v>
      </c>
      <c r="G13" s="264">
        <f t="shared" si="1"/>
        <v>16.10275</v>
      </c>
      <c r="H13" s="261">
        <v>15.71</v>
      </c>
      <c r="I13" s="264">
        <f t="shared" si="2"/>
        <v>16.10275</v>
      </c>
      <c r="J13" s="261">
        <v>15.71</v>
      </c>
      <c r="K13" s="264">
        <f t="shared" si="3"/>
        <v>16.10275</v>
      </c>
      <c r="L13" s="187">
        <v>17.27</v>
      </c>
      <c r="M13" s="264">
        <f t="shared" si="4"/>
        <v>17.701749999999997</v>
      </c>
      <c r="N13" s="166">
        <v>20.92</v>
      </c>
      <c r="O13" s="159">
        <f t="shared" si="5"/>
        <v>21.443000000000001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">
      <c r="A14" s="100">
        <v>7</v>
      </c>
      <c r="B14" s="187">
        <v>14.56</v>
      </c>
      <c r="C14" s="189">
        <f t="shared" si="6"/>
        <v>14.923999999999999</v>
      </c>
      <c r="D14" s="261">
        <v>16.03</v>
      </c>
      <c r="E14" s="264">
        <f t="shared" si="0"/>
        <v>16.43075</v>
      </c>
      <c r="F14" s="261">
        <v>16.03</v>
      </c>
      <c r="G14" s="264">
        <f t="shared" si="1"/>
        <v>16.43075</v>
      </c>
      <c r="H14" s="261">
        <v>16.03</v>
      </c>
      <c r="I14" s="264">
        <f t="shared" si="2"/>
        <v>16.43075</v>
      </c>
      <c r="J14" s="261">
        <v>16.03</v>
      </c>
      <c r="K14" s="264">
        <f t="shared" si="3"/>
        <v>16.43075</v>
      </c>
      <c r="L14" s="187">
        <v>17.64</v>
      </c>
      <c r="M14" s="264">
        <f t="shared" si="4"/>
        <v>18.081</v>
      </c>
      <c r="N14" s="166">
        <v>21.33</v>
      </c>
      <c r="O14" s="159">
        <f t="shared" si="5"/>
        <v>21.863249999999997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">
      <c r="A15" s="100">
        <v>8</v>
      </c>
      <c r="B15" s="187">
        <v>14.84</v>
      </c>
      <c r="C15" s="189">
        <f t="shared" si="6"/>
        <v>15.210999999999999</v>
      </c>
      <c r="D15" s="261">
        <v>16.36</v>
      </c>
      <c r="E15" s="264">
        <f t="shared" si="0"/>
        <v>16.768999999999998</v>
      </c>
      <c r="F15" s="261">
        <v>16.36</v>
      </c>
      <c r="G15" s="264">
        <f t="shared" si="1"/>
        <v>16.768999999999998</v>
      </c>
      <c r="H15" s="261">
        <v>16.36</v>
      </c>
      <c r="I15" s="264">
        <f t="shared" si="2"/>
        <v>16.768999999999998</v>
      </c>
      <c r="J15" s="261">
        <v>16.36</v>
      </c>
      <c r="K15" s="264">
        <f t="shared" si="3"/>
        <v>16.768999999999998</v>
      </c>
      <c r="L15" s="187">
        <v>17.96</v>
      </c>
      <c r="M15" s="264">
        <f t="shared" si="4"/>
        <v>18.408999999999999</v>
      </c>
      <c r="N15" s="166">
        <v>21.76</v>
      </c>
      <c r="O15" s="159">
        <f t="shared" si="5"/>
        <v>22.303999999999998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">
      <c r="A16" s="100">
        <v>9</v>
      </c>
      <c r="B16" s="187">
        <v>15.16</v>
      </c>
      <c r="C16" s="189">
        <f t="shared" si="6"/>
        <v>15.538999999999998</v>
      </c>
      <c r="D16" s="261">
        <v>16.68</v>
      </c>
      <c r="E16" s="264">
        <f t="shared" si="0"/>
        <v>17.096999999999998</v>
      </c>
      <c r="F16" s="261">
        <v>16.68</v>
      </c>
      <c r="G16" s="264">
        <f t="shared" si="1"/>
        <v>17.096999999999998</v>
      </c>
      <c r="H16" s="261">
        <v>16.68</v>
      </c>
      <c r="I16" s="264">
        <f t="shared" si="2"/>
        <v>17.096999999999998</v>
      </c>
      <c r="J16" s="261">
        <v>16.68</v>
      </c>
      <c r="K16" s="264">
        <f t="shared" si="3"/>
        <v>17.096999999999998</v>
      </c>
      <c r="L16" s="187">
        <v>18.329999999999998</v>
      </c>
      <c r="M16" s="264">
        <f t="shared" si="4"/>
        <v>18.788249999999998</v>
      </c>
      <c r="N16" s="166">
        <v>22.19</v>
      </c>
      <c r="O16" s="159">
        <f t="shared" si="5"/>
        <v>22.74475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">
      <c r="A17" s="100">
        <v>10</v>
      </c>
      <c r="B17" s="187">
        <v>15.47</v>
      </c>
      <c r="C17" s="189">
        <f t="shared" si="6"/>
        <v>15.85675</v>
      </c>
      <c r="D17" s="261">
        <v>17</v>
      </c>
      <c r="E17" s="264">
        <f t="shared" si="0"/>
        <v>17.424999999999997</v>
      </c>
      <c r="F17" s="261">
        <v>17</v>
      </c>
      <c r="G17" s="264">
        <f t="shared" si="1"/>
        <v>17.424999999999997</v>
      </c>
      <c r="H17" s="261">
        <v>17</v>
      </c>
      <c r="I17" s="264">
        <f t="shared" si="2"/>
        <v>17.424999999999997</v>
      </c>
      <c r="J17" s="261">
        <v>17</v>
      </c>
      <c r="K17" s="264">
        <f t="shared" si="3"/>
        <v>17.424999999999997</v>
      </c>
      <c r="L17" s="187">
        <v>18.73</v>
      </c>
      <c r="M17" s="264">
        <f t="shared" si="4"/>
        <v>19.198249999999998</v>
      </c>
      <c r="N17" s="166">
        <v>22.63</v>
      </c>
      <c r="O17" s="159">
        <f t="shared" si="5"/>
        <v>23.195749999999997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">
      <c r="A18" s="100">
        <v>11</v>
      </c>
      <c r="B18" s="187">
        <v>15.76</v>
      </c>
      <c r="C18" s="189">
        <f t="shared" si="6"/>
        <v>16.154</v>
      </c>
      <c r="D18" s="261">
        <v>17.36</v>
      </c>
      <c r="E18" s="264">
        <f t="shared" si="0"/>
        <v>17.793999999999997</v>
      </c>
      <c r="F18" s="261">
        <v>17.36</v>
      </c>
      <c r="G18" s="264">
        <f t="shared" si="1"/>
        <v>17.793999999999997</v>
      </c>
      <c r="H18" s="261">
        <v>17.36</v>
      </c>
      <c r="I18" s="264">
        <f t="shared" si="2"/>
        <v>17.793999999999997</v>
      </c>
      <c r="J18" s="261">
        <v>17.36</v>
      </c>
      <c r="K18" s="264">
        <f t="shared" si="3"/>
        <v>17.793999999999997</v>
      </c>
      <c r="L18" s="187">
        <v>19.07</v>
      </c>
      <c r="M18" s="264">
        <f t="shared" si="4"/>
        <v>19.546749999999999</v>
      </c>
      <c r="N18" s="166">
        <v>23.1</v>
      </c>
      <c r="O18" s="159">
        <f t="shared" si="5"/>
        <v>23.677499999999998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">
      <c r="A19" s="100">
        <v>12</v>
      </c>
      <c r="B19" s="187">
        <v>16.079999999999998</v>
      </c>
      <c r="C19" s="189">
        <f t="shared" si="6"/>
        <v>16.481999999999996</v>
      </c>
      <c r="D19" s="261">
        <v>17.71</v>
      </c>
      <c r="E19" s="264">
        <f t="shared" si="0"/>
        <v>18.152750000000001</v>
      </c>
      <c r="F19" s="261">
        <v>17.71</v>
      </c>
      <c r="G19" s="264">
        <f t="shared" si="1"/>
        <v>18.152750000000001</v>
      </c>
      <c r="H19" s="261">
        <v>17.71</v>
      </c>
      <c r="I19" s="264">
        <f t="shared" si="2"/>
        <v>18.152750000000001</v>
      </c>
      <c r="J19" s="261">
        <v>17.71</v>
      </c>
      <c r="K19" s="264">
        <f t="shared" si="3"/>
        <v>18.152750000000001</v>
      </c>
      <c r="L19" s="187">
        <v>19.47</v>
      </c>
      <c r="M19" s="264">
        <f t="shared" si="4"/>
        <v>19.956749999999996</v>
      </c>
      <c r="N19" s="166">
        <v>23.56</v>
      </c>
      <c r="O19" s="159">
        <f t="shared" si="5"/>
        <v>24.148999999999997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">
      <c r="A20" s="100">
        <v>13</v>
      </c>
      <c r="B20" s="187">
        <v>16.41</v>
      </c>
      <c r="C20" s="189">
        <f t="shared" si="6"/>
        <v>16.820249999999998</v>
      </c>
      <c r="D20" s="261">
        <v>18.04</v>
      </c>
      <c r="E20" s="264">
        <f t="shared" si="0"/>
        <v>18.490999999999996</v>
      </c>
      <c r="F20" s="261">
        <v>18.04</v>
      </c>
      <c r="G20" s="264">
        <f t="shared" si="1"/>
        <v>18.490999999999996</v>
      </c>
      <c r="H20" s="261">
        <v>18.04</v>
      </c>
      <c r="I20" s="264">
        <f t="shared" si="2"/>
        <v>18.490999999999996</v>
      </c>
      <c r="J20" s="261">
        <v>18.04</v>
      </c>
      <c r="K20" s="264">
        <f t="shared" si="3"/>
        <v>18.490999999999996</v>
      </c>
      <c r="L20" s="187">
        <v>19.86</v>
      </c>
      <c r="M20" s="264">
        <f t="shared" si="4"/>
        <v>20.356499999999997</v>
      </c>
      <c r="N20" s="166">
        <v>24.02</v>
      </c>
      <c r="O20" s="159">
        <f t="shared" si="5"/>
        <v>24.620499999999996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">
      <c r="A21" s="100">
        <v>14</v>
      </c>
      <c r="B21" s="187">
        <v>16.739999999999998</v>
      </c>
      <c r="C21" s="189">
        <f t="shared" si="6"/>
        <v>17.158499999999997</v>
      </c>
      <c r="D21" s="261">
        <v>18.420000000000002</v>
      </c>
      <c r="E21" s="264">
        <f t="shared" si="0"/>
        <v>18.880500000000001</v>
      </c>
      <c r="F21" s="261">
        <v>18.420000000000002</v>
      </c>
      <c r="G21" s="264">
        <f t="shared" si="1"/>
        <v>18.880500000000001</v>
      </c>
      <c r="H21" s="261">
        <v>18.420000000000002</v>
      </c>
      <c r="I21" s="264">
        <f t="shared" si="2"/>
        <v>18.880500000000001</v>
      </c>
      <c r="J21" s="261">
        <v>18.420000000000002</v>
      </c>
      <c r="K21" s="264">
        <f t="shared" si="3"/>
        <v>18.880500000000001</v>
      </c>
      <c r="L21" s="187">
        <v>20.239999999999998</v>
      </c>
      <c r="M21" s="264">
        <f t="shared" si="4"/>
        <v>20.745999999999995</v>
      </c>
      <c r="N21" s="166">
        <v>24.49</v>
      </c>
      <c r="O21" s="159">
        <f t="shared" si="5"/>
        <v>25.102249999999998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">
      <c r="A22" s="100">
        <v>15</v>
      </c>
      <c r="B22" s="187">
        <v>17.059999999999999</v>
      </c>
      <c r="C22" s="189">
        <f t="shared" si="6"/>
        <v>17.486499999999996</v>
      </c>
      <c r="D22" s="261">
        <v>18.79</v>
      </c>
      <c r="E22" s="264">
        <f t="shared" si="0"/>
        <v>19.259749999999997</v>
      </c>
      <c r="F22" s="261">
        <v>18.79</v>
      </c>
      <c r="G22" s="264">
        <f t="shared" si="1"/>
        <v>19.259749999999997</v>
      </c>
      <c r="H22" s="261">
        <v>18.79</v>
      </c>
      <c r="I22" s="264">
        <f t="shared" si="2"/>
        <v>19.259749999999997</v>
      </c>
      <c r="J22" s="261">
        <v>18.79</v>
      </c>
      <c r="K22" s="264">
        <f t="shared" si="3"/>
        <v>19.259749999999997</v>
      </c>
      <c r="L22" s="187">
        <v>20.66</v>
      </c>
      <c r="M22" s="264">
        <f t="shared" si="4"/>
        <v>21.176499999999997</v>
      </c>
      <c r="N22" s="166">
        <v>25</v>
      </c>
      <c r="O22" s="159">
        <f t="shared" si="5"/>
        <v>25.624999999999996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">
      <c r="A23" s="100">
        <v>16</v>
      </c>
      <c r="B23" s="187">
        <v>17.420000000000002</v>
      </c>
      <c r="C23" s="189">
        <f t="shared" si="6"/>
        <v>17.855499999999999</v>
      </c>
      <c r="D23" s="261">
        <v>19.14</v>
      </c>
      <c r="E23" s="264">
        <f t="shared" si="0"/>
        <v>19.618499999999997</v>
      </c>
      <c r="F23" s="261">
        <v>19.14</v>
      </c>
      <c r="G23" s="264">
        <f t="shared" si="1"/>
        <v>19.618499999999997</v>
      </c>
      <c r="H23" s="261">
        <v>19.14</v>
      </c>
      <c r="I23" s="264">
        <f t="shared" si="2"/>
        <v>19.618499999999997</v>
      </c>
      <c r="J23" s="261">
        <v>19.14</v>
      </c>
      <c r="K23" s="264">
        <f t="shared" si="3"/>
        <v>19.618499999999997</v>
      </c>
      <c r="L23" s="187">
        <v>21.06</v>
      </c>
      <c r="M23" s="264">
        <f t="shared" si="4"/>
        <v>21.586499999999997</v>
      </c>
      <c r="N23" s="166">
        <v>25.49</v>
      </c>
      <c r="O23" s="159">
        <f t="shared" si="5"/>
        <v>26.127249999999997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">
      <c r="A24" s="100">
        <v>17</v>
      </c>
      <c r="B24" s="187">
        <v>17.77</v>
      </c>
      <c r="C24" s="189">
        <f t="shared" si="6"/>
        <v>18.214249999999996</v>
      </c>
      <c r="D24" s="261">
        <v>19.54</v>
      </c>
      <c r="E24" s="264">
        <f t="shared" si="0"/>
        <v>20.028499999999998</v>
      </c>
      <c r="F24" s="261">
        <v>19.54</v>
      </c>
      <c r="G24" s="264">
        <f t="shared" si="1"/>
        <v>20.028499999999998</v>
      </c>
      <c r="H24" s="261">
        <v>19.54</v>
      </c>
      <c r="I24" s="264">
        <f t="shared" si="2"/>
        <v>20.028499999999998</v>
      </c>
      <c r="J24" s="261">
        <v>19.54</v>
      </c>
      <c r="K24" s="264">
        <f t="shared" si="3"/>
        <v>20.028499999999998</v>
      </c>
      <c r="L24" s="187">
        <v>21.49</v>
      </c>
      <c r="M24" s="264">
        <f t="shared" si="4"/>
        <v>22.027249999999995</v>
      </c>
      <c r="N24" s="166">
        <v>26.01</v>
      </c>
      <c r="O24" s="159">
        <f t="shared" si="5"/>
        <v>26.660249999999998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">
      <c r="A25" s="100">
        <v>18</v>
      </c>
      <c r="B25" s="187">
        <v>18.100000000000001</v>
      </c>
      <c r="C25" s="189">
        <f t="shared" si="6"/>
        <v>18.552499999999998</v>
      </c>
      <c r="D25" s="261">
        <v>19.93</v>
      </c>
      <c r="E25" s="264">
        <f t="shared" si="0"/>
        <v>20.428249999999998</v>
      </c>
      <c r="F25" s="261">
        <v>19.93</v>
      </c>
      <c r="G25" s="264">
        <f t="shared" si="1"/>
        <v>20.428249999999998</v>
      </c>
      <c r="H25" s="261">
        <v>19.93</v>
      </c>
      <c r="I25" s="264">
        <f t="shared" si="2"/>
        <v>20.428249999999998</v>
      </c>
      <c r="J25" s="261">
        <v>19.93</v>
      </c>
      <c r="K25" s="264">
        <f t="shared" si="3"/>
        <v>20.428249999999998</v>
      </c>
      <c r="L25" s="187">
        <v>21.93</v>
      </c>
      <c r="M25" s="264">
        <f t="shared" si="4"/>
        <v>22.478249999999999</v>
      </c>
      <c r="N25" s="166">
        <v>26.51</v>
      </c>
      <c r="O25" s="159">
        <f t="shared" si="5"/>
        <v>27.172750000000001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">
      <c r="A26" s="100">
        <v>19</v>
      </c>
      <c r="B26" s="187">
        <v>18.48</v>
      </c>
      <c r="C26" s="189">
        <f t="shared" si="6"/>
        <v>18.942</v>
      </c>
      <c r="D26" s="261">
        <v>20.32</v>
      </c>
      <c r="E26" s="264">
        <f t="shared" si="0"/>
        <v>20.827999999999999</v>
      </c>
      <c r="F26" s="261">
        <v>20.32</v>
      </c>
      <c r="G26" s="264">
        <f t="shared" si="1"/>
        <v>20.827999999999999</v>
      </c>
      <c r="H26" s="261">
        <v>20.32</v>
      </c>
      <c r="I26" s="264">
        <f t="shared" si="2"/>
        <v>20.827999999999999</v>
      </c>
      <c r="J26" s="261">
        <v>20.32</v>
      </c>
      <c r="K26" s="264">
        <f t="shared" si="3"/>
        <v>20.827999999999999</v>
      </c>
      <c r="L26" s="187">
        <v>22.34</v>
      </c>
      <c r="M26" s="264">
        <f t="shared" si="4"/>
        <v>22.898499999999999</v>
      </c>
      <c r="N26" s="166">
        <v>27.04</v>
      </c>
      <c r="O26" s="159">
        <f t="shared" si="5"/>
        <v>27.715999999999998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">
      <c r="A27" s="100">
        <v>20</v>
      </c>
      <c r="B27" s="187">
        <v>18.850000000000001</v>
      </c>
      <c r="C27" s="189">
        <f t="shared" si="6"/>
        <v>19.321249999999999</v>
      </c>
      <c r="D27" s="261">
        <v>20.73</v>
      </c>
      <c r="E27" s="264">
        <f t="shared" si="0"/>
        <v>21.248249999999999</v>
      </c>
      <c r="F27" s="261">
        <v>20.73</v>
      </c>
      <c r="G27" s="264">
        <f t="shared" si="1"/>
        <v>21.248249999999999</v>
      </c>
      <c r="H27" s="261">
        <v>20.73</v>
      </c>
      <c r="I27" s="264">
        <f t="shared" si="2"/>
        <v>21.248249999999999</v>
      </c>
      <c r="J27" s="261">
        <v>20.73</v>
      </c>
      <c r="K27" s="264">
        <f t="shared" si="3"/>
        <v>21.248249999999999</v>
      </c>
      <c r="L27" s="187">
        <v>22.79</v>
      </c>
      <c r="M27" s="264">
        <f t="shared" si="4"/>
        <v>23.359749999999998</v>
      </c>
      <c r="N27" s="166">
        <v>27.58</v>
      </c>
      <c r="O27" s="159">
        <f t="shared" si="5"/>
        <v>28.269499999999997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">
      <c r="A28" s="100">
        <v>21</v>
      </c>
      <c r="B28" s="187">
        <v>19.21</v>
      </c>
      <c r="C28" s="189">
        <f t="shared" si="6"/>
        <v>19.690249999999999</v>
      </c>
      <c r="D28" s="261">
        <v>21.14</v>
      </c>
      <c r="E28" s="264">
        <f t="shared" si="0"/>
        <v>21.668499999999998</v>
      </c>
      <c r="F28" s="261">
        <v>21.14</v>
      </c>
      <c r="G28" s="264">
        <f t="shared" si="1"/>
        <v>21.668499999999998</v>
      </c>
      <c r="H28" s="261">
        <v>21.14</v>
      </c>
      <c r="I28" s="264">
        <f t="shared" si="2"/>
        <v>21.668499999999998</v>
      </c>
      <c r="J28" s="261">
        <v>21.14</v>
      </c>
      <c r="K28" s="264">
        <f t="shared" si="3"/>
        <v>21.668499999999998</v>
      </c>
      <c r="L28" s="187">
        <v>23.26</v>
      </c>
      <c r="M28" s="264">
        <f t="shared" si="4"/>
        <v>23.8415</v>
      </c>
      <c r="N28" s="166">
        <v>28.14</v>
      </c>
      <c r="O28" s="159">
        <f t="shared" si="5"/>
        <v>28.843499999999999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">
      <c r="A29" s="100">
        <v>22</v>
      </c>
      <c r="B29" s="187">
        <v>19.61</v>
      </c>
      <c r="C29" s="189">
        <f t="shared" si="6"/>
        <v>20.100249999999999</v>
      </c>
      <c r="D29" s="261">
        <v>21.58</v>
      </c>
      <c r="E29" s="264">
        <f t="shared" si="0"/>
        <v>22.119499999999995</v>
      </c>
      <c r="F29" s="261">
        <v>21.58</v>
      </c>
      <c r="G29" s="264">
        <f t="shared" si="1"/>
        <v>22.119499999999995</v>
      </c>
      <c r="H29" s="261">
        <v>21.58</v>
      </c>
      <c r="I29" s="264">
        <f t="shared" si="2"/>
        <v>22.119499999999995</v>
      </c>
      <c r="J29" s="261">
        <v>21.58</v>
      </c>
      <c r="K29" s="264">
        <f t="shared" si="3"/>
        <v>22.119499999999995</v>
      </c>
      <c r="L29" s="187">
        <v>23.72</v>
      </c>
      <c r="M29" s="264">
        <f t="shared" si="4"/>
        <v>24.312999999999995</v>
      </c>
      <c r="N29" s="166">
        <v>28.7</v>
      </c>
      <c r="O29" s="159">
        <f t="shared" si="5"/>
        <v>29.417499999999997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">
      <c r="A30" s="100">
        <v>23</v>
      </c>
      <c r="B30" s="187">
        <v>19.71</v>
      </c>
      <c r="C30" s="189">
        <f t="shared" si="6"/>
        <v>20.202749999999998</v>
      </c>
      <c r="D30" s="261">
        <v>21.68</v>
      </c>
      <c r="E30" s="264">
        <f t="shared" si="0"/>
        <v>22.221999999999998</v>
      </c>
      <c r="F30" s="261">
        <v>21.68</v>
      </c>
      <c r="G30" s="264">
        <f t="shared" si="1"/>
        <v>22.221999999999998</v>
      </c>
      <c r="H30" s="261">
        <v>21.68</v>
      </c>
      <c r="I30" s="264">
        <f t="shared" si="2"/>
        <v>22.221999999999998</v>
      </c>
      <c r="J30" s="261">
        <v>21.68</v>
      </c>
      <c r="K30" s="264">
        <f t="shared" si="3"/>
        <v>22.221999999999998</v>
      </c>
      <c r="L30" s="187">
        <v>23.84</v>
      </c>
      <c r="M30" s="264">
        <f t="shared" si="4"/>
        <v>24.435999999999996</v>
      </c>
      <c r="N30" s="166">
        <v>28.83</v>
      </c>
      <c r="O30" s="159">
        <f t="shared" si="5"/>
        <v>29.550749999999997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">
      <c r="A31" s="100">
        <v>24</v>
      </c>
      <c r="B31" s="187">
        <v>19.71</v>
      </c>
      <c r="C31" s="189">
        <f t="shared" si="6"/>
        <v>20.202749999999998</v>
      </c>
      <c r="D31" s="261">
        <v>21.68</v>
      </c>
      <c r="E31" s="264">
        <f t="shared" si="0"/>
        <v>22.221999999999998</v>
      </c>
      <c r="F31" s="261">
        <v>21.68</v>
      </c>
      <c r="G31" s="264">
        <f t="shared" si="1"/>
        <v>22.221999999999998</v>
      </c>
      <c r="H31" s="261">
        <v>21.68</v>
      </c>
      <c r="I31" s="264">
        <f t="shared" si="2"/>
        <v>22.221999999999998</v>
      </c>
      <c r="J31" s="261">
        <v>21.68</v>
      </c>
      <c r="K31" s="264">
        <f t="shared" si="3"/>
        <v>22.221999999999998</v>
      </c>
      <c r="L31" s="187">
        <v>23.84</v>
      </c>
      <c r="M31" s="264">
        <f t="shared" si="4"/>
        <v>24.435999999999996</v>
      </c>
      <c r="N31" s="166">
        <v>28.83</v>
      </c>
      <c r="O31" s="159">
        <f t="shared" si="5"/>
        <v>29.550749999999997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">
      <c r="A32" s="100">
        <v>25</v>
      </c>
      <c r="B32" s="187">
        <v>19.71</v>
      </c>
      <c r="C32" s="189">
        <f t="shared" si="6"/>
        <v>20.202749999999998</v>
      </c>
      <c r="D32" s="261">
        <v>21.68</v>
      </c>
      <c r="E32" s="264">
        <f t="shared" si="0"/>
        <v>22.221999999999998</v>
      </c>
      <c r="F32" s="261">
        <v>21.68</v>
      </c>
      <c r="G32" s="264">
        <f t="shared" si="1"/>
        <v>22.221999999999998</v>
      </c>
      <c r="H32" s="261">
        <v>21.68</v>
      </c>
      <c r="I32" s="264">
        <f t="shared" si="2"/>
        <v>22.221999999999998</v>
      </c>
      <c r="J32" s="261">
        <v>21.68</v>
      </c>
      <c r="K32" s="264">
        <f t="shared" si="3"/>
        <v>22.221999999999998</v>
      </c>
      <c r="L32" s="187">
        <v>23.84</v>
      </c>
      <c r="M32" s="264">
        <f t="shared" si="4"/>
        <v>24.435999999999996</v>
      </c>
      <c r="N32" s="166">
        <v>28.83</v>
      </c>
      <c r="O32" s="159">
        <f t="shared" si="5"/>
        <v>29.550749999999997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">
      <c r="A33" s="100">
        <v>26</v>
      </c>
      <c r="B33" s="187">
        <v>19.71</v>
      </c>
      <c r="C33" s="189">
        <f t="shared" si="6"/>
        <v>20.202749999999998</v>
      </c>
      <c r="D33" s="261">
        <v>21.68</v>
      </c>
      <c r="E33" s="264">
        <f t="shared" si="0"/>
        <v>22.221999999999998</v>
      </c>
      <c r="F33" s="261">
        <v>21.68</v>
      </c>
      <c r="G33" s="264">
        <f t="shared" si="1"/>
        <v>22.221999999999998</v>
      </c>
      <c r="H33" s="261">
        <v>21.68</v>
      </c>
      <c r="I33" s="264">
        <f t="shared" si="2"/>
        <v>22.221999999999998</v>
      </c>
      <c r="J33" s="261">
        <v>21.68</v>
      </c>
      <c r="K33" s="264">
        <f t="shared" si="3"/>
        <v>22.221999999999998</v>
      </c>
      <c r="L33" s="187">
        <v>23.84</v>
      </c>
      <c r="M33" s="264">
        <f t="shared" si="4"/>
        <v>24.435999999999996</v>
      </c>
      <c r="N33" s="166">
        <v>28.83</v>
      </c>
      <c r="O33" s="159">
        <f t="shared" si="5"/>
        <v>29.550749999999997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">
      <c r="A34" s="141">
        <v>27</v>
      </c>
      <c r="B34" s="190">
        <v>19.71</v>
      </c>
      <c r="C34" s="191">
        <v>20.48</v>
      </c>
      <c r="D34" s="274">
        <v>21.68</v>
      </c>
      <c r="E34" s="265">
        <v>22.52</v>
      </c>
      <c r="F34" s="274">
        <v>21.68</v>
      </c>
      <c r="G34" s="265">
        <v>22.52</v>
      </c>
      <c r="H34" s="274">
        <v>21.68</v>
      </c>
      <c r="I34" s="265">
        <v>22.52</v>
      </c>
      <c r="J34" s="274">
        <v>21.68</v>
      </c>
      <c r="K34" s="265">
        <v>22.52</v>
      </c>
      <c r="L34" s="190">
        <v>23.84</v>
      </c>
      <c r="M34" s="265">
        <v>24.77</v>
      </c>
      <c r="N34" s="170">
        <v>28.83</v>
      </c>
      <c r="O34" s="171">
        <v>29.95</v>
      </c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</row>
    <row r="35" spans="1:26" ht="13.5" customHeight="1" x14ac:dyDescent="0.2">
      <c r="A35" s="141">
        <v>28</v>
      </c>
      <c r="B35" s="190">
        <v>19.71</v>
      </c>
      <c r="C35" s="191">
        <v>20.86</v>
      </c>
      <c r="D35" s="274">
        <v>21.68</v>
      </c>
      <c r="E35" s="265">
        <v>22.94</v>
      </c>
      <c r="F35" s="274">
        <v>21.68</v>
      </c>
      <c r="G35" s="265">
        <v>22.94</v>
      </c>
      <c r="H35" s="274">
        <v>21.68</v>
      </c>
      <c r="I35" s="265">
        <v>22.94</v>
      </c>
      <c r="J35" s="274">
        <v>21.68</v>
      </c>
      <c r="K35" s="265">
        <v>22.94</v>
      </c>
      <c r="L35" s="190">
        <v>23.84</v>
      </c>
      <c r="M35" s="265">
        <v>25.23</v>
      </c>
      <c r="N35" s="170">
        <v>28.83</v>
      </c>
      <c r="O35" s="171">
        <v>30.51</v>
      </c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</row>
    <row r="36" spans="1:26" ht="13.5" customHeight="1" x14ac:dyDescent="0.2">
      <c r="A36" s="141">
        <v>29</v>
      </c>
      <c r="B36" s="190">
        <v>19.71</v>
      </c>
      <c r="C36" s="191">
        <v>20.96</v>
      </c>
      <c r="D36" s="274">
        <v>21.68</v>
      </c>
      <c r="E36" s="265">
        <v>23.05</v>
      </c>
      <c r="F36" s="274">
        <v>21.68</v>
      </c>
      <c r="G36" s="265">
        <v>23.05</v>
      </c>
      <c r="H36" s="274">
        <v>21.68</v>
      </c>
      <c r="I36" s="265">
        <v>23.05</v>
      </c>
      <c r="J36" s="274">
        <v>21.68</v>
      </c>
      <c r="K36" s="265">
        <v>23.05</v>
      </c>
      <c r="L36" s="190">
        <v>23.84</v>
      </c>
      <c r="M36" s="265">
        <v>25.36</v>
      </c>
      <c r="N36" s="170">
        <v>28.83</v>
      </c>
      <c r="O36" s="171">
        <v>30.66</v>
      </c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</row>
    <row r="37" spans="1:26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433" t="s">
        <v>304</v>
      </c>
      <c r="B38" s="377"/>
      <c r="C38" s="2"/>
      <c r="D38" s="303"/>
      <c r="E38" s="30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433" t="s">
        <v>305</v>
      </c>
      <c r="B39" s="377"/>
      <c r="C39" s="2"/>
      <c r="D39" s="303"/>
      <c r="E39" s="30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433" t="s">
        <v>306</v>
      </c>
      <c r="B40" s="377"/>
      <c r="C40" s="2"/>
      <c r="D40" s="303"/>
      <c r="E40" s="30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303" t="s">
        <v>218</v>
      </c>
      <c r="B41" s="303"/>
      <c r="C41" s="303"/>
      <c r="D41" s="303"/>
      <c r="E41" s="30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433" t="s">
        <v>307</v>
      </c>
      <c r="B42" s="376"/>
      <c r="C42" s="376"/>
      <c r="D42" s="37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/>
    <row r="244" spans="1:26" ht="15.75" customHeight="1" x14ac:dyDescent="0.2"/>
    <row r="245" spans="1:26" ht="15.75" customHeight="1" x14ac:dyDescent="0.2"/>
    <row r="246" spans="1:26" ht="15.75" customHeight="1" x14ac:dyDescent="0.2"/>
    <row r="247" spans="1:26" ht="15.75" customHeight="1" x14ac:dyDescent="0.2"/>
    <row r="248" spans="1:26" ht="15.75" customHeight="1" x14ac:dyDescent="0.2"/>
    <row r="249" spans="1:26" ht="15.75" customHeight="1" x14ac:dyDescent="0.2"/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A1:L1"/>
    <mergeCell ref="A38:B38"/>
    <mergeCell ref="A39:B39"/>
    <mergeCell ref="A40:B40"/>
    <mergeCell ref="A42:D42"/>
  </mergeCells>
  <printOptions horizontalCentered="1" gridLines="1"/>
  <pageMargins left="0.7" right="0.7" top="0.75" bottom="0.75" header="0" footer="0"/>
  <pageSetup pageOrder="overThenDown" orientation="landscape" cellComments="atEnd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000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" customHeight="1" x14ac:dyDescent="0.2"/>
  <cols>
    <col min="1" max="1" width="12.42578125" customWidth="1"/>
    <col min="2" max="3" width="47.5703125" customWidth="1"/>
    <col min="4" max="4" width="43.85546875" customWidth="1"/>
    <col min="5" max="5" width="47.5703125" customWidth="1"/>
    <col min="6" max="18" width="16.28515625" customWidth="1"/>
  </cols>
  <sheetData>
    <row r="1" spans="1:18" ht="24.75" customHeight="1" x14ac:dyDescent="0.35">
      <c r="A1" s="437" t="s">
        <v>308</v>
      </c>
      <c r="B1" s="366"/>
      <c r="C1" s="366"/>
      <c r="D1" s="366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18" ht="15.75" customHeight="1" x14ac:dyDescent="0.25">
      <c r="A2" s="304"/>
      <c r="B2" s="304"/>
      <c r="C2" s="304"/>
      <c r="D2" s="304"/>
      <c r="E2" s="304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</row>
    <row r="3" spans="1:18" ht="18" customHeight="1" x14ac:dyDescent="0.2">
      <c r="A3" s="305"/>
      <c r="B3" s="177" t="s">
        <v>309</v>
      </c>
      <c r="C3" s="178"/>
      <c r="D3" s="179"/>
      <c r="E3" s="178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18" ht="18" customHeight="1" x14ac:dyDescent="0.2">
      <c r="A4" s="306"/>
      <c r="B4" s="307" t="s">
        <v>310</v>
      </c>
      <c r="C4" s="308"/>
      <c r="D4" s="309" t="s">
        <v>311</v>
      </c>
      <c r="E4" s="308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</row>
    <row r="5" spans="1:18" ht="15.75" customHeight="1" x14ac:dyDescent="0.2">
      <c r="A5" s="310" t="s">
        <v>187</v>
      </c>
      <c r="B5" s="311" t="s">
        <v>291</v>
      </c>
      <c r="C5" s="312"/>
      <c r="D5" s="313" t="s">
        <v>291</v>
      </c>
      <c r="E5" s="312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18" ht="12" customHeight="1" x14ac:dyDescent="0.2">
      <c r="A6" s="157">
        <v>0</v>
      </c>
      <c r="B6" s="158">
        <v>11.53</v>
      </c>
      <c r="C6" s="160">
        <f>B6*1.02+1.24</f>
        <v>13.0006</v>
      </c>
      <c r="D6" s="158">
        <v>11.63</v>
      </c>
      <c r="E6" s="160">
        <f>D6*1.02+1.24</f>
        <v>13.102600000000001</v>
      </c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</row>
    <row r="7" spans="1:18" ht="12" customHeight="1" x14ac:dyDescent="0.2">
      <c r="A7" s="165">
        <v>1</v>
      </c>
      <c r="B7" s="166">
        <v>11.76</v>
      </c>
      <c r="C7" s="160">
        <f>B7*1.02+1.1</f>
        <v>13.0952</v>
      </c>
      <c r="D7" s="166">
        <v>11.86</v>
      </c>
      <c r="E7" s="160">
        <f>D7*1.02+1.1</f>
        <v>13.197199999999999</v>
      </c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</row>
    <row r="8" spans="1:18" ht="12" customHeight="1" x14ac:dyDescent="0.2">
      <c r="A8" s="165">
        <v>2</v>
      </c>
      <c r="B8" s="166">
        <v>12</v>
      </c>
      <c r="C8" s="160">
        <f>B8*1.02+0.96</f>
        <v>13.2</v>
      </c>
      <c r="D8" s="166">
        <v>12.1</v>
      </c>
      <c r="E8" s="160">
        <f>D8*1.02+0.96</f>
        <v>13.302</v>
      </c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</row>
    <row r="9" spans="1:18" ht="12" customHeight="1" x14ac:dyDescent="0.2">
      <c r="A9" s="165">
        <v>3</v>
      </c>
      <c r="B9" s="166">
        <v>12.25</v>
      </c>
      <c r="C9" s="160">
        <f>B9*1.02+0.8</f>
        <v>13.295000000000002</v>
      </c>
      <c r="D9" s="166">
        <v>12.35</v>
      </c>
      <c r="E9" s="160">
        <f>D9*1.02+0.8</f>
        <v>13.397</v>
      </c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</row>
    <row r="10" spans="1:18" ht="12" customHeight="1" x14ac:dyDescent="0.2">
      <c r="A10" s="165">
        <v>4</v>
      </c>
      <c r="B10" s="166">
        <v>12.47</v>
      </c>
      <c r="C10" s="160">
        <f>B10*1.02+0.68</f>
        <v>13.3994</v>
      </c>
      <c r="D10" s="166">
        <v>12.57</v>
      </c>
      <c r="E10" s="160">
        <f>D10*1.02+0.68</f>
        <v>13.5014</v>
      </c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</row>
    <row r="11" spans="1:18" ht="12" customHeight="1" x14ac:dyDescent="0.2">
      <c r="A11" s="165">
        <v>5</v>
      </c>
      <c r="B11" s="166">
        <v>12.73</v>
      </c>
      <c r="C11" s="160">
        <f>B11*1.02+0.52</f>
        <v>13.5046</v>
      </c>
      <c r="D11" s="166">
        <v>12.83</v>
      </c>
      <c r="E11" s="160">
        <f>D11*1.02+0.52</f>
        <v>13.6066</v>
      </c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</row>
    <row r="12" spans="1:18" ht="12" customHeight="1" x14ac:dyDescent="0.2">
      <c r="A12" s="165">
        <v>6</v>
      </c>
      <c r="B12" s="166">
        <v>12.99</v>
      </c>
      <c r="C12" s="160">
        <f>B12*1.02+0.5</f>
        <v>13.7498</v>
      </c>
      <c r="D12" s="166">
        <v>13.09</v>
      </c>
      <c r="E12" s="160">
        <f>D12*1.02+0.5</f>
        <v>13.851800000000001</v>
      </c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</row>
    <row r="13" spans="1:18" ht="12" customHeight="1" x14ac:dyDescent="0.2">
      <c r="A13" s="165">
        <v>7</v>
      </c>
      <c r="B13" s="166">
        <v>13.25</v>
      </c>
      <c r="C13" s="160">
        <f>B13*1.02+0.33</f>
        <v>13.845000000000001</v>
      </c>
      <c r="D13" s="166">
        <v>13.35</v>
      </c>
      <c r="E13" s="160">
        <f>D13*1.02+0.33</f>
        <v>13.946999999999999</v>
      </c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</row>
    <row r="14" spans="1:18" ht="12" customHeight="1" x14ac:dyDescent="0.2">
      <c r="A14" s="165">
        <v>8</v>
      </c>
      <c r="B14" s="166">
        <v>13.5</v>
      </c>
      <c r="C14" s="160">
        <f>B14*1.02+0.18</f>
        <v>13.95</v>
      </c>
      <c r="D14" s="166">
        <v>13.6</v>
      </c>
      <c r="E14" s="160">
        <f>D14*1.02+0.18</f>
        <v>14.052</v>
      </c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</row>
    <row r="15" spans="1:18" ht="12" customHeight="1" x14ac:dyDescent="0.2">
      <c r="A15" s="165">
        <v>9</v>
      </c>
      <c r="B15" s="166">
        <v>13.76</v>
      </c>
      <c r="C15" s="159">
        <f t="shared" ref="C15:C32" si="0">B15*1.025</f>
        <v>14.103999999999999</v>
      </c>
      <c r="D15" s="166">
        <v>13.86</v>
      </c>
      <c r="E15" s="159">
        <f t="shared" ref="E15:E32" si="1">D15*1.025</f>
        <v>14.206499999999998</v>
      </c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</row>
    <row r="16" spans="1:18" ht="12" customHeight="1" x14ac:dyDescent="0.2">
      <c r="A16" s="165">
        <v>10</v>
      </c>
      <c r="B16" s="166">
        <v>14.06</v>
      </c>
      <c r="C16" s="159">
        <f t="shared" si="0"/>
        <v>14.411499999999998</v>
      </c>
      <c r="D16" s="166">
        <v>14.16</v>
      </c>
      <c r="E16" s="159">
        <f t="shared" si="1"/>
        <v>14.513999999999999</v>
      </c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</row>
    <row r="17" spans="1:18" ht="12" customHeight="1" x14ac:dyDescent="0.2">
      <c r="A17" s="165">
        <v>11</v>
      </c>
      <c r="B17" s="166">
        <v>14.36</v>
      </c>
      <c r="C17" s="159">
        <f t="shared" si="0"/>
        <v>14.718999999999998</v>
      </c>
      <c r="D17" s="166">
        <v>14.46</v>
      </c>
      <c r="E17" s="159">
        <f t="shared" si="1"/>
        <v>14.8215</v>
      </c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</row>
    <row r="18" spans="1:18" ht="12" customHeight="1" x14ac:dyDescent="0.2">
      <c r="A18" s="165">
        <v>12</v>
      </c>
      <c r="B18" s="166">
        <v>14.62</v>
      </c>
      <c r="C18" s="159">
        <f t="shared" si="0"/>
        <v>14.985499999999998</v>
      </c>
      <c r="D18" s="166">
        <v>14.72</v>
      </c>
      <c r="E18" s="159">
        <f t="shared" si="1"/>
        <v>15.087999999999999</v>
      </c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</row>
    <row r="19" spans="1:18" ht="12" customHeight="1" x14ac:dyDescent="0.2">
      <c r="A19" s="165">
        <v>13</v>
      </c>
      <c r="B19" s="166">
        <v>14.91</v>
      </c>
      <c r="C19" s="159">
        <f t="shared" si="0"/>
        <v>15.282749999999998</v>
      </c>
      <c r="D19" s="166">
        <v>15.02</v>
      </c>
      <c r="E19" s="159">
        <f t="shared" si="1"/>
        <v>15.395499999999998</v>
      </c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</row>
    <row r="20" spans="1:18" ht="12" customHeight="1" x14ac:dyDescent="0.2">
      <c r="A20" s="165">
        <v>14</v>
      </c>
      <c r="B20" s="166">
        <v>15.22</v>
      </c>
      <c r="C20" s="159">
        <f t="shared" si="0"/>
        <v>15.600499999999998</v>
      </c>
      <c r="D20" s="166">
        <v>15.32</v>
      </c>
      <c r="E20" s="159">
        <f t="shared" si="1"/>
        <v>15.702999999999999</v>
      </c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</row>
    <row r="21" spans="1:18" ht="12" customHeight="1" x14ac:dyDescent="0.2">
      <c r="A21" s="165">
        <v>15</v>
      </c>
      <c r="B21" s="166">
        <v>15.53</v>
      </c>
      <c r="C21" s="159">
        <f t="shared" si="0"/>
        <v>15.918249999999999</v>
      </c>
      <c r="D21" s="166">
        <v>15.63</v>
      </c>
      <c r="E21" s="159">
        <f t="shared" si="1"/>
        <v>16.02075</v>
      </c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</row>
    <row r="22" spans="1:18" ht="12" customHeight="1" x14ac:dyDescent="0.2">
      <c r="A22" s="165">
        <v>16</v>
      </c>
      <c r="B22" s="166">
        <v>15.81</v>
      </c>
      <c r="C22" s="159">
        <f t="shared" si="0"/>
        <v>16.205249999999999</v>
      </c>
      <c r="D22" s="166">
        <v>15.91</v>
      </c>
      <c r="E22" s="159">
        <f t="shared" si="1"/>
        <v>16.307749999999999</v>
      </c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</row>
    <row r="23" spans="1:18" ht="12" customHeight="1" x14ac:dyDescent="0.2">
      <c r="A23" s="165">
        <v>17</v>
      </c>
      <c r="B23" s="166">
        <v>16.14</v>
      </c>
      <c r="C23" s="159">
        <f t="shared" si="0"/>
        <v>16.543499999999998</v>
      </c>
      <c r="D23" s="166">
        <v>16.239999999999998</v>
      </c>
      <c r="E23" s="159">
        <f t="shared" si="1"/>
        <v>16.645999999999997</v>
      </c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</row>
    <row r="24" spans="1:18" ht="12" customHeight="1" x14ac:dyDescent="0.2">
      <c r="A24" s="165">
        <v>18</v>
      </c>
      <c r="B24" s="166">
        <v>16.48</v>
      </c>
      <c r="C24" s="159">
        <f t="shared" si="0"/>
        <v>16.891999999999999</v>
      </c>
      <c r="D24" s="166">
        <v>16.579999999999998</v>
      </c>
      <c r="E24" s="159">
        <f t="shared" si="1"/>
        <v>16.994499999999995</v>
      </c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</row>
    <row r="25" spans="1:18" ht="12" customHeight="1" x14ac:dyDescent="0.2">
      <c r="A25" s="165">
        <v>19</v>
      </c>
      <c r="B25" s="166">
        <v>16.79</v>
      </c>
      <c r="C25" s="159">
        <f t="shared" si="0"/>
        <v>17.209749999999996</v>
      </c>
      <c r="D25" s="166">
        <v>16.89</v>
      </c>
      <c r="E25" s="159">
        <f t="shared" si="1"/>
        <v>17.312249999999999</v>
      </c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</row>
    <row r="26" spans="1:18" ht="12" customHeight="1" x14ac:dyDescent="0.2">
      <c r="A26" s="165">
        <v>20</v>
      </c>
      <c r="B26" s="166">
        <v>17.13</v>
      </c>
      <c r="C26" s="159">
        <f t="shared" si="0"/>
        <v>17.558249999999997</v>
      </c>
      <c r="D26" s="166">
        <v>17.23</v>
      </c>
      <c r="E26" s="159">
        <f t="shared" si="1"/>
        <v>17.66075</v>
      </c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</row>
    <row r="27" spans="1:18" ht="12" customHeight="1" x14ac:dyDescent="0.2">
      <c r="A27" s="165">
        <v>21</v>
      </c>
      <c r="B27" s="166">
        <v>17.48</v>
      </c>
      <c r="C27" s="159">
        <f t="shared" si="0"/>
        <v>17.916999999999998</v>
      </c>
      <c r="D27" s="166">
        <v>17.579999999999998</v>
      </c>
      <c r="E27" s="159">
        <f t="shared" si="1"/>
        <v>18.019499999999997</v>
      </c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</row>
    <row r="28" spans="1:18" ht="12" customHeight="1" x14ac:dyDescent="0.2">
      <c r="A28" s="165">
        <v>22</v>
      </c>
      <c r="B28" s="166">
        <v>17.82</v>
      </c>
      <c r="C28" s="159">
        <f t="shared" si="0"/>
        <v>18.265499999999999</v>
      </c>
      <c r="D28" s="166">
        <v>17.920000000000002</v>
      </c>
      <c r="E28" s="159">
        <f t="shared" si="1"/>
        <v>18.367999999999999</v>
      </c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</row>
    <row r="29" spans="1:18" ht="12" customHeight="1" x14ac:dyDescent="0.2">
      <c r="A29" s="165">
        <v>23</v>
      </c>
      <c r="B29" s="166">
        <v>17.899999999999999</v>
      </c>
      <c r="C29" s="159">
        <f t="shared" si="0"/>
        <v>18.347499999999997</v>
      </c>
      <c r="D29" s="166">
        <v>18</v>
      </c>
      <c r="E29" s="159">
        <f t="shared" si="1"/>
        <v>18.45</v>
      </c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</row>
    <row r="30" spans="1:18" ht="12" customHeight="1" x14ac:dyDescent="0.2">
      <c r="A30" s="165">
        <v>24</v>
      </c>
      <c r="B30" s="166">
        <v>17.899999999999999</v>
      </c>
      <c r="C30" s="159">
        <f t="shared" si="0"/>
        <v>18.347499999999997</v>
      </c>
      <c r="D30" s="166">
        <v>18</v>
      </c>
      <c r="E30" s="159">
        <f t="shared" si="1"/>
        <v>18.45</v>
      </c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</row>
    <row r="31" spans="1:18" ht="12" customHeight="1" x14ac:dyDescent="0.2">
      <c r="A31" s="165">
        <v>25</v>
      </c>
      <c r="B31" s="166">
        <v>17.899999999999999</v>
      </c>
      <c r="C31" s="159">
        <f t="shared" si="0"/>
        <v>18.347499999999997</v>
      </c>
      <c r="D31" s="166">
        <v>18</v>
      </c>
      <c r="E31" s="159">
        <f t="shared" si="1"/>
        <v>18.45</v>
      </c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</row>
    <row r="32" spans="1:18" ht="12" customHeight="1" x14ac:dyDescent="0.2">
      <c r="A32" s="165">
        <v>26</v>
      </c>
      <c r="B32" s="166">
        <v>17.899999999999999</v>
      </c>
      <c r="C32" s="159">
        <f t="shared" si="0"/>
        <v>18.347499999999997</v>
      </c>
      <c r="D32" s="166">
        <v>18</v>
      </c>
      <c r="E32" s="159">
        <f t="shared" si="1"/>
        <v>18.45</v>
      </c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</row>
    <row r="33" spans="1:18" ht="12" customHeight="1" x14ac:dyDescent="0.2">
      <c r="A33" s="165">
        <v>27</v>
      </c>
      <c r="B33" s="166">
        <v>17.899999999999999</v>
      </c>
      <c r="C33" s="314">
        <v>18.600000000000001</v>
      </c>
      <c r="D33" s="166">
        <v>18</v>
      </c>
      <c r="E33" s="314">
        <v>18.7</v>
      </c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</row>
    <row r="34" spans="1:18" ht="12" customHeight="1" x14ac:dyDescent="0.2">
      <c r="A34" s="165">
        <v>28</v>
      </c>
      <c r="B34" s="166">
        <v>17.899999999999999</v>
      </c>
      <c r="C34" s="314">
        <v>18.95</v>
      </c>
      <c r="D34" s="166">
        <v>18</v>
      </c>
      <c r="E34" s="314">
        <v>19.05</v>
      </c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</row>
    <row r="35" spans="1:18" ht="12" customHeight="1" x14ac:dyDescent="0.2">
      <c r="A35" s="165">
        <v>29</v>
      </c>
      <c r="B35" s="166">
        <v>17.899999999999999</v>
      </c>
      <c r="C35" s="314">
        <v>19.04</v>
      </c>
      <c r="D35" s="166">
        <v>18</v>
      </c>
      <c r="E35" s="314">
        <v>19.149999999999999</v>
      </c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</row>
    <row r="36" spans="1:18" ht="9.75" customHeight="1" x14ac:dyDescent="0.2">
      <c r="A36" s="2"/>
      <c r="B36" s="2"/>
      <c r="C36" s="2"/>
      <c r="D36" s="9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3.5" customHeight="1" x14ac:dyDescent="0.2">
      <c r="A37" s="433" t="s">
        <v>312</v>
      </c>
      <c r="B37" s="377"/>
      <c r="C37" s="2"/>
      <c r="D37" s="9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3.5" customHeight="1" x14ac:dyDescent="0.2">
      <c r="A38" s="93" t="s">
        <v>218</v>
      </c>
      <c r="B38" s="93"/>
      <c r="C38" s="93"/>
      <c r="D38" s="93"/>
      <c r="E38" s="9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3.5" customHeight="1" x14ac:dyDescent="0.2">
      <c r="A39" s="433" t="s">
        <v>307</v>
      </c>
      <c r="B39" s="37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3.5" customHeight="1" x14ac:dyDescent="0.2">
      <c r="A40" s="2"/>
      <c r="B40" s="2"/>
      <c r="C40" s="2"/>
      <c r="D40" s="9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3.5" customHeight="1" x14ac:dyDescent="0.2">
      <c r="A41" s="433" t="s">
        <v>313</v>
      </c>
      <c r="B41" s="377"/>
      <c r="C41" s="2"/>
      <c r="D41" s="9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3.5" customHeight="1" x14ac:dyDescent="0.2">
      <c r="A42" s="2"/>
      <c r="B42" s="2"/>
      <c r="C42" s="2"/>
      <c r="D42" s="9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.75" customHeight="1" x14ac:dyDescent="0.2">
      <c r="A43" s="2"/>
      <c r="B43" s="2"/>
      <c r="C43" s="2"/>
      <c r="D43" s="9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customHeight="1" x14ac:dyDescent="0.2">
      <c r="A44" s="2"/>
      <c r="B44" s="2"/>
      <c r="C44" s="2"/>
      <c r="D44" s="9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.75" customHeight="1" x14ac:dyDescent="0.2">
      <c r="A45" s="2"/>
      <c r="B45" s="2"/>
      <c r="C45" s="2"/>
      <c r="D45" s="9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.75" customHeight="1" x14ac:dyDescent="0.2">
      <c r="A46" s="2"/>
      <c r="B46" s="2"/>
      <c r="C46" s="2"/>
      <c r="D46" s="9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.75" customHeight="1" x14ac:dyDescent="0.2">
      <c r="A47" s="2"/>
      <c r="B47" s="2"/>
      <c r="C47" s="2"/>
      <c r="D47" s="9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.75" customHeight="1" x14ac:dyDescent="0.2">
      <c r="A48" s="2"/>
      <c r="B48" s="2"/>
      <c r="C48" s="2"/>
      <c r="D48" s="9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.75" customHeight="1" x14ac:dyDescent="0.2">
      <c r="A49" s="2"/>
      <c r="B49" s="2"/>
      <c r="C49" s="2"/>
      <c r="D49" s="9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.75" customHeight="1" x14ac:dyDescent="0.2">
      <c r="A50" s="2"/>
      <c r="B50" s="2"/>
      <c r="C50" s="2"/>
      <c r="D50" s="9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.75" customHeight="1" x14ac:dyDescent="0.2">
      <c r="A51" s="2"/>
      <c r="B51" s="2"/>
      <c r="C51" s="2"/>
      <c r="D51" s="9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.75" customHeight="1" x14ac:dyDescent="0.2">
      <c r="A52" s="2"/>
      <c r="B52" s="2"/>
      <c r="C52" s="2"/>
      <c r="D52" s="9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.75" customHeight="1" x14ac:dyDescent="0.2">
      <c r="A53" s="2"/>
      <c r="B53" s="2"/>
      <c r="C53" s="2"/>
      <c r="D53" s="9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.75" customHeight="1" x14ac:dyDescent="0.2">
      <c r="A54" s="2"/>
      <c r="B54" s="2"/>
      <c r="C54" s="2"/>
      <c r="D54" s="9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.75" customHeight="1" x14ac:dyDescent="0.2">
      <c r="A55" s="2"/>
      <c r="B55" s="2"/>
      <c r="C55" s="2"/>
      <c r="D55" s="9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.75" customHeight="1" x14ac:dyDescent="0.2">
      <c r="A56" s="2"/>
      <c r="B56" s="2"/>
      <c r="C56" s="2"/>
      <c r="D56" s="9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.75" customHeight="1" x14ac:dyDescent="0.2">
      <c r="A57" s="2"/>
      <c r="B57" s="2"/>
      <c r="C57" s="2"/>
      <c r="D57" s="9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.75" customHeight="1" x14ac:dyDescent="0.2">
      <c r="A58" s="2"/>
      <c r="B58" s="2"/>
      <c r="C58" s="2"/>
      <c r="D58" s="9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.75" customHeight="1" x14ac:dyDescent="0.2">
      <c r="A59" s="2"/>
      <c r="B59" s="2"/>
      <c r="C59" s="2"/>
      <c r="D59" s="9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75" customHeight="1" x14ac:dyDescent="0.2">
      <c r="A60" s="2"/>
      <c r="B60" s="2"/>
      <c r="C60" s="2"/>
      <c r="D60" s="9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 customHeight="1" x14ac:dyDescent="0.2">
      <c r="A61" s="2"/>
      <c r="B61" s="2"/>
      <c r="C61" s="2"/>
      <c r="D61" s="9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 customHeight="1" x14ac:dyDescent="0.2">
      <c r="A62" s="2"/>
      <c r="B62" s="2"/>
      <c r="C62" s="2"/>
      <c r="D62" s="9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.75" customHeight="1" x14ac:dyDescent="0.2">
      <c r="A63" s="2"/>
      <c r="B63" s="2"/>
      <c r="C63" s="2"/>
      <c r="D63" s="9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.75" customHeight="1" x14ac:dyDescent="0.2">
      <c r="A64" s="2"/>
      <c r="B64" s="2"/>
      <c r="C64" s="2"/>
      <c r="D64" s="9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.75" customHeight="1" x14ac:dyDescent="0.2">
      <c r="A65" s="2"/>
      <c r="B65" s="2"/>
      <c r="C65" s="2"/>
      <c r="D65" s="9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 customHeight="1" x14ac:dyDescent="0.2">
      <c r="A66" s="2"/>
      <c r="B66" s="2"/>
      <c r="C66" s="2"/>
      <c r="D66" s="9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.75" customHeight="1" x14ac:dyDescent="0.2">
      <c r="A67" s="2"/>
      <c r="B67" s="2"/>
      <c r="C67" s="2"/>
      <c r="D67" s="9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.75" customHeight="1" x14ac:dyDescent="0.2">
      <c r="A68" s="2"/>
      <c r="B68" s="2"/>
      <c r="C68" s="2"/>
      <c r="D68" s="9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.75" customHeight="1" x14ac:dyDescent="0.2">
      <c r="A69" s="2"/>
      <c r="B69" s="2"/>
      <c r="C69" s="2"/>
      <c r="D69" s="9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 customHeight="1" x14ac:dyDescent="0.2">
      <c r="A70" s="2"/>
      <c r="B70" s="2"/>
      <c r="C70" s="2"/>
      <c r="D70" s="9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.75" customHeight="1" x14ac:dyDescent="0.2">
      <c r="A71" s="2"/>
      <c r="B71" s="2"/>
      <c r="C71" s="2"/>
      <c r="D71" s="9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.75" customHeight="1" x14ac:dyDescent="0.2">
      <c r="A72" s="2"/>
      <c r="B72" s="2"/>
      <c r="C72" s="2"/>
      <c r="D72" s="9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.75" customHeight="1" x14ac:dyDescent="0.2">
      <c r="A73" s="2"/>
      <c r="B73" s="2"/>
      <c r="C73" s="2"/>
      <c r="D73" s="9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.75" customHeight="1" x14ac:dyDescent="0.2">
      <c r="A74" s="2"/>
      <c r="B74" s="2"/>
      <c r="C74" s="2"/>
      <c r="D74" s="9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 customHeight="1" x14ac:dyDescent="0.2">
      <c r="A75" s="2"/>
      <c r="B75" s="2"/>
      <c r="C75" s="2"/>
      <c r="D75" s="9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 customHeight="1" x14ac:dyDescent="0.2">
      <c r="A76" s="2"/>
      <c r="B76" s="2"/>
      <c r="C76" s="2"/>
      <c r="D76" s="9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.75" customHeight="1" x14ac:dyDescent="0.2">
      <c r="A77" s="2"/>
      <c r="B77" s="2"/>
      <c r="C77" s="2"/>
      <c r="D77" s="9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.75" customHeight="1" x14ac:dyDescent="0.2">
      <c r="A78" s="2"/>
      <c r="B78" s="2"/>
      <c r="C78" s="2"/>
      <c r="D78" s="9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.75" customHeight="1" x14ac:dyDescent="0.2">
      <c r="A79" s="2"/>
      <c r="B79" s="2"/>
      <c r="C79" s="2"/>
      <c r="D79" s="9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.75" customHeight="1" x14ac:dyDescent="0.2">
      <c r="A80" s="2"/>
      <c r="B80" s="2"/>
      <c r="C80" s="2"/>
      <c r="D80" s="9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75" customHeight="1" x14ac:dyDescent="0.2">
      <c r="A81" s="2"/>
      <c r="B81" s="2"/>
      <c r="C81" s="2"/>
      <c r="D81" s="9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.75" customHeight="1" x14ac:dyDescent="0.2">
      <c r="A82" s="2"/>
      <c r="B82" s="2"/>
      <c r="C82" s="2"/>
      <c r="D82" s="9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.75" customHeight="1" x14ac:dyDescent="0.2">
      <c r="A83" s="2"/>
      <c r="B83" s="2"/>
      <c r="C83" s="2"/>
      <c r="D83" s="9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.75" customHeight="1" x14ac:dyDescent="0.2">
      <c r="A84" s="2"/>
      <c r="B84" s="2"/>
      <c r="C84" s="2"/>
      <c r="D84" s="9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.75" customHeight="1" x14ac:dyDescent="0.2">
      <c r="A85" s="2"/>
      <c r="B85" s="2"/>
      <c r="C85" s="2"/>
      <c r="D85" s="9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 customHeight="1" x14ac:dyDescent="0.2">
      <c r="A86" s="2"/>
      <c r="B86" s="2"/>
      <c r="C86" s="2"/>
      <c r="D86" s="9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.75" customHeight="1" x14ac:dyDescent="0.2">
      <c r="A87" s="2"/>
      <c r="B87" s="2"/>
      <c r="C87" s="2"/>
      <c r="D87" s="9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customHeight="1" x14ac:dyDescent="0.2">
      <c r="A88" s="2"/>
      <c r="B88" s="2"/>
      <c r="C88" s="2"/>
      <c r="D88" s="9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 customHeight="1" x14ac:dyDescent="0.2">
      <c r="A89" s="2"/>
      <c r="B89" s="2"/>
      <c r="C89" s="2"/>
      <c r="D89" s="9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 customHeight="1" x14ac:dyDescent="0.2">
      <c r="A90" s="2"/>
      <c r="B90" s="2"/>
      <c r="C90" s="2"/>
      <c r="D90" s="9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.75" customHeight="1" x14ac:dyDescent="0.2">
      <c r="A91" s="2"/>
      <c r="B91" s="2"/>
      <c r="C91" s="2"/>
      <c r="D91" s="9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 customHeight="1" x14ac:dyDescent="0.2">
      <c r="A92" s="2"/>
      <c r="B92" s="2"/>
      <c r="C92" s="2"/>
      <c r="D92" s="9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 customHeight="1" x14ac:dyDescent="0.2">
      <c r="A93" s="2"/>
      <c r="B93" s="2"/>
      <c r="C93" s="2"/>
      <c r="D93" s="9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customHeight="1" x14ac:dyDescent="0.2">
      <c r="A94" s="2"/>
      <c r="B94" s="2"/>
      <c r="C94" s="2"/>
      <c r="D94" s="9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 customHeight="1" x14ac:dyDescent="0.2">
      <c r="A95" s="2"/>
      <c r="B95" s="2"/>
      <c r="C95" s="2"/>
      <c r="D95" s="9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 customHeight="1" x14ac:dyDescent="0.2">
      <c r="A96" s="2"/>
      <c r="B96" s="2"/>
      <c r="C96" s="2"/>
      <c r="D96" s="9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.75" customHeight="1" x14ac:dyDescent="0.2">
      <c r="A97" s="2"/>
      <c r="B97" s="2"/>
      <c r="C97" s="2"/>
      <c r="D97" s="9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75" customHeight="1" x14ac:dyDescent="0.2">
      <c r="A98" s="2"/>
      <c r="B98" s="2"/>
      <c r="C98" s="2"/>
      <c r="D98" s="9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.75" customHeight="1" x14ac:dyDescent="0.2">
      <c r="A99" s="2"/>
      <c r="B99" s="2"/>
      <c r="C99" s="2"/>
      <c r="D99" s="9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75" customHeight="1" x14ac:dyDescent="0.2">
      <c r="A100" s="2"/>
      <c r="B100" s="2"/>
      <c r="C100" s="2"/>
      <c r="D100" s="9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.75" customHeight="1" x14ac:dyDescent="0.2">
      <c r="A101" s="2"/>
      <c r="B101" s="2"/>
      <c r="C101" s="2"/>
      <c r="D101" s="9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75" customHeight="1" x14ac:dyDescent="0.2">
      <c r="A102" s="2"/>
      <c r="B102" s="2"/>
      <c r="C102" s="2"/>
      <c r="D102" s="9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 customHeight="1" x14ac:dyDescent="0.2">
      <c r="A103" s="2"/>
      <c r="B103" s="2"/>
      <c r="C103" s="2"/>
      <c r="D103" s="9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 customHeight="1" x14ac:dyDescent="0.2">
      <c r="A104" s="2"/>
      <c r="B104" s="2"/>
      <c r="C104" s="2"/>
      <c r="D104" s="9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 customHeight="1" x14ac:dyDescent="0.2">
      <c r="A105" s="2"/>
      <c r="B105" s="2"/>
      <c r="C105" s="2"/>
      <c r="D105" s="9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 customHeight="1" x14ac:dyDescent="0.2">
      <c r="A106" s="2"/>
      <c r="B106" s="2"/>
      <c r="C106" s="2"/>
      <c r="D106" s="9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 customHeight="1" x14ac:dyDescent="0.2">
      <c r="A107" s="2"/>
      <c r="B107" s="2"/>
      <c r="C107" s="2"/>
      <c r="D107" s="9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customHeight="1" x14ac:dyDescent="0.2">
      <c r="A108" s="2"/>
      <c r="B108" s="2"/>
      <c r="C108" s="2"/>
      <c r="D108" s="9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 customHeight="1" x14ac:dyDescent="0.2">
      <c r="A109" s="2"/>
      <c r="B109" s="2"/>
      <c r="C109" s="2"/>
      <c r="D109" s="9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 customHeight="1" x14ac:dyDescent="0.2">
      <c r="A110" s="2"/>
      <c r="B110" s="2"/>
      <c r="C110" s="2"/>
      <c r="D110" s="9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 customHeight="1" x14ac:dyDescent="0.2">
      <c r="A111" s="2"/>
      <c r="B111" s="2"/>
      <c r="C111" s="2"/>
      <c r="D111" s="9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 customHeight="1" x14ac:dyDescent="0.2">
      <c r="A112" s="2"/>
      <c r="B112" s="2"/>
      <c r="C112" s="2"/>
      <c r="D112" s="9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 customHeight="1" x14ac:dyDescent="0.2">
      <c r="A113" s="2"/>
      <c r="B113" s="2"/>
      <c r="C113" s="2"/>
      <c r="D113" s="9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 customHeight="1" x14ac:dyDescent="0.2">
      <c r="A114" s="2"/>
      <c r="B114" s="2"/>
      <c r="C114" s="2"/>
      <c r="D114" s="9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.75" customHeight="1" x14ac:dyDescent="0.2">
      <c r="A115" s="2"/>
      <c r="B115" s="2"/>
      <c r="C115" s="2"/>
      <c r="D115" s="9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.75" customHeight="1" x14ac:dyDescent="0.2">
      <c r="A116" s="2"/>
      <c r="B116" s="2"/>
      <c r="C116" s="2"/>
      <c r="D116" s="9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.75" customHeight="1" x14ac:dyDescent="0.2">
      <c r="A117" s="2"/>
      <c r="B117" s="2"/>
      <c r="C117" s="2"/>
      <c r="D117" s="9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.75" customHeight="1" x14ac:dyDescent="0.2">
      <c r="A118" s="2"/>
      <c r="B118" s="2"/>
      <c r="C118" s="2"/>
      <c r="D118" s="9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.75" customHeight="1" x14ac:dyDescent="0.2">
      <c r="A119" s="2"/>
      <c r="B119" s="2"/>
      <c r="C119" s="2"/>
      <c r="D119" s="9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.75" customHeight="1" x14ac:dyDescent="0.2">
      <c r="A120" s="2"/>
      <c r="B120" s="2"/>
      <c r="C120" s="2"/>
      <c r="D120" s="9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 customHeight="1" x14ac:dyDescent="0.2">
      <c r="A121" s="2"/>
      <c r="B121" s="2"/>
      <c r="C121" s="2"/>
      <c r="D121" s="9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 customHeight="1" x14ac:dyDescent="0.2">
      <c r="A122" s="2"/>
      <c r="B122" s="2"/>
      <c r="C122" s="2"/>
      <c r="D122" s="9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 customHeight="1" x14ac:dyDescent="0.2">
      <c r="A123" s="2"/>
      <c r="B123" s="2"/>
      <c r="C123" s="2"/>
      <c r="D123" s="9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.75" customHeight="1" x14ac:dyDescent="0.2">
      <c r="A124" s="2"/>
      <c r="B124" s="2"/>
      <c r="C124" s="2"/>
      <c r="D124" s="9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 customHeight="1" x14ac:dyDescent="0.2">
      <c r="A125" s="2"/>
      <c r="B125" s="2"/>
      <c r="C125" s="2"/>
      <c r="D125" s="9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.75" customHeight="1" x14ac:dyDescent="0.2">
      <c r="A126" s="2"/>
      <c r="B126" s="2"/>
      <c r="C126" s="2"/>
      <c r="D126" s="9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.75" customHeight="1" x14ac:dyDescent="0.2">
      <c r="A127" s="2"/>
      <c r="B127" s="2"/>
      <c r="C127" s="2"/>
      <c r="D127" s="9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.75" customHeight="1" x14ac:dyDescent="0.2">
      <c r="A128" s="2"/>
      <c r="B128" s="2"/>
      <c r="C128" s="2"/>
      <c r="D128" s="9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.75" customHeight="1" x14ac:dyDescent="0.2">
      <c r="A129" s="2"/>
      <c r="B129" s="2"/>
      <c r="C129" s="2"/>
      <c r="D129" s="9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 customHeight="1" x14ac:dyDescent="0.2">
      <c r="A130" s="2"/>
      <c r="B130" s="2"/>
      <c r="C130" s="2"/>
      <c r="D130" s="9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 customHeight="1" x14ac:dyDescent="0.2">
      <c r="A131" s="2"/>
      <c r="B131" s="2"/>
      <c r="C131" s="2"/>
      <c r="D131" s="9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.75" customHeight="1" x14ac:dyDescent="0.2">
      <c r="A132" s="2"/>
      <c r="B132" s="2"/>
      <c r="C132" s="2"/>
      <c r="D132" s="9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.75" customHeight="1" x14ac:dyDescent="0.2">
      <c r="A133" s="2"/>
      <c r="B133" s="2"/>
      <c r="C133" s="2"/>
      <c r="D133" s="9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75" customHeight="1" x14ac:dyDescent="0.2">
      <c r="A134" s="2"/>
      <c r="B134" s="2"/>
      <c r="C134" s="2"/>
      <c r="D134" s="9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.75" customHeight="1" x14ac:dyDescent="0.2">
      <c r="A135" s="2"/>
      <c r="B135" s="2"/>
      <c r="C135" s="2"/>
      <c r="D135" s="9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.75" customHeight="1" x14ac:dyDescent="0.2">
      <c r="A136" s="2"/>
      <c r="B136" s="2"/>
      <c r="C136" s="2"/>
      <c r="D136" s="9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.75" customHeight="1" x14ac:dyDescent="0.2">
      <c r="A137" s="2"/>
      <c r="B137" s="2"/>
      <c r="C137" s="2"/>
      <c r="D137" s="9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.75" customHeight="1" x14ac:dyDescent="0.2">
      <c r="A138" s="2"/>
      <c r="B138" s="2"/>
      <c r="C138" s="2"/>
      <c r="D138" s="9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.75" customHeight="1" x14ac:dyDescent="0.2">
      <c r="A139" s="2"/>
      <c r="B139" s="2"/>
      <c r="C139" s="2"/>
      <c r="D139" s="9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.75" customHeight="1" x14ac:dyDescent="0.2">
      <c r="A140" s="2"/>
      <c r="B140" s="2"/>
      <c r="C140" s="2"/>
      <c r="D140" s="9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.75" customHeight="1" x14ac:dyDescent="0.2">
      <c r="A141" s="2"/>
      <c r="B141" s="2"/>
      <c r="C141" s="2"/>
      <c r="D141" s="9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.75" customHeight="1" x14ac:dyDescent="0.2">
      <c r="A142" s="2"/>
      <c r="B142" s="2"/>
      <c r="C142" s="2"/>
      <c r="D142" s="9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.75" customHeight="1" x14ac:dyDescent="0.2">
      <c r="A143" s="2"/>
      <c r="B143" s="2"/>
      <c r="C143" s="2"/>
      <c r="D143" s="9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.75" customHeight="1" x14ac:dyDescent="0.2">
      <c r="A144" s="2"/>
      <c r="B144" s="2"/>
      <c r="C144" s="2"/>
      <c r="D144" s="9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.75" customHeight="1" x14ac:dyDescent="0.2">
      <c r="A145" s="2"/>
      <c r="B145" s="2"/>
      <c r="C145" s="2"/>
      <c r="D145" s="9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.75" customHeight="1" x14ac:dyDescent="0.2">
      <c r="A146" s="2"/>
      <c r="B146" s="2"/>
      <c r="C146" s="2"/>
      <c r="D146" s="9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customHeight="1" x14ac:dyDescent="0.2">
      <c r="A147" s="2"/>
      <c r="B147" s="2"/>
      <c r="C147" s="2"/>
      <c r="D147" s="9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.75" customHeight="1" x14ac:dyDescent="0.2">
      <c r="A148" s="2"/>
      <c r="B148" s="2"/>
      <c r="C148" s="2"/>
      <c r="D148" s="9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.75" customHeight="1" x14ac:dyDescent="0.2">
      <c r="A149" s="2"/>
      <c r="B149" s="2"/>
      <c r="C149" s="2"/>
      <c r="D149" s="9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 customHeight="1" x14ac:dyDescent="0.2">
      <c r="A150" s="2"/>
      <c r="B150" s="2"/>
      <c r="C150" s="2"/>
      <c r="D150" s="9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.75" customHeight="1" x14ac:dyDescent="0.2">
      <c r="A151" s="2"/>
      <c r="B151" s="2"/>
      <c r="C151" s="2"/>
      <c r="D151" s="9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.75" customHeight="1" x14ac:dyDescent="0.2">
      <c r="A152" s="2"/>
      <c r="B152" s="2"/>
      <c r="C152" s="2"/>
      <c r="D152" s="9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.75" customHeight="1" x14ac:dyDescent="0.2">
      <c r="A153" s="2"/>
      <c r="B153" s="2"/>
      <c r="C153" s="2"/>
      <c r="D153" s="9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.75" customHeight="1" x14ac:dyDescent="0.2">
      <c r="A154" s="2"/>
      <c r="B154" s="2"/>
      <c r="C154" s="2"/>
      <c r="D154" s="9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.75" customHeight="1" x14ac:dyDescent="0.2">
      <c r="A155" s="2"/>
      <c r="B155" s="2"/>
      <c r="C155" s="2"/>
      <c r="D155" s="9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.75" customHeight="1" x14ac:dyDescent="0.2">
      <c r="A156" s="2"/>
      <c r="B156" s="2"/>
      <c r="C156" s="2"/>
      <c r="D156" s="9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.75" customHeight="1" x14ac:dyDescent="0.2">
      <c r="A157" s="2"/>
      <c r="B157" s="2"/>
      <c r="C157" s="2"/>
      <c r="D157" s="9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.75" customHeight="1" x14ac:dyDescent="0.2">
      <c r="A158" s="2"/>
      <c r="B158" s="2"/>
      <c r="C158" s="2"/>
      <c r="D158" s="9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.75" customHeight="1" x14ac:dyDescent="0.2">
      <c r="A159" s="2"/>
      <c r="B159" s="2"/>
      <c r="C159" s="2"/>
      <c r="D159" s="9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.75" customHeight="1" x14ac:dyDescent="0.2">
      <c r="A160" s="2"/>
      <c r="B160" s="2"/>
      <c r="C160" s="2"/>
      <c r="D160" s="9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.75" customHeight="1" x14ac:dyDescent="0.2">
      <c r="A161" s="2"/>
      <c r="B161" s="2"/>
      <c r="C161" s="2"/>
      <c r="D161" s="9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.75" customHeight="1" x14ac:dyDescent="0.2">
      <c r="A162" s="2"/>
      <c r="B162" s="2"/>
      <c r="C162" s="2"/>
      <c r="D162" s="9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.75" customHeight="1" x14ac:dyDescent="0.2">
      <c r="A163" s="2"/>
      <c r="B163" s="2"/>
      <c r="C163" s="2"/>
      <c r="D163" s="9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.75" customHeight="1" x14ac:dyDescent="0.2">
      <c r="A164" s="2"/>
      <c r="B164" s="2"/>
      <c r="C164" s="2"/>
      <c r="D164" s="9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.75" customHeight="1" x14ac:dyDescent="0.2">
      <c r="A165" s="2"/>
      <c r="B165" s="2"/>
      <c r="C165" s="2"/>
      <c r="D165" s="9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.75" customHeight="1" x14ac:dyDescent="0.2">
      <c r="A166" s="2"/>
      <c r="B166" s="2"/>
      <c r="C166" s="2"/>
      <c r="D166" s="9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.75" customHeight="1" x14ac:dyDescent="0.2">
      <c r="A167" s="2"/>
      <c r="B167" s="2"/>
      <c r="C167" s="2"/>
      <c r="D167" s="9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.75" customHeight="1" x14ac:dyDescent="0.2">
      <c r="A168" s="2"/>
      <c r="B168" s="2"/>
      <c r="C168" s="2"/>
      <c r="D168" s="9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.75" customHeight="1" x14ac:dyDescent="0.2">
      <c r="A169" s="2"/>
      <c r="B169" s="2"/>
      <c r="C169" s="2"/>
      <c r="D169" s="9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.75" customHeight="1" x14ac:dyDescent="0.2">
      <c r="A170" s="2"/>
      <c r="B170" s="2"/>
      <c r="C170" s="2"/>
      <c r="D170" s="9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.75" customHeight="1" x14ac:dyDescent="0.2">
      <c r="A171" s="2"/>
      <c r="B171" s="2"/>
      <c r="C171" s="2"/>
      <c r="D171" s="9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.75" customHeight="1" x14ac:dyDescent="0.2">
      <c r="A172" s="2"/>
      <c r="B172" s="2"/>
      <c r="C172" s="2"/>
      <c r="D172" s="9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.75" customHeight="1" x14ac:dyDescent="0.2">
      <c r="A173" s="2"/>
      <c r="B173" s="2"/>
      <c r="C173" s="2"/>
      <c r="D173" s="9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.75" customHeight="1" x14ac:dyDescent="0.2">
      <c r="A174" s="2"/>
      <c r="B174" s="2"/>
      <c r="C174" s="2"/>
      <c r="D174" s="9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.75" customHeight="1" x14ac:dyDescent="0.2">
      <c r="A175" s="2"/>
      <c r="B175" s="2"/>
      <c r="C175" s="2"/>
      <c r="D175" s="9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.75" customHeight="1" x14ac:dyDescent="0.2">
      <c r="A176" s="2"/>
      <c r="B176" s="2"/>
      <c r="C176" s="2"/>
      <c r="D176" s="9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.75" customHeight="1" x14ac:dyDescent="0.2">
      <c r="A177" s="2"/>
      <c r="B177" s="2"/>
      <c r="C177" s="2"/>
      <c r="D177" s="9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.75" customHeight="1" x14ac:dyDescent="0.2">
      <c r="A178" s="2"/>
      <c r="B178" s="2"/>
      <c r="C178" s="2"/>
      <c r="D178" s="9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.75" customHeight="1" x14ac:dyDescent="0.2">
      <c r="A179" s="2"/>
      <c r="B179" s="2"/>
      <c r="C179" s="2"/>
      <c r="D179" s="9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.75" customHeight="1" x14ac:dyDescent="0.2">
      <c r="A180" s="2"/>
      <c r="B180" s="2"/>
      <c r="C180" s="2"/>
      <c r="D180" s="9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.75" customHeight="1" x14ac:dyDescent="0.2">
      <c r="A181" s="2"/>
      <c r="B181" s="2"/>
      <c r="C181" s="2"/>
      <c r="D181" s="9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.75" customHeight="1" x14ac:dyDescent="0.2">
      <c r="A182" s="2"/>
      <c r="B182" s="2"/>
      <c r="C182" s="2"/>
      <c r="D182" s="9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.75" customHeight="1" x14ac:dyDescent="0.2">
      <c r="A183" s="2"/>
      <c r="B183" s="2"/>
      <c r="C183" s="2"/>
      <c r="D183" s="9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.75" customHeight="1" x14ac:dyDescent="0.2">
      <c r="A184" s="2"/>
      <c r="B184" s="2"/>
      <c r="C184" s="2"/>
      <c r="D184" s="9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.75" customHeight="1" x14ac:dyDescent="0.2">
      <c r="A185" s="2"/>
      <c r="B185" s="2"/>
      <c r="C185" s="2"/>
      <c r="D185" s="9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.75" customHeight="1" x14ac:dyDescent="0.2">
      <c r="A186" s="2"/>
      <c r="B186" s="2"/>
      <c r="C186" s="2"/>
      <c r="D186" s="9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.75" customHeight="1" x14ac:dyDescent="0.2">
      <c r="A187" s="2"/>
      <c r="B187" s="2"/>
      <c r="C187" s="2"/>
      <c r="D187" s="9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.75" customHeight="1" x14ac:dyDescent="0.2">
      <c r="A188" s="2"/>
      <c r="B188" s="2"/>
      <c r="C188" s="2"/>
      <c r="D188" s="9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.75" customHeight="1" x14ac:dyDescent="0.2">
      <c r="A189" s="2"/>
      <c r="B189" s="2"/>
      <c r="C189" s="2"/>
      <c r="D189" s="9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.75" customHeight="1" x14ac:dyDescent="0.2">
      <c r="A190" s="2"/>
      <c r="B190" s="2"/>
      <c r="C190" s="2"/>
      <c r="D190" s="9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.75" customHeight="1" x14ac:dyDescent="0.2">
      <c r="A191" s="2"/>
      <c r="B191" s="2"/>
      <c r="C191" s="2"/>
      <c r="D191" s="9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.75" customHeight="1" x14ac:dyDescent="0.2">
      <c r="A192" s="2"/>
      <c r="B192" s="2"/>
      <c r="C192" s="2"/>
      <c r="D192" s="9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.75" customHeight="1" x14ac:dyDescent="0.2">
      <c r="A193" s="2"/>
      <c r="B193" s="2"/>
      <c r="C193" s="2"/>
      <c r="D193" s="9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.75" customHeight="1" x14ac:dyDescent="0.2">
      <c r="A194" s="2"/>
      <c r="B194" s="2"/>
      <c r="C194" s="2"/>
      <c r="D194" s="9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.75" customHeight="1" x14ac:dyDescent="0.2">
      <c r="A195" s="2"/>
      <c r="B195" s="2"/>
      <c r="C195" s="2"/>
      <c r="D195" s="9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.75" customHeight="1" x14ac:dyDescent="0.2">
      <c r="A196" s="2"/>
      <c r="B196" s="2"/>
      <c r="C196" s="2"/>
      <c r="D196" s="9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.75" customHeight="1" x14ac:dyDescent="0.2">
      <c r="A197" s="2"/>
      <c r="B197" s="2"/>
      <c r="C197" s="2"/>
      <c r="D197" s="9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.75" customHeight="1" x14ac:dyDescent="0.2">
      <c r="A198" s="2"/>
      <c r="B198" s="2"/>
      <c r="C198" s="2"/>
      <c r="D198" s="9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.75" customHeight="1" x14ac:dyDescent="0.2">
      <c r="A199" s="2"/>
      <c r="B199" s="2"/>
      <c r="C199" s="2"/>
      <c r="D199" s="9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.75" customHeight="1" x14ac:dyDescent="0.2">
      <c r="A200" s="2"/>
      <c r="B200" s="2"/>
      <c r="C200" s="2"/>
      <c r="D200" s="9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.75" customHeight="1" x14ac:dyDescent="0.2">
      <c r="A201" s="2"/>
      <c r="B201" s="2"/>
      <c r="C201" s="2"/>
      <c r="D201" s="9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.75" customHeight="1" x14ac:dyDescent="0.2">
      <c r="A202" s="2"/>
      <c r="B202" s="2"/>
      <c r="C202" s="2"/>
      <c r="D202" s="9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.75" customHeight="1" x14ac:dyDescent="0.2">
      <c r="A203" s="2"/>
      <c r="B203" s="2"/>
      <c r="C203" s="2"/>
      <c r="D203" s="9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.75" customHeight="1" x14ac:dyDescent="0.2">
      <c r="A204" s="2"/>
      <c r="B204" s="2"/>
      <c r="C204" s="2"/>
      <c r="D204" s="9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.75" customHeight="1" x14ac:dyDescent="0.2">
      <c r="A205" s="2"/>
      <c r="B205" s="2"/>
      <c r="C205" s="2"/>
      <c r="D205" s="9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.75" customHeight="1" x14ac:dyDescent="0.2">
      <c r="A206" s="2"/>
      <c r="B206" s="2"/>
      <c r="C206" s="2"/>
      <c r="D206" s="9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.75" customHeight="1" x14ac:dyDescent="0.2">
      <c r="A207" s="2"/>
      <c r="B207" s="2"/>
      <c r="C207" s="2"/>
      <c r="D207" s="9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 customHeight="1" x14ac:dyDescent="0.2">
      <c r="A208" s="2"/>
      <c r="B208" s="2"/>
      <c r="C208" s="2"/>
      <c r="D208" s="9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.75" customHeight="1" x14ac:dyDescent="0.2">
      <c r="A209" s="2"/>
      <c r="B209" s="2"/>
      <c r="C209" s="2"/>
      <c r="D209" s="9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.75" customHeight="1" x14ac:dyDescent="0.2">
      <c r="A210" s="2"/>
      <c r="B210" s="2"/>
      <c r="C210" s="2"/>
      <c r="D210" s="9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 customHeight="1" x14ac:dyDescent="0.2">
      <c r="A211" s="2"/>
      <c r="B211" s="2"/>
      <c r="C211" s="2"/>
      <c r="D211" s="9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 customHeight="1" x14ac:dyDescent="0.2">
      <c r="A212" s="2"/>
      <c r="B212" s="2"/>
      <c r="C212" s="2"/>
      <c r="D212" s="9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 customHeight="1" x14ac:dyDescent="0.2">
      <c r="A213" s="2"/>
      <c r="B213" s="2"/>
      <c r="C213" s="2"/>
      <c r="D213" s="9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customHeight="1" x14ac:dyDescent="0.2">
      <c r="A214" s="2"/>
      <c r="B214" s="2"/>
      <c r="C214" s="2"/>
      <c r="D214" s="9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 customHeight="1" x14ac:dyDescent="0.2">
      <c r="A215" s="2"/>
      <c r="B215" s="2"/>
      <c r="C215" s="2"/>
      <c r="D215" s="9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.75" customHeight="1" x14ac:dyDescent="0.2">
      <c r="A216" s="2"/>
      <c r="B216" s="2"/>
      <c r="C216" s="2"/>
      <c r="D216" s="9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 customHeight="1" x14ac:dyDescent="0.2">
      <c r="A217" s="2"/>
      <c r="B217" s="2"/>
      <c r="C217" s="2"/>
      <c r="D217" s="9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 customHeight="1" x14ac:dyDescent="0.2">
      <c r="A218" s="2"/>
      <c r="B218" s="2"/>
      <c r="C218" s="2"/>
      <c r="D218" s="9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 customHeight="1" x14ac:dyDescent="0.2">
      <c r="A219" s="2"/>
      <c r="B219" s="2"/>
      <c r="C219" s="2"/>
      <c r="D219" s="9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 customHeight="1" x14ac:dyDescent="0.2">
      <c r="A220" s="2"/>
      <c r="B220" s="2"/>
      <c r="C220" s="2"/>
      <c r="D220" s="9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customHeight="1" x14ac:dyDescent="0.2">
      <c r="A221" s="2"/>
      <c r="B221" s="2"/>
      <c r="C221" s="2"/>
      <c r="D221" s="9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 customHeight="1" x14ac:dyDescent="0.2">
      <c r="A222" s="2"/>
      <c r="B222" s="2"/>
      <c r="C222" s="2"/>
      <c r="D222" s="9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 customHeight="1" x14ac:dyDescent="0.2">
      <c r="A223" s="2"/>
      <c r="B223" s="2"/>
      <c r="C223" s="2"/>
      <c r="D223" s="9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 customHeight="1" x14ac:dyDescent="0.2">
      <c r="A224" s="2"/>
      <c r="B224" s="2"/>
      <c r="C224" s="2"/>
      <c r="D224" s="9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.75" customHeight="1" x14ac:dyDescent="0.2">
      <c r="A225" s="2"/>
      <c r="B225" s="2"/>
      <c r="C225" s="2"/>
      <c r="D225" s="9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customHeight="1" x14ac:dyDescent="0.2">
      <c r="A226" s="2"/>
      <c r="B226" s="2"/>
      <c r="C226" s="2"/>
      <c r="D226" s="9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 customHeight="1" x14ac:dyDescent="0.2">
      <c r="A227" s="2"/>
      <c r="B227" s="2"/>
      <c r="C227" s="2"/>
      <c r="D227" s="9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 customHeight="1" x14ac:dyDescent="0.2">
      <c r="A228" s="2"/>
      <c r="B228" s="2"/>
      <c r="C228" s="2"/>
      <c r="D228" s="9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 customHeight="1" x14ac:dyDescent="0.2">
      <c r="A229" s="2"/>
      <c r="B229" s="2"/>
      <c r="C229" s="2"/>
      <c r="D229" s="9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 customHeight="1" x14ac:dyDescent="0.2">
      <c r="A230" s="2"/>
      <c r="B230" s="2"/>
      <c r="C230" s="2"/>
      <c r="D230" s="9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.75" customHeight="1" x14ac:dyDescent="0.2">
      <c r="A231" s="2"/>
      <c r="B231" s="2"/>
      <c r="C231" s="2"/>
      <c r="D231" s="9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 customHeight="1" x14ac:dyDescent="0.2">
      <c r="A232" s="2"/>
      <c r="B232" s="2"/>
      <c r="C232" s="2"/>
      <c r="D232" s="9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.75" customHeight="1" x14ac:dyDescent="0.2">
      <c r="A233" s="2"/>
      <c r="B233" s="2"/>
      <c r="C233" s="2"/>
      <c r="D233" s="9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.75" customHeight="1" x14ac:dyDescent="0.2">
      <c r="A234" s="2"/>
      <c r="B234" s="2"/>
      <c r="C234" s="2"/>
      <c r="D234" s="9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 customHeight="1" x14ac:dyDescent="0.2">
      <c r="A235" s="2"/>
      <c r="B235" s="2"/>
      <c r="C235" s="2"/>
      <c r="D235" s="9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.75" customHeight="1" x14ac:dyDescent="0.2">
      <c r="A236" s="2"/>
      <c r="B236" s="2"/>
      <c r="C236" s="2"/>
      <c r="D236" s="9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.75" customHeight="1" x14ac:dyDescent="0.2">
      <c r="A237" s="2"/>
      <c r="B237" s="2"/>
      <c r="C237" s="2"/>
      <c r="D237" s="9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.75" customHeight="1" x14ac:dyDescent="0.2">
      <c r="A238" s="2"/>
      <c r="B238" s="2"/>
      <c r="C238" s="2"/>
      <c r="D238" s="9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.75" customHeight="1" x14ac:dyDescent="0.2">
      <c r="A239" s="2"/>
      <c r="B239" s="2"/>
      <c r="C239" s="2"/>
      <c r="D239" s="9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.75" customHeight="1" x14ac:dyDescent="0.2">
      <c r="A240" s="2"/>
      <c r="B240" s="2"/>
      <c r="C240" s="2"/>
      <c r="D240" s="9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 customHeight="1" x14ac:dyDescent="0.2">
      <c r="A241" s="2"/>
      <c r="B241" s="2"/>
      <c r="C241" s="2"/>
      <c r="D241" s="9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.75" customHeight="1" x14ac:dyDescent="0.2"/>
    <row r="243" spans="1:18" ht="15.75" customHeight="1" x14ac:dyDescent="0.2"/>
    <row r="244" spans="1:18" ht="15.75" customHeight="1" x14ac:dyDescent="0.2"/>
    <row r="245" spans="1:18" ht="15.75" customHeight="1" x14ac:dyDescent="0.2"/>
    <row r="246" spans="1:18" ht="15.75" customHeight="1" x14ac:dyDescent="0.2"/>
    <row r="247" spans="1:18" ht="15.75" customHeight="1" x14ac:dyDescent="0.2"/>
    <row r="248" spans="1:18" ht="15.75" customHeight="1" x14ac:dyDescent="0.2"/>
    <row r="249" spans="1:18" ht="15.75" customHeight="1" x14ac:dyDescent="0.2"/>
    <row r="250" spans="1:18" ht="15.75" customHeight="1" x14ac:dyDescent="0.2"/>
    <row r="251" spans="1:18" ht="15.75" customHeight="1" x14ac:dyDescent="0.2"/>
    <row r="252" spans="1:18" ht="15.75" customHeight="1" x14ac:dyDescent="0.2"/>
    <row r="253" spans="1:18" ht="15.75" customHeight="1" x14ac:dyDescent="0.2"/>
    <row r="254" spans="1:18" ht="15.75" customHeight="1" x14ac:dyDescent="0.2"/>
    <row r="255" spans="1:18" ht="15.75" customHeight="1" x14ac:dyDescent="0.2"/>
    <row r="256" spans="1:18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1:D1"/>
    <mergeCell ref="A37:B37"/>
    <mergeCell ref="A39:B39"/>
    <mergeCell ref="A41:B41"/>
  </mergeCells>
  <printOptions horizontalCentered="1"/>
  <pageMargins left="0.7" right="0.7" top="0.75" bottom="0.75" header="0" footer="0"/>
  <pageSetup pageOrder="overThenDown" orientation="landscape" cellComments="atEnd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" customHeight="1" x14ac:dyDescent="0.2"/>
  <cols>
    <col min="1" max="1" width="12.42578125" customWidth="1"/>
    <col min="2" max="13" width="18.85546875" customWidth="1"/>
    <col min="14" max="14" width="20.5703125" customWidth="1"/>
    <col min="15" max="15" width="17.7109375" customWidth="1"/>
    <col min="16" max="27" width="16.28515625" customWidth="1"/>
  </cols>
  <sheetData>
    <row r="1" spans="1:27" ht="15.75" customHeight="1" x14ac:dyDescent="0.35">
      <c r="A1" s="437" t="s">
        <v>314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</row>
    <row r="2" spans="1:27" ht="15.75" customHeight="1" x14ac:dyDescent="0.25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</row>
    <row r="3" spans="1:27" ht="34.5" customHeight="1" x14ac:dyDescent="0.25">
      <c r="A3" s="315"/>
      <c r="B3" s="316" t="s">
        <v>315</v>
      </c>
      <c r="C3" s="316"/>
      <c r="D3" s="316" t="s">
        <v>316</v>
      </c>
      <c r="E3" s="316"/>
      <c r="F3" s="251" t="s">
        <v>317</v>
      </c>
      <c r="G3" s="251"/>
      <c r="H3" s="251" t="s">
        <v>318</v>
      </c>
      <c r="I3" s="251"/>
      <c r="J3" s="251" t="s">
        <v>319</v>
      </c>
      <c r="K3" s="251"/>
      <c r="L3" s="251" t="s">
        <v>320</v>
      </c>
      <c r="M3" s="317"/>
      <c r="N3" s="318" t="s">
        <v>321</v>
      </c>
      <c r="O3" s="317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</row>
    <row r="4" spans="1:27" ht="15.75" customHeight="1" x14ac:dyDescent="0.2">
      <c r="A4" s="153" t="s">
        <v>187</v>
      </c>
      <c r="B4" s="154" t="s">
        <v>322</v>
      </c>
      <c r="C4" s="154"/>
      <c r="D4" s="154" t="s">
        <v>322</v>
      </c>
      <c r="E4" s="154"/>
      <c r="F4" s="154" t="s">
        <v>323</v>
      </c>
      <c r="G4" s="154"/>
      <c r="H4" s="154" t="s">
        <v>323</v>
      </c>
      <c r="I4" s="154"/>
      <c r="J4" s="154" t="s">
        <v>323</v>
      </c>
      <c r="K4" s="154"/>
      <c r="L4" s="154" t="s">
        <v>323</v>
      </c>
      <c r="M4" s="155"/>
      <c r="N4" s="156" t="s">
        <v>324</v>
      </c>
      <c r="O4" s="155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</row>
    <row r="5" spans="1:27" ht="14.25" customHeight="1" x14ac:dyDescent="0.2">
      <c r="A5" s="157">
        <v>0</v>
      </c>
      <c r="B5" s="185">
        <v>11.53</v>
      </c>
      <c r="C5" s="160">
        <f>B5*1.02+1.24</f>
        <v>13.0006</v>
      </c>
      <c r="D5" s="185">
        <v>12.67</v>
      </c>
      <c r="E5" s="160">
        <f>D5*1.02+1.24</f>
        <v>14.163400000000001</v>
      </c>
      <c r="F5" s="187">
        <v>23.68</v>
      </c>
      <c r="G5" s="189">
        <f t="shared" ref="G5:G31" si="0">F5*1.025</f>
        <v>24.271999999999998</v>
      </c>
      <c r="H5" s="158">
        <v>20.440000000000001</v>
      </c>
      <c r="I5" s="159">
        <f t="shared" ref="I5:I34" si="1">H5*1.025</f>
        <v>20.951000000000001</v>
      </c>
      <c r="J5" s="158">
        <v>27.25</v>
      </c>
      <c r="K5" s="159">
        <f t="shared" ref="K5:K34" si="2">J5*1.025</f>
        <v>27.931249999999999</v>
      </c>
      <c r="L5" s="158">
        <v>34.04</v>
      </c>
      <c r="M5" s="159">
        <f t="shared" ref="M5:M34" si="3">L5*1.025</f>
        <v>34.890999999999998</v>
      </c>
      <c r="N5" s="319">
        <v>20.52</v>
      </c>
      <c r="O5" s="159">
        <f t="shared" ref="O5:O34" si="4">N5*1.025</f>
        <v>21.032999999999998</v>
      </c>
      <c r="P5" s="320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</row>
    <row r="6" spans="1:27" ht="14.25" customHeight="1" x14ac:dyDescent="0.2">
      <c r="A6" s="165">
        <v>1</v>
      </c>
      <c r="B6" s="187">
        <v>11.76</v>
      </c>
      <c r="C6" s="160">
        <f>B6*1.02+1.1</f>
        <v>13.0952</v>
      </c>
      <c r="D6" s="187">
        <v>12.93</v>
      </c>
      <c r="E6" s="160">
        <f>D6*1.02+1.1</f>
        <v>14.288599999999999</v>
      </c>
      <c r="F6" s="187">
        <v>24.14</v>
      </c>
      <c r="G6" s="189">
        <f t="shared" si="0"/>
        <v>24.743499999999997</v>
      </c>
      <c r="H6" s="166">
        <v>20.440000000000001</v>
      </c>
      <c r="I6" s="159">
        <f t="shared" si="1"/>
        <v>20.951000000000001</v>
      </c>
      <c r="J6" s="158">
        <v>27.25</v>
      </c>
      <c r="K6" s="159">
        <f t="shared" si="2"/>
        <v>27.931249999999999</v>
      </c>
      <c r="L6" s="158">
        <v>34.04</v>
      </c>
      <c r="M6" s="159">
        <f t="shared" si="3"/>
        <v>34.890999999999998</v>
      </c>
      <c r="N6" s="319">
        <v>20.52</v>
      </c>
      <c r="O6" s="159">
        <f t="shared" si="4"/>
        <v>21.032999999999998</v>
      </c>
      <c r="P6" s="320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</row>
    <row r="7" spans="1:27" ht="14.25" customHeight="1" x14ac:dyDescent="0.2">
      <c r="A7" s="165">
        <v>2</v>
      </c>
      <c r="B7" s="187">
        <v>12</v>
      </c>
      <c r="C7" s="160">
        <f>B7*1.02+0.96</f>
        <v>13.2</v>
      </c>
      <c r="D7" s="187">
        <v>13.19</v>
      </c>
      <c r="E7" s="160">
        <f>D7*1.02+0.96</f>
        <v>14.413799999999998</v>
      </c>
      <c r="F7" s="187">
        <v>24.63</v>
      </c>
      <c r="G7" s="189">
        <f t="shared" si="0"/>
        <v>25.245749999999997</v>
      </c>
      <c r="H7" s="166">
        <v>20.440000000000001</v>
      </c>
      <c r="I7" s="159">
        <f t="shared" si="1"/>
        <v>20.951000000000001</v>
      </c>
      <c r="J7" s="158">
        <v>27.25</v>
      </c>
      <c r="K7" s="159">
        <f t="shared" si="2"/>
        <v>27.931249999999999</v>
      </c>
      <c r="L7" s="158">
        <v>34.04</v>
      </c>
      <c r="M7" s="159">
        <f t="shared" si="3"/>
        <v>34.890999999999998</v>
      </c>
      <c r="N7" s="319">
        <v>20.52</v>
      </c>
      <c r="O7" s="159">
        <f t="shared" si="4"/>
        <v>21.032999999999998</v>
      </c>
      <c r="P7" s="320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</row>
    <row r="8" spans="1:27" ht="14.25" customHeight="1" x14ac:dyDescent="0.2">
      <c r="A8" s="165">
        <v>3</v>
      </c>
      <c r="B8" s="187">
        <v>12.25</v>
      </c>
      <c r="C8" s="160">
        <f>B8*1.02+0.8</f>
        <v>13.295000000000002</v>
      </c>
      <c r="D8" s="187">
        <v>13.46</v>
      </c>
      <c r="E8" s="160">
        <f>D8*1.02+0.8</f>
        <v>14.529200000000001</v>
      </c>
      <c r="F8" s="187">
        <v>25.12</v>
      </c>
      <c r="G8" s="189">
        <f t="shared" si="0"/>
        <v>25.747999999999998</v>
      </c>
      <c r="H8" s="166">
        <v>20.440000000000001</v>
      </c>
      <c r="I8" s="159">
        <f t="shared" si="1"/>
        <v>20.951000000000001</v>
      </c>
      <c r="J8" s="158">
        <v>27.25</v>
      </c>
      <c r="K8" s="159">
        <f t="shared" si="2"/>
        <v>27.931249999999999</v>
      </c>
      <c r="L8" s="158">
        <v>34.04</v>
      </c>
      <c r="M8" s="159">
        <f t="shared" si="3"/>
        <v>34.890999999999998</v>
      </c>
      <c r="N8" s="319">
        <v>20.52</v>
      </c>
      <c r="O8" s="159">
        <f t="shared" si="4"/>
        <v>21.032999999999998</v>
      </c>
      <c r="P8" s="320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</row>
    <row r="9" spans="1:27" ht="14.25" customHeight="1" x14ac:dyDescent="0.2">
      <c r="A9" s="165">
        <v>4</v>
      </c>
      <c r="B9" s="187">
        <v>12.47</v>
      </c>
      <c r="C9" s="160">
        <f>B9*1.02+0.68</f>
        <v>13.3994</v>
      </c>
      <c r="D9" s="187">
        <v>13.72</v>
      </c>
      <c r="E9" s="160">
        <f>D9*1.02+0.68</f>
        <v>14.6744</v>
      </c>
      <c r="F9" s="187">
        <v>25.63</v>
      </c>
      <c r="G9" s="189">
        <f t="shared" si="0"/>
        <v>26.270749999999996</v>
      </c>
      <c r="H9" s="166">
        <v>20.440000000000001</v>
      </c>
      <c r="I9" s="159">
        <f t="shared" si="1"/>
        <v>20.951000000000001</v>
      </c>
      <c r="J9" s="158">
        <v>27.25</v>
      </c>
      <c r="K9" s="159">
        <f t="shared" si="2"/>
        <v>27.931249999999999</v>
      </c>
      <c r="L9" s="158">
        <v>34.04</v>
      </c>
      <c r="M9" s="159">
        <f t="shared" si="3"/>
        <v>34.890999999999998</v>
      </c>
      <c r="N9" s="319">
        <v>20.52</v>
      </c>
      <c r="O9" s="159">
        <f t="shared" si="4"/>
        <v>21.032999999999998</v>
      </c>
      <c r="P9" s="320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</row>
    <row r="10" spans="1:27" ht="14.25" customHeight="1" x14ac:dyDescent="0.2">
      <c r="A10" s="165">
        <v>5</v>
      </c>
      <c r="B10" s="187">
        <v>12.73</v>
      </c>
      <c r="C10" s="160">
        <f>B10*1.02+0.52</f>
        <v>13.5046</v>
      </c>
      <c r="D10" s="187">
        <v>14</v>
      </c>
      <c r="E10" s="160">
        <f>D10*1.02+0.52</f>
        <v>14.8</v>
      </c>
      <c r="F10" s="187">
        <v>26.14</v>
      </c>
      <c r="G10" s="189">
        <f t="shared" si="0"/>
        <v>26.793499999999998</v>
      </c>
      <c r="H10" s="166">
        <v>20.440000000000001</v>
      </c>
      <c r="I10" s="159">
        <f t="shared" si="1"/>
        <v>20.951000000000001</v>
      </c>
      <c r="J10" s="158">
        <v>27.25</v>
      </c>
      <c r="K10" s="159">
        <f t="shared" si="2"/>
        <v>27.931249999999999</v>
      </c>
      <c r="L10" s="158">
        <v>34.04</v>
      </c>
      <c r="M10" s="159">
        <f t="shared" si="3"/>
        <v>34.890999999999998</v>
      </c>
      <c r="N10" s="319">
        <v>20.52</v>
      </c>
      <c r="O10" s="159">
        <f t="shared" si="4"/>
        <v>21.032999999999998</v>
      </c>
      <c r="P10" s="320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</row>
    <row r="11" spans="1:27" ht="14.25" customHeight="1" x14ac:dyDescent="0.2">
      <c r="A11" s="165">
        <v>6</v>
      </c>
      <c r="B11" s="187">
        <v>12.99</v>
      </c>
      <c r="C11" s="160">
        <f>B11*1.02+0.5</f>
        <v>13.7498</v>
      </c>
      <c r="D11" s="187">
        <v>14.29</v>
      </c>
      <c r="E11" s="160">
        <f>D11*1.02+0.5</f>
        <v>15.075799999999999</v>
      </c>
      <c r="F11" s="187">
        <v>26.66</v>
      </c>
      <c r="G11" s="189">
        <f t="shared" si="0"/>
        <v>27.326499999999999</v>
      </c>
      <c r="H11" s="166">
        <v>20.440000000000001</v>
      </c>
      <c r="I11" s="159">
        <f t="shared" si="1"/>
        <v>20.951000000000001</v>
      </c>
      <c r="J11" s="158">
        <v>27.25</v>
      </c>
      <c r="K11" s="159">
        <f t="shared" si="2"/>
        <v>27.931249999999999</v>
      </c>
      <c r="L11" s="158">
        <v>34.04</v>
      </c>
      <c r="M11" s="159">
        <f t="shared" si="3"/>
        <v>34.890999999999998</v>
      </c>
      <c r="N11" s="319">
        <v>20.52</v>
      </c>
      <c r="O11" s="159">
        <f t="shared" si="4"/>
        <v>21.032999999999998</v>
      </c>
      <c r="P11" s="320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</row>
    <row r="12" spans="1:27" ht="14.25" customHeight="1" x14ac:dyDescent="0.2">
      <c r="A12" s="165">
        <v>7</v>
      </c>
      <c r="B12" s="187">
        <v>13.25</v>
      </c>
      <c r="C12" s="160">
        <f>B12*1.02+0.33</f>
        <v>13.845000000000001</v>
      </c>
      <c r="D12" s="187">
        <v>14.56</v>
      </c>
      <c r="E12" s="160">
        <f>D12*1.02+0.33</f>
        <v>15.1812</v>
      </c>
      <c r="F12" s="187">
        <v>27.19</v>
      </c>
      <c r="G12" s="189">
        <f t="shared" si="0"/>
        <v>27.86975</v>
      </c>
      <c r="H12" s="166">
        <v>20.440000000000001</v>
      </c>
      <c r="I12" s="159">
        <f t="shared" si="1"/>
        <v>20.951000000000001</v>
      </c>
      <c r="J12" s="158">
        <v>27.25</v>
      </c>
      <c r="K12" s="159">
        <f t="shared" si="2"/>
        <v>27.931249999999999</v>
      </c>
      <c r="L12" s="158">
        <v>34.04</v>
      </c>
      <c r="M12" s="159">
        <f t="shared" si="3"/>
        <v>34.890999999999998</v>
      </c>
      <c r="N12" s="319">
        <v>20.52</v>
      </c>
      <c r="O12" s="159">
        <f t="shared" si="4"/>
        <v>21.032999999999998</v>
      </c>
      <c r="P12" s="320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</row>
    <row r="13" spans="1:27" ht="14.25" customHeight="1" x14ac:dyDescent="0.2">
      <c r="A13" s="165">
        <v>8</v>
      </c>
      <c r="B13" s="187">
        <v>13.5</v>
      </c>
      <c r="C13" s="168">
        <f>B13*1.02+0.18</f>
        <v>13.95</v>
      </c>
      <c r="D13" s="187">
        <v>14.84</v>
      </c>
      <c r="E13" s="168">
        <f>D13*1.02+0.18</f>
        <v>15.316800000000001</v>
      </c>
      <c r="F13" s="187">
        <v>27.74</v>
      </c>
      <c r="G13" s="189">
        <f t="shared" si="0"/>
        <v>28.433499999999995</v>
      </c>
      <c r="H13" s="166">
        <v>20.440000000000001</v>
      </c>
      <c r="I13" s="159">
        <f t="shared" si="1"/>
        <v>20.951000000000001</v>
      </c>
      <c r="J13" s="158">
        <v>27.25</v>
      </c>
      <c r="K13" s="159">
        <f t="shared" si="2"/>
        <v>27.931249999999999</v>
      </c>
      <c r="L13" s="158">
        <v>34.04</v>
      </c>
      <c r="M13" s="159">
        <f t="shared" si="3"/>
        <v>34.890999999999998</v>
      </c>
      <c r="N13" s="319">
        <v>20.52</v>
      </c>
      <c r="O13" s="159">
        <f t="shared" si="4"/>
        <v>21.032999999999998</v>
      </c>
      <c r="P13" s="320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</row>
    <row r="14" spans="1:27" ht="14.25" customHeight="1" x14ac:dyDescent="0.2">
      <c r="A14" s="165">
        <v>9</v>
      </c>
      <c r="B14" s="187">
        <v>13.76</v>
      </c>
      <c r="C14" s="189">
        <f t="shared" ref="C14:C31" si="5">B14*1.025</f>
        <v>14.103999999999999</v>
      </c>
      <c r="D14" s="187">
        <v>15.16</v>
      </c>
      <c r="E14" s="189">
        <f t="shared" ref="E14:E31" si="6">D14*1.025</f>
        <v>15.538999999999998</v>
      </c>
      <c r="F14" s="187">
        <v>28.22</v>
      </c>
      <c r="G14" s="189">
        <f t="shared" si="0"/>
        <v>28.925499999999996</v>
      </c>
      <c r="H14" s="166">
        <v>20.440000000000001</v>
      </c>
      <c r="I14" s="159">
        <f t="shared" si="1"/>
        <v>20.951000000000001</v>
      </c>
      <c r="J14" s="158">
        <v>27.25</v>
      </c>
      <c r="K14" s="159">
        <f t="shared" si="2"/>
        <v>27.931249999999999</v>
      </c>
      <c r="L14" s="158">
        <v>34.04</v>
      </c>
      <c r="M14" s="159">
        <f t="shared" si="3"/>
        <v>34.890999999999998</v>
      </c>
      <c r="N14" s="319">
        <v>20.52</v>
      </c>
      <c r="O14" s="159">
        <f t="shared" si="4"/>
        <v>21.032999999999998</v>
      </c>
      <c r="P14" s="320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</row>
    <row r="15" spans="1:27" ht="14.25" customHeight="1" x14ac:dyDescent="0.2">
      <c r="A15" s="165">
        <v>10</v>
      </c>
      <c r="B15" s="187">
        <v>14.06</v>
      </c>
      <c r="C15" s="189">
        <f t="shared" si="5"/>
        <v>14.411499999999998</v>
      </c>
      <c r="D15" s="187">
        <v>15.47</v>
      </c>
      <c r="E15" s="189">
        <f t="shared" si="6"/>
        <v>15.85675</v>
      </c>
      <c r="F15" s="187">
        <v>28.86</v>
      </c>
      <c r="G15" s="189">
        <f t="shared" si="0"/>
        <v>29.581499999999998</v>
      </c>
      <c r="H15" s="166">
        <v>20.440000000000001</v>
      </c>
      <c r="I15" s="159">
        <f t="shared" si="1"/>
        <v>20.951000000000001</v>
      </c>
      <c r="J15" s="158">
        <v>27.25</v>
      </c>
      <c r="K15" s="159">
        <f t="shared" si="2"/>
        <v>27.931249999999999</v>
      </c>
      <c r="L15" s="158">
        <v>34.04</v>
      </c>
      <c r="M15" s="159">
        <f t="shared" si="3"/>
        <v>34.890999999999998</v>
      </c>
      <c r="N15" s="319">
        <v>20.52</v>
      </c>
      <c r="O15" s="159">
        <f t="shared" si="4"/>
        <v>21.032999999999998</v>
      </c>
      <c r="P15" s="320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</row>
    <row r="16" spans="1:27" ht="14.25" customHeight="1" x14ac:dyDescent="0.2">
      <c r="A16" s="165">
        <v>11</v>
      </c>
      <c r="B16" s="187">
        <v>14.36</v>
      </c>
      <c r="C16" s="189">
        <f t="shared" si="5"/>
        <v>14.718999999999998</v>
      </c>
      <c r="D16" s="187">
        <v>15.76</v>
      </c>
      <c r="E16" s="189">
        <f t="shared" si="6"/>
        <v>16.154</v>
      </c>
      <c r="F16" s="187">
        <v>29.44</v>
      </c>
      <c r="G16" s="189">
        <f t="shared" si="0"/>
        <v>30.175999999999998</v>
      </c>
      <c r="H16" s="166">
        <v>20.440000000000001</v>
      </c>
      <c r="I16" s="159">
        <f t="shared" si="1"/>
        <v>20.951000000000001</v>
      </c>
      <c r="J16" s="158">
        <v>27.25</v>
      </c>
      <c r="K16" s="159">
        <f t="shared" si="2"/>
        <v>27.931249999999999</v>
      </c>
      <c r="L16" s="158">
        <v>34.04</v>
      </c>
      <c r="M16" s="159">
        <f t="shared" si="3"/>
        <v>34.890999999999998</v>
      </c>
      <c r="N16" s="319">
        <v>20.52</v>
      </c>
      <c r="O16" s="159">
        <f t="shared" si="4"/>
        <v>21.032999999999998</v>
      </c>
      <c r="P16" s="320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</row>
    <row r="17" spans="1:27" ht="14.25" customHeight="1" x14ac:dyDescent="0.2">
      <c r="A17" s="165">
        <v>12</v>
      </c>
      <c r="B17" s="187">
        <v>14.62</v>
      </c>
      <c r="C17" s="189">
        <f t="shared" si="5"/>
        <v>14.985499999999998</v>
      </c>
      <c r="D17" s="187">
        <v>16.079999999999998</v>
      </c>
      <c r="E17" s="189">
        <f t="shared" si="6"/>
        <v>16.481999999999996</v>
      </c>
      <c r="F17" s="187">
        <v>30.02</v>
      </c>
      <c r="G17" s="189">
        <f t="shared" si="0"/>
        <v>30.770499999999998</v>
      </c>
      <c r="H17" s="166">
        <v>20.440000000000001</v>
      </c>
      <c r="I17" s="159">
        <f t="shared" si="1"/>
        <v>20.951000000000001</v>
      </c>
      <c r="J17" s="158">
        <v>27.25</v>
      </c>
      <c r="K17" s="159">
        <f t="shared" si="2"/>
        <v>27.931249999999999</v>
      </c>
      <c r="L17" s="158">
        <v>34.04</v>
      </c>
      <c r="M17" s="159">
        <f t="shared" si="3"/>
        <v>34.890999999999998</v>
      </c>
      <c r="N17" s="319">
        <v>20.52</v>
      </c>
      <c r="O17" s="159">
        <f t="shared" si="4"/>
        <v>21.032999999999998</v>
      </c>
      <c r="P17" s="320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</row>
    <row r="18" spans="1:27" ht="14.25" customHeight="1" x14ac:dyDescent="0.2">
      <c r="A18" s="165">
        <v>13</v>
      </c>
      <c r="B18" s="187">
        <v>14.91</v>
      </c>
      <c r="C18" s="189">
        <f t="shared" si="5"/>
        <v>15.282749999999998</v>
      </c>
      <c r="D18" s="187">
        <v>16.41</v>
      </c>
      <c r="E18" s="189">
        <f t="shared" si="6"/>
        <v>16.820249999999998</v>
      </c>
      <c r="F18" s="187">
        <v>30.62</v>
      </c>
      <c r="G18" s="189">
        <f t="shared" si="0"/>
        <v>31.385499999999997</v>
      </c>
      <c r="H18" s="166">
        <v>20.440000000000001</v>
      </c>
      <c r="I18" s="159">
        <f t="shared" si="1"/>
        <v>20.951000000000001</v>
      </c>
      <c r="J18" s="158">
        <v>27.25</v>
      </c>
      <c r="K18" s="159">
        <f t="shared" si="2"/>
        <v>27.931249999999999</v>
      </c>
      <c r="L18" s="158">
        <v>34.04</v>
      </c>
      <c r="M18" s="159">
        <f t="shared" si="3"/>
        <v>34.890999999999998</v>
      </c>
      <c r="N18" s="319">
        <v>20.52</v>
      </c>
      <c r="O18" s="159">
        <f t="shared" si="4"/>
        <v>21.032999999999998</v>
      </c>
      <c r="P18" s="320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</row>
    <row r="19" spans="1:27" ht="14.25" customHeight="1" x14ac:dyDescent="0.2">
      <c r="A19" s="165">
        <v>14</v>
      </c>
      <c r="B19" s="187">
        <v>15.22</v>
      </c>
      <c r="C19" s="189">
        <f t="shared" si="5"/>
        <v>15.600499999999998</v>
      </c>
      <c r="D19" s="187">
        <v>16.739999999999998</v>
      </c>
      <c r="E19" s="189">
        <f t="shared" si="6"/>
        <v>17.158499999999997</v>
      </c>
      <c r="F19" s="187">
        <v>31.24</v>
      </c>
      <c r="G19" s="189">
        <f t="shared" si="0"/>
        <v>32.020999999999994</v>
      </c>
      <c r="H19" s="166">
        <v>20.440000000000001</v>
      </c>
      <c r="I19" s="159">
        <f t="shared" si="1"/>
        <v>20.951000000000001</v>
      </c>
      <c r="J19" s="158">
        <v>27.25</v>
      </c>
      <c r="K19" s="159">
        <f t="shared" si="2"/>
        <v>27.931249999999999</v>
      </c>
      <c r="L19" s="158">
        <v>34.04</v>
      </c>
      <c r="M19" s="159">
        <f t="shared" si="3"/>
        <v>34.890999999999998</v>
      </c>
      <c r="N19" s="319">
        <v>20.52</v>
      </c>
      <c r="O19" s="159">
        <f t="shared" si="4"/>
        <v>21.032999999999998</v>
      </c>
      <c r="P19" s="320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</row>
    <row r="20" spans="1:27" ht="14.25" customHeight="1" x14ac:dyDescent="0.2">
      <c r="A20" s="165">
        <v>15</v>
      </c>
      <c r="B20" s="187">
        <v>15.53</v>
      </c>
      <c r="C20" s="189">
        <f t="shared" si="5"/>
        <v>15.918249999999999</v>
      </c>
      <c r="D20" s="187">
        <v>17.059999999999999</v>
      </c>
      <c r="E20" s="189">
        <f t="shared" si="6"/>
        <v>17.486499999999996</v>
      </c>
      <c r="F20" s="187">
        <v>31.87</v>
      </c>
      <c r="G20" s="189">
        <f t="shared" si="0"/>
        <v>32.66675</v>
      </c>
      <c r="H20" s="166">
        <v>20.440000000000001</v>
      </c>
      <c r="I20" s="159">
        <f t="shared" si="1"/>
        <v>20.951000000000001</v>
      </c>
      <c r="J20" s="158">
        <v>27.25</v>
      </c>
      <c r="K20" s="159">
        <f t="shared" si="2"/>
        <v>27.931249999999999</v>
      </c>
      <c r="L20" s="158">
        <v>34.04</v>
      </c>
      <c r="M20" s="159">
        <f t="shared" si="3"/>
        <v>34.890999999999998</v>
      </c>
      <c r="N20" s="319">
        <v>20.52</v>
      </c>
      <c r="O20" s="159">
        <f t="shared" si="4"/>
        <v>21.032999999999998</v>
      </c>
      <c r="P20" s="320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</row>
    <row r="21" spans="1:27" ht="14.25" customHeight="1" x14ac:dyDescent="0.2">
      <c r="A21" s="165">
        <v>16</v>
      </c>
      <c r="B21" s="187">
        <v>15.81</v>
      </c>
      <c r="C21" s="189">
        <f t="shared" si="5"/>
        <v>16.205249999999999</v>
      </c>
      <c r="D21" s="187">
        <v>17.420000000000002</v>
      </c>
      <c r="E21" s="189">
        <f t="shared" si="6"/>
        <v>17.855499999999999</v>
      </c>
      <c r="F21" s="187">
        <v>32.5</v>
      </c>
      <c r="G21" s="189">
        <f t="shared" si="0"/>
        <v>33.3125</v>
      </c>
      <c r="H21" s="158">
        <v>20.440000000000001</v>
      </c>
      <c r="I21" s="159">
        <f t="shared" si="1"/>
        <v>20.951000000000001</v>
      </c>
      <c r="J21" s="158">
        <v>27.25</v>
      </c>
      <c r="K21" s="159">
        <f t="shared" si="2"/>
        <v>27.931249999999999</v>
      </c>
      <c r="L21" s="158">
        <v>34.04</v>
      </c>
      <c r="M21" s="159">
        <f t="shared" si="3"/>
        <v>34.890999999999998</v>
      </c>
      <c r="N21" s="319">
        <v>20.52</v>
      </c>
      <c r="O21" s="159">
        <f t="shared" si="4"/>
        <v>21.032999999999998</v>
      </c>
      <c r="P21" s="320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</row>
    <row r="22" spans="1:27" ht="14.25" customHeight="1" x14ac:dyDescent="0.2">
      <c r="A22" s="165">
        <v>17</v>
      </c>
      <c r="B22" s="187">
        <v>16.14</v>
      </c>
      <c r="C22" s="189">
        <f t="shared" si="5"/>
        <v>16.543499999999998</v>
      </c>
      <c r="D22" s="187">
        <v>17.77</v>
      </c>
      <c r="E22" s="189">
        <f t="shared" si="6"/>
        <v>18.214249999999996</v>
      </c>
      <c r="F22" s="187">
        <v>33.15</v>
      </c>
      <c r="G22" s="189">
        <f t="shared" si="0"/>
        <v>33.978749999999998</v>
      </c>
      <c r="H22" s="166">
        <v>20.440000000000001</v>
      </c>
      <c r="I22" s="159">
        <f t="shared" si="1"/>
        <v>20.951000000000001</v>
      </c>
      <c r="J22" s="158">
        <v>27.25</v>
      </c>
      <c r="K22" s="159">
        <f t="shared" si="2"/>
        <v>27.931249999999999</v>
      </c>
      <c r="L22" s="158">
        <v>34.04</v>
      </c>
      <c r="M22" s="159">
        <f t="shared" si="3"/>
        <v>34.890999999999998</v>
      </c>
      <c r="N22" s="319">
        <v>20.52</v>
      </c>
      <c r="O22" s="159">
        <f t="shared" si="4"/>
        <v>21.032999999999998</v>
      </c>
      <c r="P22" s="320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</row>
    <row r="23" spans="1:27" ht="14.25" customHeight="1" x14ac:dyDescent="0.2">
      <c r="A23" s="165">
        <v>18</v>
      </c>
      <c r="B23" s="187">
        <v>16.48</v>
      </c>
      <c r="C23" s="189">
        <f t="shared" si="5"/>
        <v>16.891999999999999</v>
      </c>
      <c r="D23" s="187">
        <v>18.100000000000001</v>
      </c>
      <c r="E23" s="189">
        <f t="shared" si="6"/>
        <v>18.552499999999998</v>
      </c>
      <c r="F23" s="187">
        <v>33.81</v>
      </c>
      <c r="G23" s="189">
        <f t="shared" si="0"/>
        <v>34.655250000000002</v>
      </c>
      <c r="H23" s="166">
        <v>20.440000000000001</v>
      </c>
      <c r="I23" s="159">
        <f t="shared" si="1"/>
        <v>20.951000000000001</v>
      </c>
      <c r="J23" s="158">
        <v>27.25</v>
      </c>
      <c r="K23" s="159">
        <f t="shared" si="2"/>
        <v>27.931249999999999</v>
      </c>
      <c r="L23" s="158">
        <v>34.04</v>
      </c>
      <c r="M23" s="159">
        <f t="shared" si="3"/>
        <v>34.890999999999998</v>
      </c>
      <c r="N23" s="319">
        <v>20.52</v>
      </c>
      <c r="O23" s="159">
        <f t="shared" si="4"/>
        <v>21.032999999999998</v>
      </c>
      <c r="P23" s="320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</row>
    <row r="24" spans="1:27" ht="14.25" customHeight="1" x14ac:dyDescent="0.2">
      <c r="A24" s="165">
        <v>19</v>
      </c>
      <c r="B24" s="187">
        <v>16.79</v>
      </c>
      <c r="C24" s="189">
        <f t="shared" si="5"/>
        <v>17.209749999999996</v>
      </c>
      <c r="D24" s="187">
        <v>18.48</v>
      </c>
      <c r="E24" s="189">
        <f t="shared" si="6"/>
        <v>18.942</v>
      </c>
      <c r="F24" s="187">
        <v>34.49</v>
      </c>
      <c r="G24" s="189">
        <f t="shared" si="0"/>
        <v>35.352249999999998</v>
      </c>
      <c r="H24" s="166">
        <v>20.440000000000001</v>
      </c>
      <c r="I24" s="159">
        <f t="shared" si="1"/>
        <v>20.951000000000001</v>
      </c>
      <c r="J24" s="158">
        <v>27.25</v>
      </c>
      <c r="K24" s="159">
        <f t="shared" si="2"/>
        <v>27.931249999999999</v>
      </c>
      <c r="L24" s="158">
        <v>34.04</v>
      </c>
      <c r="M24" s="159">
        <f t="shared" si="3"/>
        <v>34.890999999999998</v>
      </c>
      <c r="N24" s="319">
        <v>20.52</v>
      </c>
      <c r="O24" s="159">
        <f t="shared" si="4"/>
        <v>21.032999999999998</v>
      </c>
      <c r="P24" s="320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</row>
    <row r="25" spans="1:27" ht="14.25" customHeight="1" x14ac:dyDescent="0.2">
      <c r="A25" s="165">
        <v>20</v>
      </c>
      <c r="B25" s="187">
        <v>17.13</v>
      </c>
      <c r="C25" s="189">
        <f t="shared" si="5"/>
        <v>17.558249999999997</v>
      </c>
      <c r="D25" s="187">
        <v>18.850000000000001</v>
      </c>
      <c r="E25" s="189">
        <f t="shared" si="6"/>
        <v>19.321249999999999</v>
      </c>
      <c r="F25" s="187">
        <v>35.18</v>
      </c>
      <c r="G25" s="189">
        <f t="shared" si="0"/>
        <v>36.0595</v>
      </c>
      <c r="H25" s="166">
        <v>20.440000000000001</v>
      </c>
      <c r="I25" s="159">
        <f t="shared" si="1"/>
        <v>20.951000000000001</v>
      </c>
      <c r="J25" s="158">
        <v>27.25</v>
      </c>
      <c r="K25" s="159">
        <f t="shared" si="2"/>
        <v>27.931249999999999</v>
      </c>
      <c r="L25" s="158">
        <v>34.04</v>
      </c>
      <c r="M25" s="159">
        <f t="shared" si="3"/>
        <v>34.890999999999998</v>
      </c>
      <c r="N25" s="319">
        <v>20.52</v>
      </c>
      <c r="O25" s="159">
        <f t="shared" si="4"/>
        <v>21.032999999999998</v>
      </c>
      <c r="P25" s="320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</row>
    <row r="26" spans="1:27" ht="14.25" customHeight="1" x14ac:dyDescent="0.2">
      <c r="A26" s="165">
        <v>21</v>
      </c>
      <c r="B26" s="187">
        <v>17.48</v>
      </c>
      <c r="C26" s="189">
        <f t="shared" si="5"/>
        <v>17.916999999999998</v>
      </c>
      <c r="D26" s="187">
        <v>19.21</v>
      </c>
      <c r="E26" s="189">
        <f t="shared" si="6"/>
        <v>19.690249999999999</v>
      </c>
      <c r="F26" s="187">
        <v>35.89</v>
      </c>
      <c r="G26" s="189">
        <f t="shared" si="0"/>
        <v>36.78725</v>
      </c>
      <c r="H26" s="166">
        <v>20.440000000000001</v>
      </c>
      <c r="I26" s="159">
        <f t="shared" si="1"/>
        <v>20.951000000000001</v>
      </c>
      <c r="J26" s="158">
        <v>27.25</v>
      </c>
      <c r="K26" s="159">
        <f t="shared" si="2"/>
        <v>27.931249999999999</v>
      </c>
      <c r="L26" s="158">
        <v>34.04</v>
      </c>
      <c r="M26" s="159">
        <f t="shared" si="3"/>
        <v>34.890999999999998</v>
      </c>
      <c r="N26" s="319">
        <v>20.52</v>
      </c>
      <c r="O26" s="159">
        <f t="shared" si="4"/>
        <v>21.032999999999998</v>
      </c>
      <c r="P26" s="320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</row>
    <row r="27" spans="1:27" ht="14.25" customHeight="1" x14ac:dyDescent="0.2">
      <c r="A27" s="165">
        <v>22</v>
      </c>
      <c r="B27" s="187">
        <v>17.82</v>
      </c>
      <c r="C27" s="189">
        <f t="shared" si="5"/>
        <v>18.265499999999999</v>
      </c>
      <c r="D27" s="187">
        <v>19.61</v>
      </c>
      <c r="E27" s="189">
        <f t="shared" si="6"/>
        <v>20.100249999999999</v>
      </c>
      <c r="F27" s="187">
        <v>36.06</v>
      </c>
      <c r="G27" s="189">
        <f t="shared" si="0"/>
        <v>36.961500000000001</v>
      </c>
      <c r="H27" s="166">
        <v>20.440000000000001</v>
      </c>
      <c r="I27" s="159">
        <f t="shared" si="1"/>
        <v>20.951000000000001</v>
      </c>
      <c r="J27" s="158">
        <v>27.25</v>
      </c>
      <c r="K27" s="159">
        <f t="shared" si="2"/>
        <v>27.931249999999999</v>
      </c>
      <c r="L27" s="158">
        <v>34.04</v>
      </c>
      <c r="M27" s="159">
        <f t="shared" si="3"/>
        <v>34.890999999999998</v>
      </c>
      <c r="N27" s="319">
        <v>20.52</v>
      </c>
      <c r="O27" s="159">
        <f t="shared" si="4"/>
        <v>21.032999999999998</v>
      </c>
      <c r="P27" s="320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</row>
    <row r="28" spans="1:27" ht="14.25" customHeight="1" x14ac:dyDescent="0.2">
      <c r="A28" s="165">
        <v>23</v>
      </c>
      <c r="B28" s="187">
        <v>17.899999999999999</v>
      </c>
      <c r="C28" s="189">
        <f t="shared" si="5"/>
        <v>18.347499999999997</v>
      </c>
      <c r="D28" s="187">
        <v>19.71</v>
      </c>
      <c r="E28" s="189">
        <f t="shared" si="6"/>
        <v>20.202749999999998</v>
      </c>
      <c r="F28" s="187">
        <v>36.06</v>
      </c>
      <c r="G28" s="189">
        <f t="shared" si="0"/>
        <v>36.961500000000001</v>
      </c>
      <c r="H28" s="166">
        <v>20.440000000000001</v>
      </c>
      <c r="I28" s="159">
        <f t="shared" si="1"/>
        <v>20.951000000000001</v>
      </c>
      <c r="J28" s="158">
        <v>27.25</v>
      </c>
      <c r="K28" s="159">
        <f t="shared" si="2"/>
        <v>27.931249999999999</v>
      </c>
      <c r="L28" s="158">
        <v>34.04</v>
      </c>
      <c r="M28" s="159">
        <f t="shared" si="3"/>
        <v>34.890999999999998</v>
      </c>
      <c r="N28" s="319">
        <v>20.52</v>
      </c>
      <c r="O28" s="159">
        <f t="shared" si="4"/>
        <v>21.032999999999998</v>
      </c>
      <c r="P28" s="320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</row>
    <row r="29" spans="1:27" ht="14.25" customHeight="1" x14ac:dyDescent="0.2">
      <c r="A29" s="165">
        <v>24</v>
      </c>
      <c r="B29" s="187">
        <v>17.899999999999999</v>
      </c>
      <c r="C29" s="189">
        <f t="shared" si="5"/>
        <v>18.347499999999997</v>
      </c>
      <c r="D29" s="187">
        <v>19.71</v>
      </c>
      <c r="E29" s="189">
        <f t="shared" si="6"/>
        <v>20.202749999999998</v>
      </c>
      <c r="F29" s="187">
        <v>36.06</v>
      </c>
      <c r="G29" s="189">
        <f t="shared" si="0"/>
        <v>36.961500000000001</v>
      </c>
      <c r="H29" s="166">
        <v>20.440000000000001</v>
      </c>
      <c r="I29" s="159">
        <f t="shared" si="1"/>
        <v>20.951000000000001</v>
      </c>
      <c r="J29" s="158">
        <v>27.25</v>
      </c>
      <c r="K29" s="159">
        <f t="shared" si="2"/>
        <v>27.931249999999999</v>
      </c>
      <c r="L29" s="158">
        <v>34.04</v>
      </c>
      <c r="M29" s="159">
        <f t="shared" si="3"/>
        <v>34.890999999999998</v>
      </c>
      <c r="N29" s="319">
        <v>20.52</v>
      </c>
      <c r="O29" s="159">
        <f t="shared" si="4"/>
        <v>21.032999999999998</v>
      </c>
      <c r="P29" s="320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</row>
    <row r="30" spans="1:27" ht="14.25" customHeight="1" x14ac:dyDescent="0.2">
      <c r="A30" s="165">
        <v>25</v>
      </c>
      <c r="B30" s="187">
        <v>17.899999999999999</v>
      </c>
      <c r="C30" s="189">
        <f t="shared" si="5"/>
        <v>18.347499999999997</v>
      </c>
      <c r="D30" s="187">
        <v>19.71</v>
      </c>
      <c r="E30" s="189">
        <f t="shared" si="6"/>
        <v>20.202749999999998</v>
      </c>
      <c r="F30" s="187">
        <v>36.06</v>
      </c>
      <c r="G30" s="189">
        <f t="shared" si="0"/>
        <v>36.961500000000001</v>
      </c>
      <c r="H30" s="166">
        <v>20.440000000000001</v>
      </c>
      <c r="I30" s="159">
        <f t="shared" si="1"/>
        <v>20.951000000000001</v>
      </c>
      <c r="J30" s="158">
        <v>27.25</v>
      </c>
      <c r="K30" s="159">
        <f t="shared" si="2"/>
        <v>27.931249999999999</v>
      </c>
      <c r="L30" s="158">
        <v>34.04</v>
      </c>
      <c r="M30" s="159">
        <f t="shared" si="3"/>
        <v>34.890999999999998</v>
      </c>
      <c r="N30" s="319">
        <v>20.52</v>
      </c>
      <c r="O30" s="159">
        <f t="shared" si="4"/>
        <v>21.032999999999998</v>
      </c>
      <c r="P30" s="320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</row>
    <row r="31" spans="1:27" ht="14.25" customHeight="1" x14ac:dyDescent="0.2">
      <c r="A31" s="165">
        <v>26</v>
      </c>
      <c r="B31" s="187">
        <v>17.899999999999999</v>
      </c>
      <c r="C31" s="189">
        <f t="shared" si="5"/>
        <v>18.347499999999997</v>
      </c>
      <c r="D31" s="187">
        <v>19.71</v>
      </c>
      <c r="E31" s="189">
        <f t="shared" si="6"/>
        <v>20.202749999999998</v>
      </c>
      <c r="F31" s="187">
        <v>36.06</v>
      </c>
      <c r="G31" s="189">
        <f t="shared" si="0"/>
        <v>36.961500000000001</v>
      </c>
      <c r="H31" s="166">
        <v>20.440000000000001</v>
      </c>
      <c r="I31" s="159">
        <f t="shared" si="1"/>
        <v>20.951000000000001</v>
      </c>
      <c r="J31" s="158">
        <v>27.25</v>
      </c>
      <c r="K31" s="159">
        <f t="shared" si="2"/>
        <v>27.931249999999999</v>
      </c>
      <c r="L31" s="158">
        <v>34.04</v>
      </c>
      <c r="M31" s="159">
        <f t="shared" si="3"/>
        <v>34.890999999999998</v>
      </c>
      <c r="N31" s="319">
        <v>20.52</v>
      </c>
      <c r="O31" s="159">
        <f t="shared" si="4"/>
        <v>21.032999999999998</v>
      </c>
      <c r="P31" s="320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</row>
    <row r="32" spans="1:27" ht="14.25" customHeight="1" x14ac:dyDescent="0.2">
      <c r="A32" s="169">
        <v>27</v>
      </c>
      <c r="B32" s="190">
        <v>17.899999999999999</v>
      </c>
      <c r="C32" s="191">
        <v>18.600000000000001</v>
      </c>
      <c r="D32" s="190">
        <v>19.71</v>
      </c>
      <c r="E32" s="191">
        <v>20.48</v>
      </c>
      <c r="F32" s="187">
        <v>36.6</v>
      </c>
      <c r="G32" s="321">
        <v>37.51</v>
      </c>
      <c r="H32" s="170">
        <v>20.440000000000001</v>
      </c>
      <c r="I32" s="159">
        <f t="shared" si="1"/>
        <v>20.951000000000001</v>
      </c>
      <c r="J32" s="322">
        <v>27.25</v>
      </c>
      <c r="K32" s="159">
        <f t="shared" si="2"/>
        <v>27.931249999999999</v>
      </c>
      <c r="L32" s="322">
        <v>34.04</v>
      </c>
      <c r="M32" s="159">
        <f t="shared" si="3"/>
        <v>34.890999999999998</v>
      </c>
      <c r="N32" s="323">
        <v>20.52</v>
      </c>
      <c r="O32" s="159">
        <f t="shared" si="4"/>
        <v>21.032999999999998</v>
      </c>
      <c r="P32" s="320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</row>
    <row r="33" spans="1:27" ht="14.25" customHeight="1" x14ac:dyDescent="0.2">
      <c r="A33" s="169">
        <v>28</v>
      </c>
      <c r="B33" s="190">
        <v>17.899999999999999</v>
      </c>
      <c r="C33" s="191">
        <v>18.95</v>
      </c>
      <c r="D33" s="190">
        <v>19.71</v>
      </c>
      <c r="E33" s="191">
        <v>20.86</v>
      </c>
      <c r="F33" s="187">
        <v>37.340000000000003</v>
      </c>
      <c r="G33" s="189">
        <f t="shared" ref="G33:G34" si="7">F33*1.025</f>
        <v>38.273499999999999</v>
      </c>
      <c r="H33" s="170">
        <v>20.440000000000001</v>
      </c>
      <c r="I33" s="159">
        <f t="shared" si="1"/>
        <v>20.951000000000001</v>
      </c>
      <c r="J33" s="322">
        <v>27.25</v>
      </c>
      <c r="K33" s="159">
        <f t="shared" si="2"/>
        <v>27.931249999999999</v>
      </c>
      <c r="L33" s="322">
        <v>34.04</v>
      </c>
      <c r="M33" s="159">
        <f t="shared" si="3"/>
        <v>34.890999999999998</v>
      </c>
      <c r="N33" s="323">
        <v>20.52</v>
      </c>
      <c r="O33" s="159">
        <f t="shared" si="4"/>
        <v>21.032999999999998</v>
      </c>
      <c r="P33" s="320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</row>
    <row r="34" spans="1:27" ht="14.25" customHeight="1" x14ac:dyDescent="0.2">
      <c r="A34" s="169">
        <v>29</v>
      </c>
      <c r="B34" s="190">
        <v>17.899999999999999</v>
      </c>
      <c r="C34" s="191">
        <v>19.04</v>
      </c>
      <c r="D34" s="190">
        <v>19.71</v>
      </c>
      <c r="E34" s="191">
        <v>20.96</v>
      </c>
      <c r="F34" s="187">
        <v>37.520000000000003</v>
      </c>
      <c r="G34" s="189">
        <f t="shared" si="7"/>
        <v>38.457999999999998</v>
      </c>
      <c r="H34" s="170">
        <v>20.440000000000001</v>
      </c>
      <c r="I34" s="159">
        <f t="shared" si="1"/>
        <v>20.951000000000001</v>
      </c>
      <c r="J34" s="322">
        <v>27.25</v>
      </c>
      <c r="K34" s="159">
        <f t="shared" si="2"/>
        <v>27.931249999999999</v>
      </c>
      <c r="L34" s="322">
        <v>34.04</v>
      </c>
      <c r="M34" s="159">
        <f t="shared" si="3"/>
        <v>34.890999999999998</v>
      </c>
      <c r="N34" s="323">
        <v>20.52</v>
      </c>
      <c r="O34" s="159">
        <f t="shared" si="4"/>
        <v>21.032999999999998</v>
      </c>
      <c r="P34" s="320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</row>
    <row r="35" spans="1:27" ht="15.75" customHeight="1" x14ac:dyDescent="0.2">
      <c r="A35" s="175"/>
      <c r="B35" s="175"/>
      <c r="C35" s="175"/>
      <c r="D35" s="175"/>
      <c r="E35" s="175"/>
      <c r="F35" s="175"/>
      <c r="G35" s="175"/>
      <c r="H35" s="324"/>
      <c r="I35" s="324"/>
      <c r="J35" s="175"/>
      <c r="K35" s="175"/>
      <c r="L35" s="175"/>
      <c r="M35" s="175"/>
      <c r="N35" s="175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2">
      <c r="A36" s="438" t="s">
        <v>307</v>
      </c>
      <c r="B36" s="396"/>
      <c r="C36" s="396"/>
      <c r="D36" s="397"/>
      <c r="E36" s="2"/>
      <c r="F36" s="175"/>
      <c r="G36" s="175"/>
      <c r="H36" s="324"/>
      <c r="I36" s="324"/>
      <c r="J36" s="175"/>
      <c r="K36" s="175"/>
      <c r="L36" s="175"/>
      <c r="M36" s="175"/>
      <c r="N36" s="175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2">
      <c r="A37" s="439" t="s">
        <v>325</v>
      </c>
      <c r="B37" s="382"/>
      <c r="C37" s="382"/>
      <c r="D37" s="383"/>
      <c r="E37" s="2"/>
      <c r="F37" s="175"/>
      <c r="G37" s="175"/>
      <c r="H37" s="175"/>
      <c r="I37" s="175"/>
      <c r="J37" s="175"/>
      <c r="K37" s="175"/>
      <c r="L37" s="175"/>
      <c r="M37" s="175"/>
      <c r="N37" s="175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2">
      <c r="A38" s="440"/>
      <c r="B38" s="382"/>
      <c r="C38" s="382"/>
      <c r="D38" s="383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2">
      <c r="A41" s="441"/>
      <c r="B41" s="366"/>
      <c r="C41" s="366"/>
      <c r="D41" s="36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 x14ac:dyDescent="0.2"/>
    <row r="239" spans="1:27" ht="15.75" customHeight="1" x14ac:dyDescent="0.2"/>
    <row r="240" spans="1:27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A1:N1"/>
    <mergeCell ref="A36:D36"/>
    <mergeCell ref="A37:D37"/>
    <mergeCell ref="A38:D38"/>
    <mergeCell ref="A41:D41"/>
  </mergeCells>
  <printOptions horizontalCentered="1" gridLines="1"/>
  <pageMargins left="0.7" right="0.7" top="0.75" bottom="0.75" header="0" footer="0"/>
  <pageSetup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98"/>
  <sheetViews>
    <sheetView workbookViewId="0"/>
  </sheetViews>
  <sheetFormatPr defaultColWidth="12.5703125" defaultRowHeight="15" customHeight="1" x14ac:dyDescent="0.2"/>
  <cols>
    <col min="1" max="1" width="69.85546875" customWidth="1"/>
    <col min="2" max="2" width="13.140625" customWidth="1"/>
    <col min="3" max="6" width="12.5703125" customWidth="1"/>
  </cols>
  <sheetData>
    <row r="1" spans="1:24" ht="15.75" customHeight="1" x14ac:dyDescent="0.35">
      <c r="A1" s="365" t="s">
        <v>21</v>
      </c>
      <c r="B1" s="366"/>
      <c r="C1" s="3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 customHeight="1" x14ac:dyDescent="0.25">
      <c r="A2" s="26"/>
      <c r="B2" s="26"/>
      <c r="C2" s="2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customHeight="1" x14ac:dyDescent="0.2">
      <c r="A3" s="390" t="s">
        <v>22</v>
      </c>
      <c r="B3" s="387" t="s">
        <v>23</v>
      </c>
      <c r="C3" s="390" t="s">
        <v>24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 customHeight="1" x14ac:dyDescent="0.2">
      <c r="A4" s="388"/>
      <c r="B4" s="388"/>
      <c r="C4" s="38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 customHeight="1" x14ac:dyDescent="0.2">
      <c r="A5" s="389"/>
      <c r="B5" s="389"/>
      <c r="C5" s="38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.75" customHeight="1" x14ac:dyDescent="0.2">
      <c r="A6" s="27" t="s">
        <v>25</v>
      </c>
      <c r="B6" s="28" t="s">
        <v>26</v>
      </c>
      <c r="C6" s="29" t="s">
        <v>27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 x14ac:dyDescent="0.2">
      <c r="A7" s="30" t="s">
        <v>25</v>
      </c>
      <c r="B7" s="31" t="s">
        <v>28</v>
      </c>
      <c r="C7" s="32" t="s">
        <v>29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.75" customHeight="1" x14ac:dyDescent="0.2">
      <c r="A8" s="30" t="s">
        <v>30</v>
      </c>
      <c r="B8" s="31" t="s">
        <v>31</v>
      </c>
      <c r="C8" s="32" t="s">
        <v>32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75" customHeight="1" x14ac:dyDescent="0.2">
      <c r="A9" s="30" t="s">
        <v>33</v>
      </c>
      <c r="B9" s="31" t="s">
        <v>34</v>
      </c>
      <c r="C9" s="32" t="s">
        <v>32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.75" customHeight="1" x14ac:dyDescent="0.2">
      <c r="A10" s="30" t="s">
        <v>35</v>
      </c>
      <c r="B10" s="31" t="s">
        <v>31</v>
      </c>
      <c r="C10" s="32" t="s">
        <v>32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.75" customHeight="1" x14ac:dyDescent="0.2">
      <c r="A11" s="30" t="s">
        <v>36</v>
      </c>
      <c r="B11" s="31" t="s">
        <v>31</v>
      </c>
      <c r="C11" s="32" t="s">
        <v>32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.75" customHeight="1" x14ac:dyDescent="0.2">
      <c r="A12" s="30" t="s">
        <v>37</v>
      </c>
      <c r="B12" s="31" t="s">
        <v>31</v>
      </c>
      <c r="C12" s="32" t="s">
        <v>32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 customHeight="1" x14ac:dyDescent="0.2">
      <c r="A13" s="30" t="s">
        <v>38</v>
      </c>
      <c r="B13" s="31" t="s">
        <v>31</v>
      </c>
      <c r="C13" s="32" t="s">
        <v>32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 x14ac:dyDescent="0.2">
      <c r="A14" s="30" t="s">
        <v>39</v>
      </c>
      <c r="B14" s="31" t="s">
        <v>31</v>
      </c>
      <c r="C14" s="32" t="s">
        <v>32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.75" customHeight="1" x14ac:dyDescent="0.2">
      <c r="A15" s="30" t="s">
        <v>40</v>
      </c>
      <c r="B15" s="31" t="s">
        <v>31</v>
      </c>
      <c r="C15" s="32" t="s">
        <v>32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75" customHeight="1" x14ac:dyDescent="0.2">
      <c r="A16" s="30" t="s">
        <v>41</v>
      </c>
      <c r="B16" s="31" t="s">
        <v>31</v>
      </c>
      <c r="C16" s="32" t="s">
        <v>32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 x14ac:dyDescent="0.2">
      <c r="A17" s="33" t="s">
        <v>42</v>
      </c>
      <c r="B17" s="31" t="s">
        <v>43</v>
      </c>
      <c r="C17" s="34" t="s">
        <v>44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37.5" customHeight="1" x14ac:dyDescent="0.2">
      <c r="A18" s="35" t="s">
        <v>45</v>
      </c>
      <c r="B18" s="36" t="s">
        <v>46</v>
      </c>
      <c r="C18" s="37" t="s">
        <v>47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20" spans="1:24" ht="15.75" customHeight="1" x14ac:dyDescent="0.2">
      <c r="A20" s="391" t="s">
        <v>48</v>
      </c>
      <c r="B20" s="392"/>
      <c r="C20" s="39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.75" customHeight="1" x14ac:dyDescent="0.2">
      <c r="A21" s="38"/>
      <c r="B21" s="39"/>
      <c r="C21" s="4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 x14ac:dyDescent="0.35">
      <c r="A22" s="365" t="s">
        <v>49</v>
      </c>
      <c r="B22" s="366"/>
      <c r="C22" s="36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 x14ac:dyDescent="0.25">
      <c r="A23" s="26"/>
      <c r="B23" s="26"/>
      <c r="C23" s="26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 x14ac:dyDescent="0.2">
      <c r="A24" s="390" t="s">
        <v>22</v>
      </c>
      <c r="B24" s="387" t="s">
        <v>23</v>
      </c>
      <c r="C24" s="390" t="s">
        <v>24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 x14ac:dyDescent="0.2">
      <c r="A25" s="388"/>
      <c r="B25" s="388"/>
      <c r="C25" s="38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 x14ac:dyDescent="0.2">
      <c r="A26" s="389"/>
      <c r="B26" s="389"/>
      <c r="C26" s="38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 x14ac:dyDescent="0.2">
      <c r="A27" s="41" t="s">
        <v>50</v>
      </c>
      <c r="B27" s="42" t="s">
        <v>51</v>
      </c>
      <c r="C27" s="43" t="s">
        <v>32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 x14ac:dyDescent="0.2">
      <c r="A28" s="391" t="s">
        <v>52</v>
      </c>
      <c r="B28" s="392"/>
      <c r="C28" s="39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.75" customHeight="1" x14ac:dyDescent="0.2"/>
    <row r="230" spans="1:24" ht="15.75" customHeight="1" x14ac:dyDescent="0.2"/>
    <row r="231" spans="1:24" ht="15.75" customHeight="1" x14ac:dyDescent="0.2"/>
    <row r="232" spans="1:24" ht="15.75" customHeight="1" x14ac:dyDescent="0.2"/>
    <row r="233" spans="1:24" ht="15.75" customHeight="1" x14ac:dyDescent="0.2"/>
    <row r="234" spans="1:24" ht="15.75" customHeight="1" x14ac:dyDescent="0.2"/>
    <row r="235" spans="1:24" ht="15.75" customHeight="1" x14ac:dyDescent="0.2"/>
    <row r="236" spans="1:24" ht="15.75" customHeight="1" x14ac:dyDescent="0.2"/>
    <row r="237" spans="1:24" ht="15.75" customHeight="1" x14ac:dyDescent="0.2"/>
    <row r="238" spans="1:24" ht="15.75" customHeight="1" x14ac:dyDescent="0.2"/>
    <row r="239" spans="1:24" ht="15.75" customHeight="1" x14ac:dyDescent="0.2"/>
    <row r="240" spans="1:24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10">
    <mergeCell ref="A28:C28"/>
    <mergeCell ref="B24:B26"/>
    <mergeCell ref="C24:C26"/>
    <mergeCell ref="A1:C1"/>
    <mergeCell ref="A3:A5"/>
    <mergeCell ref="B3:B5"/>
    <mergeCell ref="C3:C5"/>
    <mergeCell ref="A20:C20"/>
    <mergeCell ref="A22:C22"/>
    <mergeCell ref="A24:A26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1000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" customHeight="1" x14ac:dyDescent="0.2"/>
  <cols>
    <col min="1" max="1" width="18.5703125" customWidth="1"/>
    <col min="2" max="3" width="25.140625" customWidth="1"/>
    <col min="4" max="5" width="21.28515625" customWidth="1"/>
    <col min="6" max="7" width="31.28515625" customWidth="1"/>
    <col min="8" max="8" width="35.140625" customWidth="1"/>
    <col min="9" max="9" width="31.28515625" customWidth="1"/>
    <col min="10" max="10" width="20.42578125" customWidth="1"/>
  </cols>
  <sheetData>
    <row r="1" spans="1:29" ht="24.75" customHeight="1" x14ac:dyDescent="0.35">
      <c r="A1" s="365" t="s">
        <v>326</v>
      </c>
      <c r="B1" s="366"/>
      <c r="C1" s="366"/>
      <c r="D1" s="366"/>
      <c r="E1" s="366"/>
      <c r="F1" s="366"/>
      <c r="G1" s="366"/>
      <c r="H1" s="366"/>
      <c r="I1" s="12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</row>
    <row r="2" spans="1:29" ht="18" customHeight="1" x14ac:dyDescent="0.2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</row>
    <row r="3" spans="1:29" ht="15.75" customHeight="1" x14ac:dyDescent="0.25">
      <c r="A3" s="197"/>
      <c r="B3" s="286" t="s">
        <v>222</v>
      </c>
      <c r="C3" s="286"/>
      <c r="D3" s="286" t="s">
        <v>327</v>
      </c>
      <c r="E3" s="286"/>
      <c r="F3" s="286" t="s">
        <v>328</v>
      </c>
      <c r="G3" s="288"/>
      <c r="H3" s="325" t="s">
        <v>329</v>
      </c>
      <c r="I3" s="288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</row>
    <row r="4" spans="1:29" ht="15.75" customHeight="1" x14ac:dyDescent="0.25">
      <c r="A4" s="201"/>
      <c r="B4" s="291" t="s">
        <v>218</v>
      </c>
      <c r="C4" s="291"/>
      <c r="D4" s="291"/>
      <c r="E4" s="326"/>
      <c r="F4" s="327"/>
      <c r="G4" s="327"/>
      <c r="H4" s="293" t="s">
        <v>330</v>
      </c>
      <c r="I4" s="327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</row>
    <row r="5" spans="1:29" ht="15.75" customHeight="1" x14ac:dyDescent="0.25">
      <c r="A5" s="201"/>
      <c r="B5" s="291"/>
      <c r="C5" s="292"/>
      <c r="D5" s="292"/>
      <c r="E5" s="292"/>
      <c r="F5" s="291"/>
      <c r="G5" s="292"/>
      <c r="H5" s="293" t="s">
        <v>331</v>
      </c>
      <c r="I5" s="292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</row>
    <row r="6" spans="1:29" ht="15.75" customHeight="1" x14ac:dyDescent="0.2">
      <c r="A6" s="103" t="s">
        <v>187</v>
      </c>
      <c r="B6" s="328" t="s">
        <v>332</v>
      </c>
      <c r="C6" s="329"/>
      <c r="D6" s="329" t="s">
        <v>333</v>
      </c>
      <c r="E6" s="329"/>
      <c r="F6" s="328" t="s">
        <v>334</v>
      </c>
      <c r="G6" s="329"/>
      <c r="H6" s="330" t="s">
        <v>259</v>
      </c>
      <c r="I6" s="331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</row>
    <row r="7" spans="1:29" ht="15.75" customHeight="1" x14ac:dyDescent="0.2">
      <c r="A7" s="235">
        <v>0</v>
      </c>
      <c r="B7" s="185">
        <v>15.35</v>
      </c>
      <c r="C7" s="189">
        <f t="shared" ref="C7:C33" si="0">B7*1.025</f>
        <v>15.733749999999999</v>
      </c>
      <c r="D7" s="185">
        <v>18.559999999999999</v>
      </c>
      <c r="E7" s="189">
        <f t="shared" ref="E7:E33" si="1">D7*1.025</f>
        <v>19.023999999999997</v>
      </c>
      <c r="F7" s="185">
        <v>18.559999999999999</v>
      </c>
      <c r="G7" s="189">
        <f t="shared" ref="G7:G33" si="2">F7*1.025</f>
        <v>19.023999999999997</v>
      </c>
      <c r="H7" s="332">
        <v>49481</v>
      </c>
      <c r="I7" s="333" t="s">
        <v>335</v>
      </c>
      <c r="J7" s="2"/>
      <c r="K7" s="26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 x14ac:dyDescent="0.2">
      <c r="A8" s="272">
        <v>1</v>
      </c>
      <c r="B8" s="187">
        <v>15.66</v>
      </c>
      <c r="C8" s="189">
        <f t="shared" si="0"/>
        <v>16.051499999999997</v>
      </c>
      <c r="D8" s="187">
        <v>18.93</v>
      </c>
      <c r="E8" s="189">
        <f t="shared" si="1"/>
        <v>19.403249999999996</v>
      </c>
      <c r="F8" s="187">
        <v>18.93</v>
      </c>
      <c r="G8" s="189">
        <f t="shared" si="2"/>
        <v>19.403249999999996</v>
      </c>
      <c r="H8" s="332">
        <v>50472</v>
      </c>
      <c r="I8" s="333">
        <v>51734</v>
      </c>
      <c r="J8" s="2"/>
      <c r="K8" s="26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 x14ac:dyDescent="0.2">
      <c r="A9" s="272">
        <v>2</v>
      </c>
      <c r="B9" s="187">
        <v>15.94</v>
      </c>
      <c r="C9" s="189">
        <f t="shared" si="0"/>
        <v>16.3385</v>
      </c>
      <c r="D9" s="187">
        <v>19.309999999999999</v>
      </c>
      <c r="E9" s="189">
        <f t="shared" si="1"/>
        <v>19.792749999999998</v>
      </c>
      <c r="F9" s="187">
        <v>19.309999999999999</v>
      </c>
      <c r="G9" s="189">
        <f t="shared" si="2"/>
        <v>19.792749999999998</v>
      </c>
      <c r="H9" s="332">
        <v>51481</v>
      </c>
      <c r="I9" s="333">
        <v>52768</v>
      </c>
      <c r="J9" s="2"/>
      <c r="K9" s="26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 x14ac:dyDescent="0.2">
      <c r="A10" s="272">
        <v>3</v>
      </c>
      <c r="B10" s="187">
        <v>16.29</v>
      </c>
      <c r="C10" s="189">
        <f t="shared" si="0"/>
        <v>16.697249999999997</v>
      </c>
      <c r="D10" s="187">
        <v>19.7</v>
      </c>
      <c r="E10" s="189">
        <f t="shared" si="1"/>
        <v>20.192499999999999</v>
      </c>
      <c r="F10" s="187">
        <v>19.7</v>
      </c>
      <c r="G10" s="189">
        <f t="shared" si="2"/>
        <v>20.192499999999999</v>
      </c>
      <c r="H10" s="332">
        <v>52508</v>
      </c>
      <c r="I10" s="333">
        <v>53821</v>
      </c>
      <c r="J10" s="2"/>
      <c r="K10" s="26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 x14ac:dyDescent="0.2">
      <c r="A11" s="272">
        <v>4</v>
      </c>
      <c r="B11" s="187">
        <v>16.62</v>
      </c>
      <c r="C11" s="189">
        <f t="shared" si="0"/>
        <v>17.035499999999999</v>
      </c>
      <c r="D11" s="187">
        <v>20.09</v>
      </c>
      <c r="E11" s="189">
        <f t="shared" si="1"/>
        <v>20.592249999999996</v>
      </c>
      <c r="F11" s="187">
        <v>20.09</v>
      </c>
      <c r="G11" s="189">
        <f t="shared" si="2"/>
        <v>20.592249999999996</v>
      </c>
      <c r="H11" s="332">
        <v>53558</v>
      </c>
      <c r="I11" s="333">
        <v>54896</v>
      </c>
      <c r="J11" s="334"/>
      <c r="K11" s="26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 x14ac:dyDescent="0.2">
      <c r="A12" s="272">
        <v>5</v>
      </c>
      <c r="B12" s="187">
        <v>16.920000000000002</v>
      </c>
      <c r="C12" s="189">
        <f t="shared" si="0"/>
        <v>17.343</v>
      </c>
      <c r="D12" s="187">
        <v>20.51</v>
      </c>
      <c r="E12" s="189">
        <f t="shared" si="1"/>
        <v>21.022749999999998</v>
      </c>
      <c r="F12" s="187">
        <v>20.51</v>
      </c>
      <c r="G12" s="189">
        <f t="shared" si="2"/>
        <v>21.022749999999998</v>
      </c>
      <c r="H12" s="332">
        <v>54631</v>
      </c>
      <c r="I12" s="333">
        <v>55997</v>
      </c>
      <c r="J12" s="334"/>
      <c r="K12" s="26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 x14ac:dyDescent="0.2">
      <c r="A13" s="272">
        <v>6</v>
      </c>
      <c r="B13" s="187">
        <v>17.27</v>
      </c>
      <c r="C13" s="189">
        <f t="shared" si="0"/>
        <v>17.701749999999997</v>
      </c>
      <c r="D13" s="187">
        <v>20.92</v>
      </c>
      <c r="E13" s="189">
        <f t="shared" si="1"/>
        <v>21.443000000000001</v>
      </c>
      <c r="F13" s="187">
        <v>20.92</v>
      </c>
      <c r="G13" s="189">
        <f t="shared" si="2"/>
        <v>21.443000000000001</v>
      </c>
      <c r="H13" s="332">
        <v>55721</v>
      </c>
      <c r="I13" s="333">
        <v>57114</v>
      </c>
      <c r="J13" s="334"/>
      <c r="K13" s="26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 x14ac:dyDescent="0.2">
      <c r="A14" s="272">
        <v>7</v>
      </c>
      <c r="B14" s="187">
        <v>17.64</v>
      </c>
      <c r="C14" s="189">
        <f t="shared" si="0"/>
        <v>18.081</v>
      </c>
      <c r="D14" s="187">
        <v>21.33</v>
      </c>
      <c r="E14" s="189">
        <f t="shared" si="1"/>
        <v>21.863249999999997</v>
      </c>
      <c r="F14" s="187">
        <v>21.33</v>
      </c>
      <c r="G14" s="189">
        <f t="shared" si="2"/>
        <v>21.863249999999997</v>
      </c>
      <c r="H14" s="332">
        <v>56837</v>
      </c>
      <c r="I14" s="333">
        <v>58259</v>
      </c>
      <c r="J14" s="334"/>
      <c r="K14" s="26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 x14ac:dyDescent="0.2">
      <c r="A15" s="272">
        <v>8</v>
      </c>
      <c r="B15" s="187">
        <v>17.96</v>
      </c>
      <c r="C15" s="189">
        <f t="shared" si="0"/>
        <v>18.408999999999999</v>
      </c>
      <c r="D15" s="187">
        <v>21.76</v>
      </c>
      <c r="E15" s="189">
        <f t="shared" si="1"/>
        <v>22.303999999999998</v>
      </c>
      <c r="F15" s="187">
        <v>21.76</v>
      </c>
      <c r="G15" s="189">
        <f t="shared" si="2"/>
        <v>22.303999999999998</v>
      </c>
      <c r="H15" s="332">
        <v>57975</v>
      </c>
      <c r="I15" s="333">
        <v>59424</v>
      </c>
      <c r="J15" s="334"/>
      <c r="K15" s="26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 x14ac:dyDescent="0.2">
      <c r="A16" s="272">
        <v>9</v>
      </c>
      <c r="B16" s="187">
        <v>18.329999999999998</v>
      </c>
      <c r="C16" s="189">
        <f t="shared" si="0"/>
        <v>18.788249999999998</v>
      </c>
      <c r="D16" s="187">
        <v>22.19</v>
      </c>
      <c r="E16" s="189">
        <f t="shared" si="1"/>
        <v>22.74475</v>
      </c>
      <c r="F16" s="187">
        <v>22.19</v>
      </c>
      <c r="G16" s="189">
        <f t="shared" si="2"/>
        <v>22.74475</v>
      </c>
      <c r="H16" s="332">
        <v>59132</v>
      </c>
      <c r="I16" s="333">
        <v>60611</v>
      </c>
      <c r="J16" s="334"/>
      <c r="K16" s="26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">
      <c r="A17" s="272">
        <v>10</v>
      </c>
      <c r="B17" s="187">
        <v>18.73</v>
      </c>
      <c r="C17" s="189">
        <f t="shared" si="0"/>
        <v>19.198249999999998</v>
      </c>
      <c r="D17" s="187">
        <v>22.63</v>
      </c>
      <c r="E17" s="189">
        <f t="shared" si="1"/>
        <v>23.195749999999997</v>
      </c>
      <c r="F17" s="187">
        <v>22.63</v>
      </c>
      <c r="G17" s="189">
        <f t="shared" si="2"/>
        <v>23.195749999999997</v>
      </c>
      <c r="H17" s="332">
        <v>60316</v>
      </c>
      <c r="I17" s="333">
        <v>61824</v>
      </c>
      <c r="J17" s="334"/>
      <c r="K17" s="26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">
      <c r="A18" s="272">
        <v>11</v>
      </c>
      <c r="B18" s="187">
        <v>19.07</v>
      </c>
      <c r="C18" s="189">
        <f t="shared" si="0"/>
        <v>19.546749999999999</v>
      </c>
      <c r="D18" s="187">
        <v>23.1</v>
      </c>
      <c r="E18" s="189">
        <f t="shared" si="1"/>
        <v>23.677499999999998</v>
      </c>
      <c r="F18" s="187">
        <v>23.1</v>
      </c>
      <c r="G18" s="189">
        <f t="shared" si="2"/>
        <v>23.677499999999998</v>
      </c>
      <c r="H18" s="332">
        <v>61524</v>
      </c>
      <c r="I18" s="333">
        <v>63062</v>
      </c>
      <c r="J18" s="334"/>
      <c r="K18" s="266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">
      <c r="A19" s="272">
        <v>12</v>
      </c>
      <c r="B19" s="187">
        <v>19.47</v>
      </c>
      <c r="C19" s="189">
        <f t="shared" si="0"/>
        <v>19.956749999999996</v>
      </c>
      <c r="D19" s="187">
        <v>23.56</v>
      </c>
      <c r="E19" s="189">
        <f t="shared" si="1"/>
        <v>24.148999999999997</v>
      </c>
      <c r="F19" s="187">
        <v>23.56</v>
      </c>
      <c r="G19" s="189">
        <f t="shared" si="2"/>
        <v>24.148999999999997</v>
      </c>
      <c r="H19" s="332">
        <v>62752</v>
      </c>
      <c r="I19" s="333">
        <v>64320</v>
      </c>
      <c r="J19" s="334"/>
      <c r="K19" s="26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">
      <c r="A20" s="272">
        <v>13</v>
      </c>
      <c r="B20" s="187">
        <v>19.86</v>
      </c>
      <c r="C20" s="189">
        <f t="shared" si="0"/>
        <v>20.356499999999997</v>
      </c>
      <c r="D20" s="187">
        <v>24.02</v>
      </c>
      <c r="E20" s="189">
        <f t="shared" si="1"/>
        <v>24.620499999999996</v>
      </c>
      <c r="F20" s="187">
        <v>24.02</v>
      </c>
      <c r="G20" s="189">
        <f t="shared" si="2"/>
        <v>24.620499999999996</v>
      </c>
      <c r="H20" s="332">
        <v>64010</v>
      </c>
      <c r="I20" s="333">
        <v>65611</v>
      </c>
      <c r="J20" s="334"/>
      <c r="K20" s="26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">
      <c r="A21" s="272">
        <v>14</v>
      </c>
      <c r="B21" s="187">
        <v>20.239999999999998</v>
      </c>
      <c r="C21" s="189">
        <f t="shared" si="0"/>
        <v>20.745999999999995</v>
      </c>
      <c r="D21" s="187">
        <v>24.49</v>
      </c>
      <c r="E21" s="189">
        <f t="shared" si="1"/>
        <v>25.102249999999998</v>
      </c>
      <c r="F21" s="187">
        <v>24.49</v>
      </c>
      <c r="G21" s="189">
        <f t="shared" si="2"/>
        <v>25.102249999999998</v>
      </c>
      <c r="H21" s="332">
        <v>65289</v>
      </c>
      <c r="I21" s="333">
        <v>66921</v>
      </c>
      <c r="J21" s="334"/>
      <c r="K21" s="26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">
      <c r="A22" s="272">
        <v>15</v>
      </c>
      <c r="B22" s="187">
        <v>20.66</v>
      </c>
      <c r="C22" s="189">
        <f t="shared" si="0"/>
        <v>21.176499999999997</v>
      </c>
      <c r="D22" s="187">
        <v>25</v>
      </c>
      <c r="E22" s="189">
        <f t="shared" si="1"/>
        <v>25.624999999999996</v>
      </c>
      <c r="F22" s="187">
        <v>25</v>
      </c>
      <c r="G22" s="189">
        <f t="shared" si="2"/>
        <v>25.624999999999996</v>
      </c>
      <c r="H22" s="332">
        <v>66598</v>
      </c>
      <c r="I22" s="333">
        <v>68262</v>
      </c>
      <c r="J22" s="334"/>
      <c r="K22" s="26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">
      <c r="A23" s="272">
        <v>16</v>
      </c>
      <c r="B23" s="187">
        <v>21.06</v>
      </c>
      <c r="C23" s="189">
        <f t="shared" si="0"/>
        <v>21.586499999999997</v>
      </c>
      <c r="D23" s="187">
        <v>25.49</v>
      </c>
      <c r="E23" s="189">
        <f t="shared" si="1"/>
        <v>26.127249999999997</v>
      </c>
      <c r="F23" s="187">
        <v>25.49</v>
      </c>
      <c r="G23" s="189">
        <f t="shared" si="2"/>
        <v>26.127249999999997</v>
      </c>
      <c r="H23" s="332">
        <v>67927</v>
      </c>
      <c r="I23" s="333">
        <v>69626</v>
      </c>
      <c r="J23" s="334"/>
      <c r="K23" s="26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">
      <c r="A24" s="272">
        <v>17</v>
      </c>
      <c r="B24" s="187">
        <v>21.49</v>
      </c>
      <c r="C24" s="189">
        <f t="shared" si="0"/>
        <v>22.027249999999995</v>
      </c>
      <c r="D24" s="187">
        <v>26.01</v>
      </c>
      <c r="E24" s="189">
        <f t="shared" si="1"/>
        <v>26.660249999999998</v>
      </c>
      <c r="F24" s="187">
        <v>26.01</v>
      </c>
      <c r="G24" s="189">
        <f t="shared" si="2"/>
        <v>26.660249999999998</v>
      </c>
      <c r="H24" s="332">
        <v>69286</v>
      </c>
      <c r="I24" s="333">
        <v>71018</v>
      </c>
      <c r="J24" s="334"/>
      <c r="K24" s="26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">
      <c r="A25" s="272">
        <v>18</v>
      </c>
      <c r="B25" s="187">
        <v>21.93</v>
      </c>
      <c r="C25" s="189">
        <f t="shared" si="0"/>
        <v>22.478249999999999</v>
      </c>
      <c r="D25" s="187">
        <v>26.51</v>
      </c>
      <c r="E25" s="189">
        <f t="shared" si="1"/>
        <v>27.172750000000001</v>
      </c>
      <c r="F25" s="187">
        <v>26.51</v>
      </c>
      <c r="G25" s="189">
        <f t="shared" si="2"/>
        <v>27.172750000000001</v>
      </c>
      <c r="H25" s="332">
        <v>70671</v>
      </c>
      <c r="I25" s="333">
        <v>72438</v>
      </c>
      <c r="J25" s="334"/>
      <c r="K25" s="26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">
      <c r="A26" s="272">
        <v>19</v>
      </c>
      <c r="B26" s="187">
        <v>22.34</v>
      </c>
      <c r="C26" s="189">
        <f t="shared" si="0"/>
        <v>22.898499999999999</v>
      </c>
      <c r="D26" s="187">
        <v>27.04</v>
      </c>
      <c r="E26" s="189">
        <f t="shared" si="1"/>
        <v>27.715999999999998</v>
      </c>
      <c r="F26" s="187">
        <v>27.04</v>
      </c>
      <c r="G26" s="189">
        <f t="shared" si="2"/>
        <v>27.715999999999998</v>
      </c>
      <c r="H26" s="332">
        <v>72088</v>
      </c>
      <c r="I26" s="333">
        <v>73889</v>
      </c>
      <c r="J26" s="334"/>
      <c r="K26" s="26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">
      <c r="A27" s="272">
        <v>20</v>
      </c>
      <c r="B27" s="187">
        <v>22.79</v>
      </c>
      <c r="C27" s="189">
        <f t="shared" si="0"/>
        <v>23.359749999999998</v>
      </c>
      <c r="D27" s="187">
        <v>27.58</v>
      </c>
      <c r="E27" s="189">
        <f t="shared" si="1"/>
        <v>28.269499999999997</v>
      </c>
      <c r="F27" s="187">
        <v>27.58</v>
      </c>
      <c r="G27" s="189">
        <f t="shared" si="2"/>
        <v>28.269499999999997</v>
      </c>
      <c r="H27" s="332">
        <v>73592</v>
      </c>
      <c r="I27" s="333">
        <v>75365</v>
      </c>
      <c r="J27" s="334"/>
      <c r="K27" s="26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">
      <c r="A28" s="272">
        <v>21</v>
      </c>
      <c r="B28" s="187">
        <v>23.26</v>
      </c>
      <c r="C28" s="189">
        <f t="shared" si="0"/>
        <v>23.8415</v>
      </c>
      <c r="D28" s="187">
        <v>28.14</v>
      </c>
      <c r="E28" s="189">
        <f t="shared" si="1"/>
        <v>28.843499999999999</v>
      </c>
      <c r="F28" s="187">
        <v>28.14</v>
      </c>
      <c r="G28" s="189">
        <f t="shared" si="2"/>
        <v>28.843499999999999</v>
      </c>
      <c r="H28" s="332">
        <v>74998</v>
      </c>
      <c r="I28" s="333">
        <v>76873</v>
      </c>
      <c r="J28" s="334"/>
      <c r="K28" s="26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">
      <c r="A29" s="272">
        <v>22</v>
      </c>
      <c r="B29" s="187">
        <v>23.72</v>
      </c>
      <c r="C29" s="189">
        <f t="shared" si="0"/>
        <v>24.312999999999995</v>
      </c>
      <c r="D29" s="187">
        <v>28.7</v>
      </c>
      <c r="E29" s="189">
        <f t="shared" si="1"/>
        <v>29.417499999999997</v>
      </c>
      <c r="F29" s="187">
        <v>28.7</v>
      </c>
      <c r="G29" s="189">
        <f t="shared" si="2"/>
        <v>29.417499999999997</v>
      </c>
      <c r="H29" s="332">
        <v>75372</v>
      </c>
      <c r="I29" s="333">
        <v>77257</v>
      </c>
      <c r="J29" s="334"/>
      <c r="K29" s="26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">
      <c r="A30" s="272">
        <v>23</v>
      </c>
      <c r="B30" s="187">
        <v>23.84</v>
      </c>
      <c r="C30" s="189">
        <f t="shared" si="0"/>
        <v>24.435999999999996</v>
      </c>
      <c r="D30" s="187">
        <v>28.83</v>
      </c>
      <c r="E30" s="189">
        <f t="shared" si="1"/>
        <v>29.550749999999997</v>
      </c>
      <c r="F30" s="187">
        <v>28.83</v>
      </c>
      <c r="G30" s="189">
        <f t="shared" si="2"/>
        <v>29.550749999999997</v>
      </c>
      <c r="H30" s="332">
        <v>75372</v>
      </c>
      <c r="I30" s="333">
        <v>77257</v>
      </c>
      <c r="J30" s="334"/>
      <c r="K30" s="26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">
      <c r="A31" s="272">
        <v>24</v>
      </c>
      <c r="B31" s="187">
        <v>23.84</v>
      </c>
      <c r="C31" s="189">
        <f t="shared" si="0"/>
        <v>24.435999999999996</v>
      </c>
      <c r="D31" s="187">
        <v>28.83</v>
      </c>
      <c r="E31" s="189">
        <f t="shared" si="1"/>
        <v>29.550749999999997</v>
      </c>
      <c r="F31" s="187">
        <v>28.83</v>
      </c>
      <c r="G31" s="189">
        <f t="shared" si="2"/>
        <v>29.550749999999997</v>
      </c>
      <c r="H31" s="332">
        <v>75372</v>
      </c>
      <c r="I31" s="333">
        <v>77257</v>
      </c>
      <c r="J31" s="334"/>
      <c r="K31" s="26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">
      <c r="A32" s="272">
        <v>25</v>
      </c>
      <c r="B32" s="187">
        <v>23.84</v>
      </c>
      <c r="C32" s="189">
        <f t="shared" si="0"/>
        <v>24.435999999999996</v>
      </c>
      <c r="D32" s="187">
        <v>28.83</v>
      </c>
      <c r="E32" s="189">
        <f t="shared" si="1"/>
        <v>29.550749999999997</v>
      </c>
      <c r="F32" s="187">
        <v>28.83</v>
      </c>
      <c r="G32" s="189">
        <f t="shared" si="2"/>
        <v>29.550749999999997</v>
      </c>
      <c r="H32" s="332">
        <v>75372</v>
      </c>
      <c r="I32" s="333">
        <v>77257</v>
      </c>
      <c r="J32" s="334"/>
      <c r="K32" s="266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">
      <c r="A33" s="272">
        <v>26</v>
      </c>
      <c r="B33" s="187">
        <v>23.84</v>
      </c>
      <c r="C33" s="189">
        <f t="shared" si="0"/>
        <v>24.435999999999996</v>
      </c>
      <c r="D33" s="187">
        <v>28.83</v>
      </c>
      <c r="E33" s="189">
        <f t="shared" si="1"/>
        <v>29.550749999999997</v>
      </c>
      <c r="F33" s="187">
        <v>28.83</v>
      </c>
      <c r="G33" s="189">
        <f t="shared" si="2"/>
        <v>29.550749999999997</v>
      </c>
      <c r="H33" s="332">
        <v>75372</v>
      </c>
      <c r="I33" s="333">
        <v>77257</v>
      </c>
      <c r="J33" s="334"/>
      <c r="K33" s="26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">
      <c r="A34" s="273">
        <v>27</v>
      </c>
      <c r="B34" s="190">
        <v>23.84</v>
      </c>
      <c r="C34" s="191">
        <v>24.77</v>
      </c>
      <c r="D34" s="190">
        <v>28.83</v>
      </c>
      <c r="E34" s="191">
        <v>29.95</v>
      </c>
      <c r="F34" s="190">
        <v>28.83</v>
      </c>
      <c r="G34" s="191">
        <v>29.95</v>
      </c>
      <c r="H34" s="332">
        <v>76495</v>
      </c>
      <c r="I34" s="333">
        <v>78407</v>
      </c>
      <c r="J34" s="334"/>
      <c r="K34" s="26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">
      <c r="A35" s="273">
        <v>28</v>
      </c>
      <c r="B35" s="190">
        <v>23.84</v>
      </c>
      <c r="C35" s="191">
        <v>25.23</v>
      </c>
      <c r="D35" s="190">
        <v>28.83</v>
      </c>
      <c r="E35" s="191">
        <v>30.51</v>
      </c>
      <c r="F35" s="190">
        <v>28.83</v>
      </c>
      <c r="G35" s="191">
        <v>30.51</v>
      </c>
      <c r="H35" s="332">
        <v>78000</v>
      </c>
      <c r="I35" s="333">
        <v>79950</v>
      </c>
      <c r="J35" s="334"/>
      <c r="K35" s="26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">
      <c r="A36" s="273">
        <v>29</v>
      </c>
      <c r="B36" s="190">
        <v>23.84</v>
      </c>
      <c r="C36" s="191">
        <v>25.36</v>
      </c>
      <c r="D36" s="190">
        <v>28.83</v>
      </c>
      <c r="E36" s="191">
        <v>30.66</v>
      </c>
      <c r="F36" s="190">
        <v>28.83</v>
      </c>
      <c r="G36" s="191">
        <v>30.66</v>
      </c>
      <c r="H36" s="332">
        <v>78391</v>
      </c>
      <c r="I36" s="333">
        <v>80351</v>
      </c>
      <c r="J36" s="334"/>
      <c r="K36" s="266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">
      <c r="A37" s="175"/>
      <c r="B37" s="175"/>
      <c r="C37" s="175"/>
      <c r="D37" s="175"/>
      <c r="E37" s="175"/>
      <c r="F37" s="175"/>
      <c r="G37" s="175"/>
      <c r="H37" s="175"/>
      <c r="I37" s="17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">
      <c r="A38" s="442" t="s">
        <v>233</v>
      </c>
      <c r="B38" s="376"/>
      <c r="C38" s="376"/>
      <c r="D38" s="377"/>
      <c r="E38" s="2"/>
      <c r="F38" s="175"/>
      <c r="G38" s="175"/>
      <c r="H38" s="175"/>
      <c r="I38" s="17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"/>
    <row r="240" spans="1:29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H1"/>
    <mergeCell ref="A38:D38"/>
  </mergeCells>
  <printOptions horizontalCentered="1"/>
  <pageMargins left="0.7" right="0.7" top="0.75" bottom="0.75" header="0" footer="0"/>
  <pageSetup fitToWidth="0" pageOrder="overThenDown" orientation="landscape" cellComments="atEnd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" customHeight="1" x14ac:dyDescent="0.2"/>
  <cols>
    <col min="1" max="1" width="15.42578125" customWidth="1"/>
    <col min="2" max="2" width="25.5703125" customWidth="1"/>
    <col min="3" max="3" width="23" customWidth="1"/>
    <col min="4" max="4" width="25.7109375" customWidth="1"/>
    <col min="5" max="5" width="21.42578125" hidden="1" customWidth="1"/>
    <col min="6" max="6" width="23" customWidth="1"/>
  </cols>
  <sheetData>
    <row r="1" spans="1:26" ht="15.75" customHeight="1" x14ac:dyDescent="0.35">
      <c r="A1" s="365" t="s">
        <v>336</v>
      </c>
      <c r="B1" s="366"/>
      <c r="C1" s="366"/>
      <c r="D1" s="366"/>
      <c r="E1" s="366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5.75" customHeight="1" x14ac:dyDescent="0.25">
      <c r="A2" s="123"/>
      <c r="B2" s="123"/>
      <c r="C2" s="123"/>
      <c r="D2" s="123"/>
      <c r="E2" s="123"/>
      <c r="F2" s="12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ht="15.75" customHeight="1" x14ac:dyDescent="0.25">
      <c r="A3" s="124"/>
      <c r="B3" s="96" t="s">
        <v>337</v>
      </c>
      <c r="C3" s="96"/>
      <c r="D3" s="96" t="s">
        <v>298</v>
      </c>
      <c r="E3" s="335" t="s">
        <v>338</v>
      </c>
      <c r="F3" s="96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ht="15.75" customHeight="1" x14ac:dyDescent="0.2">
      <c r="A4" s="153" t="s">
        <v>187</v>
      </c>
      <c r="B4" s="154" t="s">
        <v>283</v>
      </c>
      <c r="C4" s="154"/>
      <c r="D4" s="154" t="s">
        <v>283</v>
      </c>
      <c r="E4" s="336" t="s">
        <v>323</v>
      </c>
      <c r="F4" s="154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ht="14.25" customHeight="1" x14ac:dyDescent="0.2">
      <c r="A5" s="235">
        <v>0</v>
      </c>
      <c r="B5" s="185">
        <v>12.67</v>
      </c>
      <c r="C5" s="302">
        <f>B5*1.02+0.08</f>
        <v>13.003400000000001</v>
      </c>
      <c r="D5" s="185">
        <v>16.87</v>
      </c>
      <c r="E5" s="337">
        <v>30991</v>
      </c>
      <c r="F5" s="189">
        <f t="shared" ref="F5:F31" si="0">D5*1.025</f>
        <v>17.29175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">
      <c r="A6" s="272">
        <v>1</v>
      </c>
      <c r="B6" s="187">
        <v>12.93</v>
      </c>
      <c r="C6" s="189">
        <f t="shared" ref="C6:C31" si="1">B6*1.025</f>
        <v>13.253249999999998</v>
      </c>
      <c r="D6" s="187">
        <v>17.22</v>
      </c>
      <c r="E6" s="332">
        <v>31610</v>
      </c>
      <c r="F6" s="189">
        <f t="shared" si="0"/>
        <v>17.650499999999997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">
      <c r="A7" s="272">
        <v>2</v>
      </c>
      <c r="B7" s="187">
        <v>13.19</v>
      </c>
      <c r="C7" s="189">
        <f t="shared" si="1"/>
        <v>13.519749999999998</v>
      </c>
      <c r="D7" s="187">
        <v>17.57</v>
      </c>
      <c r="E7" s="332">
        <v>32243</v>
      </c>
      <c r="F7" s="189">
        <f t="shared" si="0"/>
        <v>18.009249999999998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">
      <c r="A8" s="272">
        <v>3</v>
      </c>
      <c r="B8" s="187">
        <v>13.46</v>
      </c>
      <c r="C8" s="189">
        <f t="shared" si="1"/>
        <v>13.7965</v>
      </c>
      <c r="D8" s="187">
        <v>17.899999999999999</v>
      </c>
      <c r="E8" s="332">
        <v>32888</v>
      </c>
      <c r="F8" s="189">
        <f t="shared" si="0"/>
        <v>18.347499999999997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">
      <c r="A9" s="272">
        <v>4</v>
      </c>
      <c r="B9" s="187">
        <v>13.72</v>
      </c>
      <c r="C9" s="189">
        <f t="shared" si="1"/>
        <v>14.062999999999999</v>
      </c>
      <c r="D9" s="187">
        <v>18.27</v>
      </c>
      <c r="E9" s="332">
        <v>33545</v>
      </c>
      <c r="F9" s="189">
        <f t="shared" si="0"/>
        <v>18.726749999999999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">
      <c r="A10" s="272">
        <v>5</v>
      </c>
      <c r="B10" s="187">
        <v>14</v>
      </c>
      <c r="C10" s="189">
        <f t="shared" si="1"/>
        <v>14.349999999999998</v>
      </c>
      <c r="D10" s="187">
        <v>18.649999999999999</v>
      </c>
      <c r="E10" s="332">
        <v>34216</v>
      </c>
      <c r="F10" s="189">
        <f t="shared" si="0"/>
        <v>19.116249999999997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">
      <c r="A11" s="272">
        <v>6</v>
      </c>
      <c r="B11" s="187">
        <v>14.29</v>
      </c>
      <c r="C11" s="189">
        <f t="shared" si="1"/>
        <v>14.647249999999998</v>
      </c>
      <c r="D11" s="187">
        <v>19</v>
      </c>
      <c r="E11" s="332">
        <v>34899</v>
      </c>
      <c r="F11" s="189">
        <f t="shared" si="0"/>
        <v>19.474999999999998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2">
      <c r="A12" s="272">
        <v>7</v>
      </c>
      <c r="B12" s="187">
        <v>14.56</v>
      </c>
      <c r="C12" s="189">
        <f t="shared" si="1"/>
        <v>14.923999999999999</v>
      </c>
      <c r="D12" s="187">
        <v>19.38</v>
      </c>
      <c r="E12" s="332">
        <v>35598</v>
      </c>
      <c r="F12" s="189">
        <f t="shared" si="0"/>
        <v>19.864499999999996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">
      <c r="A13" s="272">
        <v>8</v>
      </c>
      <c r="B13" s="187">
        <v>14.84</v>
      </c>
      <c r="C13" s="189">
        <f t="shared" si="1"/>
        <v>15.210999999999999</v>
      </c>
      <c r="D13" s="187">
        <v>19.8</v>
      </c>
      <c r="E13" s="332">
        <v>36311</v>
      </c>
      <c r="F13" s="189">
        <f t="shared" si="0"/>
        <v>20.294999999999998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">
      <c r="A14" s="272">
        <v>9</v>
      </c>
      <c r="B14" s="187">
        <v>15.16</v>
      </c>
      <c r="C14" s="189">
        <f t="shared" si="1"/>
        <v>15.538999999999998</v>
      </c>
      <c r="D14" s="187">
        <v>20.16</v>
      </c>
      <c r="E14" s="332">
        <v>36937</v>
      </c>
      <c r="F14" s="189">
        <f t="shared" si="0"/>
        <v>20.663999999999998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">
      <c r="A15" s="272">
        <v>10</v>
      </c>
      <c r="B15" s="187">
        <v>15.47</v>
      </c>
      <c r="C15" s="189">
        <f t="shared" si="1"/>
        <v>15.85675</v>
      </c>
      <c r="D15" s="187">
        <v>20.58</v>
      </c>
      <c r="E15" s="332">
        <v>37778</v>
      </c>
      <c r="F15" s="189">
        <f t="shared" si="0"/>
        <v>21.094499999999996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">
      <c r="A16" s="272">
        <v>11</v>
      </c>
      <c r="B16" s="187">
        <v>15.76</v>
      </c>
      <c r="C16" s="189">
        <f t="shared" si="1"/>
        <v>16.154</v>
      </c>
      <c r="D16" s="187">
        <v>20.99</v>
      </c>
      <c r="E16" s="332">
        <v>38532</v>
      </c>
      <c r="F16" s="189">
        <f t="shared" si="0"/>
        <v>21.514749999999996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">
      <c r="A17" s="272">
        <v>12</v>
      </c>
      <c r="B17" s="187">
        <v>16.079999999999998</v>
      </c>
      <c r="C17" s="189">
        <f t="shared" si="1"/>
        <v>16.481999999999996</v>
      </c>
      <c r="D17" s="187">
        <v>21.41</v>
      </c>
      <c r="E17" s="332">
        <v>39304</v>
      </c>
      <c r="F17" s="189">
        <f t="shared" si="0"/>
        <v>21.945249999999998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">
      <c r="A18" s="272">
        <v>13</v>
      </c>
      <c r="B18" s="187">
        <v>16.41</v>
      </c>
      <c r="C18" s="189">
        <f t="shared" si="1"/>
        <v>16.820249999999998</v>
      </c>
      <c r="D18" s="187">
        <v>21.85</v>
      </c>
      <c r="E18" s="332">
        <v>40090</v>
      </c>
      <c r="F18" s="189">
        <f t="shared" si="0"/>
        <v>22.396249999999998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">
      <c r="A19" s="272">
        <v>14</v>
      </c>
      <c r="B19" s="187">
        <v>16.739999999999998</v>
      </c>
      <c r="C19" s="189">
        <f t="shared" si="1"/>
        <v>17.158499999999997</v>
      </c>
      <c r="D19" s="187">
        <v>22.26</v>
      </c>
      <c r="E19" s="332">
        <v>40891</v>
      </c>
      <c r="F19" s="189">
        <f t="shared" si="0"/>
        <v>22.816500000000001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">
      <c r="A20" s="272">
        <v>15</v>
      </c>
      <c r="B20" s="187">
        <v>17.059999999999999</v>
      </c>
      <c r="C20" s="189">
        <f t="shared" si="1"/>
        <v>17.486499999999996</v>
      </c>
      <c r="D20" s="187">
        <v>22.72</v>
      </c>
      <c r="E20" s="332">
        <v>41710</v>
      </c>
      <c r="F20" s="189">
        <f t="shared" si="0"/>
        <v>23.287999999999997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">
      <c r="A21" s="272">
        <v>16</v>
      </c>
      <c r="B21" s="187">
        <v>17.420000000000002</v>
      </c>
      <c r="C21" s="189">
        <f t="shared" si="1"/>
        <v>17.855499999999999</v>
      </c>
      <c r="D21" s="187">
        <v>23.18</v>
      </c>
      <c r="E21" s="332">
        <v>42543</v>
      </c>
      <c r="F21" s="189">
        <f t="shared" si="0"/>
        <v>23.759499999999999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">
      <c r="A22" s="272">
        <v>17</v>
      </c>
      <c r="B22" s="187">
        <v>17.77</v>
      </c>
      <c r="C22" s="189">
        <f t="shared" si="1"/>
        <v>18.214249999999996</v>
      </c>
      <c r="D22" s="187">
        <v>23.63</v>
      </c>
      <c r="E22" s="332">
        <v>43394</v>
      </c>
      <c r="F22" s="189">
        <f t="shared" si="0"/>
        <v>24.220749999999995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">
      <c r="A23" s="272">
        <v>18</v>
      </c>
      <c r="B23" s="187">
        <v>18.100000000000001</v>
      </c>
      <c r="C23" s="189">
        <f t="shared" si="1"/>
        <v>18.552499999999998</v>
      </c>
      <c r="D23" s="187">
        <v>24.11</v>
      </c>
      <c r="E23" s="332">
        <v>44261</v>
      </c>
      <c r="F23" s="189">
        <f t="shared" si="0"/>
        <v>24.712749999999996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">
      <c r="A24" s="272">
        <v>19</v>
      </c>
      <c r="B24" s="187">
        <v>18.48</v>
      </c>
      <c r="C24" s="189">
        <f t="shared" si="1"/>
        <v>18.942</v>
      </c>
      <c r="D24" s="187">
        <v>24.58</v>
      </c>
      <c r="E24" s="332">
        <v>45148</v>
      </c>
      <c r="F24" s="189">
        <f t="shared" si="0"/>
        <v>25.194499999999994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">
      <c r="A25" s="272">
        <v>20</v>
      </c>
      <c r="B25" s="187">
        <v>18.850000000000001</v>
      </c>
      <c r="C25" s="189">
        <f t="shared" si="1"/>
        <v>19.321249999999999</v>
      </c>
      <c r="D25" s="187">
        <v>25.08</v>
      </c>
      <c r="E25" s="332">
        <v>46050</v>
      </c>
      <c r="F25" s="189">
        <f t="shared" si="0"/>
        <v>25.706999999999997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">
      <c r="A26" s="272">
        <v>21</v>
      </c>
      <c r="B26" s="187">
        <v>19.21</v>
      </c>
      <c r="C26" s="189">
        <f t="shared" si="1"/>
        <v>19.690249999999999</v>
      </c>
      <c r="D26" s="187">
        <v>25.57</v>
      </c>
      <c r="E26" s="332">
        <v>46972</v>
      </c>
      <c r="F26" s="189">
        <f t="shared" si="0"/>
        <v>26.209249999999997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">
      <c r="A27" s="272">
        <v>22</v>
      </c>
      <c r="B27" s="187">
        <v>19.61</v>
      </c>
      <c r="C27" s="189">
        <f t="shared" si="1"/>
        <v>20.100249999999999</v>
      </c>
      <c r="D27" s="187">
        <v>26.1</v>
      </c>
      <c r="E27" s="332">
        <v>47207</v>
      </c>
      <c r="F27" s="189">
        <f t="shared" si="0"/>
        <v>26.752499999999998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">
      <c r="A28" s="272">
        <v>23</v>
      </c>
      <c r="B28" s="187">
        <v>19.71</v>
      </c>
      <c r="C28" s="189">
        <f t="shared" si="1"/>
        <v>20.202749999999998</v>
      </c>
      <c r="D28" s="187">
        <v>26.23</v>
      </c>
      <c r="E28" s="338">
        <v>47207</v>
      </c>
      <c r="F28" s="189">
        <f t="shared" si="0"/>
        <v>26.885749999999998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">
      <c r="A29" s="272">
        <v>24</v>
      </c>
      <c r="B29" s="187">
        <v>19.71</v>
      </c>
      <c r="C29" s="189">
        <f t="shared" si="1"/>
        <v>20.202749999999998</v>
      </c>
      <c r="D29" s="187">
        <v>26.23</v>
      </c>
      <c r="E29" s="338">
        <v>47207</v>
      </c>
      <c r="F29" s="189">
        <f t="shared" si="0"/>
        <v>26.885749999999998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">
      <c r="A30" s="272">
        <v>25</v>
      </c>
      <c r="B30" s="187">
        <v>19.71</v>
      </c>
      <c r="C30" s="189">
        <f t="shared" si="1"/>
        <v>20.202749999999998</v>
      </c>
      <c r="D30" s="187">
        <v>26.23</v>
      </c>
      <c r="E30" s="338">
        <v>47207</v>
      </c>
      <c r="F30" s="189">
        <f t="shared" si="0"/>
        <v>26.885749999999998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">
      <c r="A31" s="272">
        <v>26</v>
      </c>
      <c r="B31" s="187">
        <v>19.71</v>
      </c>
      <c r="C31" s="189">
        <f t="shared" si="1"/>
        <v>20.202749999999998</v>
      </c>
      <c r="D31" s="187">
        <v>26.23</v>
      </c>
      <c r="E31" s="338">
        <v>47207</v>
      </c>
      <c r="F31" s="189">
        <f t="shared" si="0"/>
        <v>26.885749999999998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">
      <c r="A32" s="273">
        <v>27</v>
      </c>
      <c r="B32" s="190">
        <v>19.71</v>
      </c>
      <c r="C32" s="191">
        <v>20.48</v>
      </c>
      <c r="D32" s="190">
        <v>26.23</v>
      </c>
      <c r="E32" s="339">
        <v>47909</v>
      </c>
      <c r="F32" s="191">
        <v>27.26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">
      <c r="A33" s="273">
        <v>28</v>
      </c>
      <c r="B33" s="190">
        <v>19.71</v>
      </c>
      <c r="C33" s="191">
        <v>20.86</v>
      </c>
      <c r="D33" s="190">
        <v>26.23</v>
      </c>
      <c r="E33" s="339">
        <v>48870</v>
      </c>
      <c r="F33" s="191">
        <v>27.77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">
      <c r="A34" s="273">
        <v>29</v>
      </c>
      <c r="B34" s="190">
        <v>19.71</v>
      </c>
      <c r="C34" s="191">
        <v>20.96</v>
      </c>
      <c r="D34" s="190">
        <v>26.23</v>
      </c>
      <c r="E34" s="339">
        <v>49112</v>
      </c>
      <c r="F34" s="191">
        <v>27.91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8.25" customHeight="1" x14ac:dyDescent="0.2">
      <c r="A35" s="174"/>
      <c r="B35" s="175"/>
      <c r="C35" s="175"/>
      <c r="D35" s="175"/>
      <c r="E35" s="175"/>
      <c r="F35" s="17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443" t="s">
        <v>233</v>
      </c>
      <c r="B36" s="377"/>
      <c r="C36" s="2"/>
      <c r="D36" s="340"/>
      <c r="E36" s="34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9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9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9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9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9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9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9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9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9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9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9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9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9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9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9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9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9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9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9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9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9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9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9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9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9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9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9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9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9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9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9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9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9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9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9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9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9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9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9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9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9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9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9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9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9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9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9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9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9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9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9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9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9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9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9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9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9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9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9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9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9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9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9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9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9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9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9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9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9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9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9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9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9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9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9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9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9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9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9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9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9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9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9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9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9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9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9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9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9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9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9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9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9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9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9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9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9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9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9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9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9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9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9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9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9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9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9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9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9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9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9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9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9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9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9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9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9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9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9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9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9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9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9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9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9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9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9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9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9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9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9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9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9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9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9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9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9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9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9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9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9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9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9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9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9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9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9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9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9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9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9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9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9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9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9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9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9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9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9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9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9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9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9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9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9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9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9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9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9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9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9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9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9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9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9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9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9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9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9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9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9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9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9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9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9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9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9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9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9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9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9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9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9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9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9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9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9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9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9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9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E1"/>
    <mergeCell ref="A36:B36"/>
  </mergeCells>
  <printOptions horizontalCentered="1" gridLines="1"/>
  <pageMargins left="0.7" right="0.7" top="0.75" bottom="0.75" header="0" footer="0"/>
  <pageSetup fitToWidth="0" pageOrder="overThenDown" orientation="landscape" cellComments="atEnd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F1000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" customHeight="1" x14ac:dyDescent="0.2"/>
  <cols>
    <col min="1" max="1" width="12.42578125" customWidth="1"/>
    <col min="2" max="3" width="19.5703125" customWidth="1"/>
    <col min="4" max="5" width="24.42578125" customWidth="1"/>
    <col min="6" max="7" width="26.140625" customWidth="1"/>
    <col min="8" max="9" width="22.140625" customWidth="1"/>
    <col min="10" max="13" width="18.42578125" customWidth="1"/>
    <col min="14" max="14" width="23.7109375" customWidth="1"/>
    <col min="15" max="15" width="19.42578125" customWidth="1"/>
    <col min="16" max="32" width="18.42578125" customWidth="1"/>
  </cols>
  <sheetData>
    <row r="1" spans="1:32" ht="15.75" customHeight="1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</row>
    <row r="2" spans="1:32" ht="15.75" customHeight="1" x14ac:dyDescent="0.35">
      <c r="A2" s="123"/>
      <c r="B2" s="123"/>
      <c r="C2" s="123"/>
      <c r="D2" s="123"/>
      <c r="E2" s="123"/>
      <c r="F2" s="123"/>
      <c r="G2" s="123"/>
      <c r="H2" s="341" t="s">
        <v>339</v>
      </c>
      <c r="I2" s="341"/>
      <c r="J2" s="123"/>
      <c r="K2" s="123"/>
      <c r="L2" s="123"/>
      <c r="M2" s="123"/>
      <c r="N2" s="93"/>
      <c r="O2" s="12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2" ht="15.75" customHeight="1" x14ac:dyDescent="0.25">
      <c r="A3" s="197"/>
      <c r="B3" s="286" t="s">
        <v>340</v>
      </c>
      <c r="C3" s="286"/>
      <c r="D3" s="286" t="s">
        <v>341</v>
      </c>
      <c r="E3" s="286"/>
      <c r="F3" s="286" t="s">
        <v>342</v>
      </c>
      <c r="G3" s="286"/>
      <c r="H3" s="286" t="s">
        <v>343</v>
      </c>
      <c r="I3" s="286"/>
      <c r="J3" s="286" t="s">
        <v>344</v>
      </c>
      <c r="K3" s="286"/>
      <c r="L3" s="286" t="s">
        <v>345</v>
      </c>
      <c r="M3" s="288"/>
      <c r="N3" s="325" t="s">
        <v>346</v>
      </c>
      <c r="O3" s="288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</row>
    <row r="4" spans="1:32" ht="15.75" customHeight="1" x14ac:dyDescent="0.25">
      <c r="A4" s="201"/>
      <c r="B4" s="291" t="s">
        <v>218</v>
      </c>
      <c r="C4" s="291"/>
      <c r="D4" s="342"/>
      <c r="E4" s="342"/>
      <c r="F4" s="291"/>
      <c r="G4" s="291"/>
      <c r="H4" s="291"/>
      <c r="I4" s="291"/>
      <c r="J4" s="291"/>
      <c r="K4" s="291"/>
      <c r="L4" s="291"/>
      <c r="M4" s="296"/>
      <c r="N4" s="297" t="s">
        <v>347</v>
      </c>
      <c r="O4" s="296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</row>
    <row r="5" spans="1:32" ht="15.75" customHeight="1" x14ac:dyDescent="0.2">
      <c r="A5" s="298" t="s">
        <v>187</v>
      </c>
      <c r="B5" s="154" t="s">
        <v>291</v>
      </c>
      <c r="C5" s="154"/>
      <c r="D5" s="154" t="s">
        <v>334</v>
      </c>
      <c r="E5" s="154"/>
      <c r="F5" s="154" t="s">
        <v>291</v>
      </c>
      <c r="G5" s="154"/>
      <c r="H5" s="154" t="s">
        <v>291</v>
      </c>
      <c r="I5" s="154"/>
      <c r="J5" s="181" t="s">
        <v>241</v>
      </c>
      <c r="K5" s="154"/>
      <c r="L5" s="154" t="s">
        <v>348</v>
      </c>
      <c r="M5" s="155"/>
      <c r="N5" s="301" t="s">
        <v>332</v>
      </c>
      <c r="O5" s="155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</row>
    <row r="6" spans="1:32" ht="15.75" customHeight="1" x14ac:dyDescent="0.2">
      <c r="A6" s="235">
        <v>0</v>
      </c>
      <c r="B6" s="185">
        <v>15.35</v>
      </c>
      <c r="C6" s="189">
        <f t="shared" ref="C6:C32" si="0">B6*1.025</f>
        <v>15.733749999999999</v>
      </c>
      <c r="D6" s="185">
        <v>16.87</v>
      </c>
      <c r="E6" s="302">
        <f t="shared" ref="E6:E11" si="1">D6*1.04</f>
        <v>17.544800000000002</v>
      </c>
      <c r="F6" s="185">
        <v>18.559999999999999</v>
      </c>
      <c r="G6" s="302">
        <f t="shared" ref="G6:G11" si="2">F6*1.06</f>
        <v>19.6736</v>
      </c>
      <c r="H6" s="337">
        <v>42637</v>
      </c>
      <c r="I6" s="188">
        <f t="shared" ref="I6:I32" si="3">H6*1.025</f>
        <v>43702.924999999996</v>
      </c>
      <c r="J6" s="185">
        <v>11.53</v>
      </c>
      <c r="K6" s="160">
        <f>J6*1.02+1.24</f>
        <v>13.0006</v>
      </c>
      <c r="L6" s="185">
        <v>17.350000000000001</v>
      </c>
      <c r="M6" s="189">
        <f t="shared" ref="M6:M32" si="4">L6*1.025</f>
        <v>17.783750000000001</v>
      </c>
      <c r="N6" s="161">
        <v>35245</v>
      </c>
      <c r="O6" s="188">
        <f t="shared" ref="O6:O32" si="5">N6*1.025</f>
        <v>36126.125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.75" customHeight="1" x14ac:dyDescent="0.2">
      <c r="A7" s="272">
        <v>1</v>
      </c>
      <c r="B7" s="187">
        <v>15.66</v>
      </c>
      <c r="C7" s="189">
        <f t="shared" si="0"/>
        <v>16.051499999999997</v>
      </c>
      <c r="D7" s="187">
        <v>17.22</v>
      </c>
      <c r="E7" s="302">
        <f t="shared" si="1"/>
        <v>17.908799999999999</v>
      </c>
      <c r="F7" s="187">
        <v>18.93</v>
      </c>
      <c r="G7" s="302">
        <f t="shared" si="2"/>
        <v>20.065799999999999</v>
      </c>
      <c r="H7" s="332">
        <v>43492</v>
      </c>
      <c r="I7" s="188">
        <f t="shared" si="3"/>
        <v>44579.299999999996</v>
      </c>
      <c r="J7" s="187">
        <v>11.76</v>
      </c>
      <c r="K7" s="160">
        <f>J7*1.02+1.1</f>
        <v>13.0952</v>
      </c>
      <c r="L7" s="187">
        <v>17.66</v>
      </c>
      <c r="M7" s="189">
        <f t="shared" si="4"/>
        <v>18.101499999999998</v>
      </c>
      <c r="N7" s="167">
        <v>35953</v>
      </c>
      <c r="O7" s="188">
        <f t="shared" si="5"/>
        <v>36851.824999999997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 customHeight="1" x14ac:dyDescent="0.2">
      <c r="A8" s="272">
        <v>2</v>
      </c>
      <c r="B8" s="187">
        <v>15.94</v>
      </c>
      <c r="C8" s="189">
        <f t="shared" si="0"/>
        <v>16.3385</v>
      </c>
      <c r="D8" s="187">
        <v>17.57</v>
      </c>
      <c r="E8" s="302">
        <f t="shared" si="1"/>
        <v>18.2728</v>
      </c>
      <c r="F8" s="187">
        <v>19.309999999999999</v>
      </c>
      <c r="G8" s="302">
        <f t="shared" si="2"/>
        <v>20.468599999999999</v>
      </c>
      <c r="H8" s="332">
        <v>44346</v>
      </c>
      <c r="I8" s="188">
        <f t="shared" si="3"/>
        <v>45454.649999999994</v>
      </c>
      <c r="J8" s="187">
        <v>12</v>
      </c>
      <c r="K8" s="160">
        <f>J8*1.02+0.96</f>
        <v>13.2</v>
      </c>
      <c r="L8" s="187">
        <v>17.940000000000001</v>
      </c>
      <c r="M8" s="189">
        <f t="shared" si="4"/>
        <v>18.388500000000001</v>
      </c>
      <c r="N8" s="167">
        <v>36684</v>
      </c>
      <c r="O8" s="188">
        <f t="shared" si="5"/>
        <v>37601.1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.75" customHeight="1" x14ac:dyDescent="0.2">
      <c r="A9" s="272">
        <v>3</v>
      </c>
      <c r="B9" s="187">
        <v>16.29</v>
      </c>
      <c r="C9" s="189">
        <f t="shared" si="0"/>
        <v>16.697249999999997</v>
      </c>
      <c r="D9" s="187">
        <v>17.899999999999999</v>
      </c>
      <c r="E9" s="302">
        <f t="shared" si="1"/>
        <v>18.616</v>
      </c>
      <c r="F9" s="187">
        <v>19.7</v>
      </c>
      <c r="G9" s="302">
        <f t="shared" si="2"/>
        <v>20.882000000000001</v>
      </c>
      <c r="H9" s="332">
        <v>45249</v>
      </c>
      <c r="I9" s="188">
        <f t="shared" si="3"/>
        <v>46380.224999999999</v>
      </c>
      <c r="J9" s="187">
        <v>12.25</v>
      </c>
      <c r="K9" s="160">
        <f>J9*1.02+0.8</f>
        <v>13.295000000000002</v>
      </c>
      <c r="L9" s="187">
        <v>18.29</v>
      </c>
      <c r="M9" s="189">
        <f t="shared" si="4"/>
        <v>18.747249999999998</v>
      </c>
      <c r="N9" s="167">
        <v>37390</v>
      </c>
      <c r="O9" s="188">
        <f t="shared" si="5"/>
        <v>38324.75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.75" customHeight="1" x14ac:dyDescent="0.2">
      <c r="A10" s="272">
        <v>4</v>
      </c>
      <c r="B10" s="187">
        <v>16.62</v>
      </c>
      <c r="C10" s="189">
        <f t="shared" si="0"/>
        <v>17.035499999999999</v>
      </c>
      <c r="D10" s="187">
        <v>18.27</v>
      </c>
      <c r="E10" s="302">
        <f t="shared" si="1"/>
        <v>19.000800000000002</v>
      </c>
      <c r="F10" s="187">
        <v>20.09</v>
      </c>
      <c r="G10" s="302">
        <f t="shared" si="2"/>
        <v>21.295400000000001</v>
      </c>
      <c r="H10" s="332">
        <v>46151</v>
      </c>
      <c r="I10" s="188">
        <f t="shared" si="3"/>
        <v>47304.774999999994</v>
      </c>
      <c r="J10" s="187">
        <v>12.47</v>
      </c>
      <c r="K10" s="160">
        <f>J10*1.02+0.68</f>
        <v>13.3994</v>
      </c>
      <c r="L10" s="187">
        <v>18.62</v>
      </c>
      <c r="M10" s="189">
        <f t="shared" si="4"/>
        <v>19.0855</v>
      </c>
      <c r="N10" s="167">
        <v>38144</v>
      </c>
      <c r="O10" s="188">
        <f t="shared" si="5"/>
        <v>39097.599999999999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.75" customHeight="1" x14ac:dyDescent="0.2">
      <c r="A11" s="272">
        <v>5</v>
      </c>
      <c r="B11" s="187">
        <v>16.920000000000002</v>
      </c>
      <c r="C11" s="189">
        <f t="shared" si="0"/>
        <v>17.343</v>
      </c>
      <c r="D11" s="187">
        <v>18.649999999999999</v>
      </c>
      <c r="E11" s="302">
        <f t="shared" si="1"/>
        <v>19.396000000000001</v>
      </c>
      <c r="F11" s="187">
        <v>20.51</v>
      </c>
      <c r="G11" s="302">
        <f t="shared" si="2"/>
        <v>21.740600000000004</v>
      </c>
      <c r="H11" s="332">
        <v>47080</v>
      </c>
      <c r="I11" s="188">
        <f t="shared" si="3"/>
        <v>48256.999999999993</v>
      </c>
      <c r="J11" s="187">
        <v>12.73</v>
      </c>
      <c r="K11" s="160">
        <f>J11*1.02+0.52</f>
        <v>13.5046</v>
      </c>
      <c r="L11" s="187">
        <v>18.920000000000002</v>
      </c>
      <c r="M11" s="189">
        <f t="shared" si="4"/>
        <v>19.393000000000001</v>
      </c>
      <c r="N11" s="167">
        <v>38943</v>
      </c>
      <c r="O11" s="188">
        <f t="shared" si="5"/>
        <v>39916.574999999997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.75" customHeight="1" x14ac:dyDescent="0.2">
      <c r="A12" s="272">
        <v>6</v>
      </c>
      <c r="B12" s="187">
        <v>17.27</v>
      </c>
      <c r="C12" s="189">
        <f t="shared" si="0"/>
        <v>17.701749999999997</v>
      </c>
      <c r="D12" s="187">
        <v>19</v>
      </c>
      <c r="E12" s="302">
        <f>D12*1.02+0.1</f>
        <v>19.48</v>
      </c>
      <c r="F12" s="187">
        <v>20.92</v>
      </c>
      <c r="G12" s="168">
        <f>F12*1.02+0.51</f>
        <v>21.848400000000005</v>
      </c>
      <c r="H12" s="332">
        <v>48035</v>
      </c>
      <c r="I12" s="188">
        <f t="shared" si="3"/>
        <v>49235.874999999993</v>
      </c>
      <c r="J12" s="187">
        <v>12.99</v>
      </c>
      <c r="K12" s="160">
        <f>J12*1.02+0.5</f>
        <v>13.7498</v>
      </c>
      <c r="L12" s="187">
        <v>19.27</v>
      </c>
      <c r="M12" s="189">
        <f t="shared" si="4"/>
        <v>19.751749999999998</v>
      </c>
      <c r="N12" s="167">
        <v>39696</v>
      </c>
      <c r="O12" s="188">
        <f t="shared" si="5"/>
        <v>40688.399999999994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.75" customHeight="1" x14ac:dyDescent="0.2">
      <c r="A13" s="272">
        <v>7</v>
      </c>
      <c r="B13" s="187">
        <v>17.64</v>
      </c>
      <c r="C13" s="189">
        <f t="shared" si="0"/>
        <v>18.081</v>
      </c>
      <c r="D13" s="187">
        <v>19.38</v>
      </c>
      <c r="E13" s="189">
        <f t="shared" ref="E13:E32" si="6">D13*1.025</f>
        <v>19.864499999999996</v>
      </c>
      <c r="F13" s="187">
        <v>21.33</v>
      </c>
      <c r="G13" s="168">
        <f>F13*1.02+0.21</f>
        <v>21.9666</v>
      </c>
      <c r="H13" s="332">
        <v>48990</v>
      </c>
      <c r="I13" s="188">
        <f t="shared" si="3"/>
        <v>50214.749999999993</v>
      </c>
      <c r="J13" s="187">
        <v>13.25</v>
      </c>
      <c r="K13" s="160">
        <f>J13*1.02+0.33</f>
        <v>13.845000000000001</v>
      </c>
      <c r="L13" s="187">
        <v>19.64</v>
      </c>
      <c r="M13" s="189">
        <f t="shared" si="4"/>
        <v>20.131</v>
      </c>
      <c r="N13" s="167">
        <v>40472</v>
      </c>
      <c r="O13" s="188">
        <f t="shared" si="5"/>
        <v>41483.799999999996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.75" customHeight="1" x14ac:dyDescent="0.2">
      <c r="A14" s="272">
        <v>8</v>
      </c>
      <c r="B14" s="187">
        <v>17.96</v>
      </c>
      <c r="C14" s="189">
        <f t="shared" si="0"/>
        <v>18.408999999999999</v>
      </c>
      <c r="D14" s="187">
        <v>19.8</v>
      </c>
      <c r="E14" s="189">
        <f t="shared" si="6"/>
        <v>20.294999999999998</v>
      </c>
      <c r="F14" s="187">
        <v>21.76</v>
      </c>
      <c r="G14" s="189">
        <f t="shared" ref="G14:G32" si="7">F14*1.025</f>
        <v>22.303999999999998</v>
      </c>
      <c r="H14" s="332">
        <v>49968</v>
      </c>
      <c r="I14" s="188">
        <f t="shared" si="3"/>
        <v>51217.2</v>
      </c>
      <c r="J14" s="187">
        <v>13.5</v>
      </c>
      <c r="K14" s="160">
        <f>J14*1.02+0.18</f>
        <v>13.95</v>
      </c>
      <c r="L14" s="187">
        <v>19.96</v>
      </c>
      <c r="M14" s="189">
        <f t="shared" si="4"/>
        <v>20.459</v>
      </c>
      <c r="N14" s="167">
        <v>41316</v>
      </c>
      <c r="O14" s="188">
        <f t="shared" si="5"/>
        <v>42348.899999999994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5.75" customHeight="1" x14ac:dyDescent="0.2">
      <c r="A15" s="272">
        <v>9</v>
      </c>
      <c r="B15" s="187">
        <v>18.329999999999998</v>
      </c>
      <c r="C15" s="189">
        <f t="shared" si="0"/>
        <v>18.788249999999998</v>
      </c>
      <c r="D15" s="187">
        <v>20.16</v>
      </c>
      <c r="E15" s="189">
        <f t="shared" si="6"/>
        <v>20.663999999999998</v>
      </c>
      <c r="F15" s="187">
        <v>22.19</v>
      </c>
      <c r="G15" s="189">
        <f t="shared" si="7"/>
        <v>22.74475</v>
      </c>
      <c r="H15" s="332">
        <v>50973</v>
      </c>
      <c r="I15" s="188">
        <f t="shared" si="3"/>
        <v>52247.324999999997</v>
      </c>
      <c r="J15" s="187">
        <v>13.76</v>
      </c>
      <c r="K15" s="189">
        <f t="shared" ref="K15:K32" si="8">J15*1.025</f>
        <v>14.103999999999999</v>
      </c>
      <c r="L15" s="187">
        <v>20.329999999999998</v>
      </c>
      <c r="M15" s="189">
        <f t="shared" si="4"/>
        <v>20.838249999999995</v>
      </c>
      <c r="N15" s="167">
        <v>42117</v>
      </c>
      <c r="O15" s="188">
        <f t="shared" si="5"/>
        <v>43169.924999999996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5.75" customHeight="1" x14ac:dyDescent="0.2">
      <c r="A16" s="272">
        <v>10</v>
      </c>
      <c r="B16" s="187">
        <v>18.73</v>
      </c>
      <c r="C16" s="189">
        <f t="shared" si="0"/>
        <v>19.198249999999998</v>
      </c>
      <c r="D16" s="187">
        <v>20.58</v>
      </c>
      <c r="E16" s="189">
        <f t="shared" si="6"/>
        <v>21.094499999999996</v>
      </c>
      <c r="F16" s="187">
        <v>22.63</v>
      </c>
      <c r="G16" s="189">
        <f t="shared" si="7"/>
        <v>23.195749999999997</v>
      </c>
      <c r="H16" s="332">
        <v>51954</v>
      </c>
      <c r="I16" s="188">
        <f t="shared" si="3"/>
        <v>53252.85</v>
      </c>
      <c r="J16" s="187">
        <v>14.06</v>
      </c>
      <c r="K16" s="189">
        <f t="shared" si="8"/>
        <v>14.411499999999998</v>
      </c>
      <c r="L16" s="187">
        <v>20.73</v>
      </c>
      <c r="M16" s="189">
        <f t="shared" si="4"/>
        <v>21.248249999999999</v>
      </c>
      <c r="N16" s="167">
        <v>42961</v>
      </c>
      <c r="O16" s="188">
        <f t="shared" si="5"/>
        <v>44035.024999999994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5.75" customHeight="1" x14ac:dyDescent="0.2">
      <c r="A17" s="272">
        <v>11</v>
      </c>
      <c r="B17" s="187">
        <v>19.07</v>
      </c>
      <c r="C17" s="189">
        <f t="shared" si="0"/>
        <v>19.546749999999999</v>
      </c>
      <c r="D17" s="187">
        <v>20.99</v>
      </c>
      <c r="E17" s="189">
        <f t="shared" si="6"/>
        <v>21.514749999999996</v>
      </c>
      <c r="F17" s="187">
        <v>23.1</v>
      </c>
      <c r="G17" s="189">
        <f t="shared" si="7"/>
        <v>23.677499999999998</v>
      </c>
      <c r="H17" s="332">
        <v>53057</v>
      </c>
      <c r="I17" s="188">
        <f t="shared" si="3"/>
        <v>54383.424999999996</v>
      </c>
      <c r="J17" s="187">
        <v>14.36</v>
      </c>
      <c r="K17" s="189">
        <f t="shared" si="8"/>
        <v>14.718999999999998</v>
      </c>
      <c r="L17" s="187">
        <v>21.07</v>
      </c>
      <c r="M17" s="189">
        <f t="shared" si="4"/>
        <v>21.59675</v>
      </c>
      <c r="N17" s="167">
        <v>43829</v>
      </c>
      <c r="O17" s="188">
        <f t="shared" si="5"/>
        <v>44924.724999999999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5.75" customHeight="1" x14ac:dyDescent="0.2">
      <c r="A18" s="272">
        <v>12</v>
      </c>
      <c r="B18" s="187">
        <v>19.47</v>
      </c>
      <c r="C18" s="189">
        <f t="shared" si="0"/>
        <v>19.956749999999996</v>
      </c>
      <c r="D18" s="187">
        <v>21.41</v>
      </c>
      <c r="E18" s="189">
        <f t="shared" si="6"/>
        <v>21.945249999999998</v>
      </c>
      <c r="F18" s="187">
        <v>23.56</v>
      </c>
      <c r="G18" s="189">
        <f t="shared" si="7"/>
        <v>24.148999999999997</v>
      </c>
      <c r="H18" s="332">
        <v>54088</v>
      </c>
      <c r="I18" s="188">
        <f t="shared" si="3"/>
        <v>55440.2</v>
      </c>
      <c r="J18" s="187">
        <v>14.62</v>
      </c>
      <c r="K18" s="189">
        <f t="shared" si="8"/>
        <v>14.985499999999998</v>
      </c>
      <c r="L18" s="187">
        <v>21.47</v>
      </c>
      <c r="M18" s="189">
        <f t="shared" si="4"/>
        <v>22.006749999999997</v>
      </c>
      <c r="N18" s="167">
        <v>44696</v>
      </c>
      <c r="O18" s="188">
        <f t="shared" si="5"/>
        <v>45813.399999999994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5.75" customHeight="1" x14ac:dyDescent="0.2">
      <c r="A19" s="272">
        <v>13</v>
      </c>
      <c r="B19" s="187">
        <v>19.86</v>
      </c>
      <c r="C19" s="189">
        <f t="shared" si="0"/>
        <v>20.356499999999997</v>
      </c>
      <c r="D19" s="187">
        <v>21.85</v>
      </c>
      <c r="E19" s="189">
        <f t="shared" si="6"/>
        <v>22.396249999999998</v>
      </c>
      <c r="F19" s="187">
        <v>24.02</v>
      </c>
      <c r="G19" s="189">
        <f t="shared" si="7"/>
        <v>24.620499999999996</v>
      </c>
      <c r="H19" s="332">
        <v>55167</v>
      </c>
      <c r="I19" s="188">
        <f t="shared" si="3"/>
        <v>56546.174999999996</v>
      </c>
      <c r="J19" s="187">
        <v>14.91</v>
      </c>
      <c r="K19" s="189">
        <f t="shared" si="8"/>
        <v>15.282749999999998</v>
      </c>
      <c r="L19" s="187">
        <v>21.86</v>
      </c>
      <c r="M19" s="189">
        <f t="shared" si="4"/>
        <v>22.406499999999998</v>
      </c>
      <c r="N19" s="167">
        <v>45608</v>
      </c>
      <c r="O19" s="188">
        <f t="shared" si="5"/>
        <v>46748.2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5.75" customHeight="1" x14ac:dyDescent="0.2">
      <c r="A20" s="272">
        <v>14</v>
      </c>
      <c r="B20" s="187">
        <v>20.239999999999998</v>
      </c>
      <c r="C20" s="189">
        <f t="shared" si="0"/>
        <v>20.745999999999995</v>
      </c>
      <c r="D20" s="187">
        <v>22.26</v>
      </c>
      <c r="E20" s="189">
        <f t="shared" si="6"/>
        <v>22.816500000000001</v>
      </c>
      <c r="F20" s="187">
        <v>24.49</v>
      </c>
      <c r="G20" s="189">
        <f t="shared" si="7"/>
        <v>25.102249999999998</v>
      </c>
      <c r="H20" s="332">
        <v>56272</v>
      </c>
      <c r="I20" s="188">
        <f t="shared" si="3"/>
        <v>57678.799999999996</v>
      </c>
      <c r="J20" s="187">
        <v>15.22</v>
      </c>
      <c r="K20" s="189">
        <f t="shared" si="8"/>
        <v>15.600499999999998</v>
      </c>
      <c r="L20" s="187">
        <v>22.24</v>
      </c>
      <c r="M20" s="189">
        <f t="shared" si="4"/>
        <v>22.795999999999996</v>
      </c>
      <c r="N20" s="167">
        <v>46499</v>
      </c>
      <c r="O20" s="188">
        <f t="shared" si="5"/>
        <v>47661.474999999999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.75" customHeight="1" x14ac:dyDescent="0.2">
      <c r="A21" s="272">
        <v>15</v>
      </c>
      <c r="B21" s="187">
        <v>20.66</v>
      </c>
      <c r="C21" s="189">
        <f t="shared" si="0"/>
        <v>21.176499999999997</v>
      </c>
      <c r="D21" s="187">
        <v>22.72</v>
      </c>
      <c r="E21" s="189">
        <f t="shared" si="6"/>
        <v>23.287999999999997</v>
      </c>
      <c r="F21" s="187">
        <v>25</v>
      </c>
      <c r="G21" s="189">
        <f t="shared" si="7"/>
        <v>25.624999999999996</v>
      </c>
      <c r="H21" s="332">
        <v>57402</v>
      </c>
      <c r="I21" s="188">
        <f t="shared" si="3"/>
        <v>58837.049999999996</v>
      </c>
      <c r="J21" s="187">
        <v>15.53</v>
      </c>
      <c r="K21" s="189">
        <f t="shared" si="8"/>
        <v>15.918249999999999</v>
      </c>
      <c r="L21" s="187">
        <v>22.66</v>
      </c>
      <c r="M21" s="189">
        <f t="shared" si="4"/>
        <v>23.226499999999998</v>
      </c>
      <c r="N21" s="167">
        <v>47435</v>
      </c>
      <c r="O21" s="188">
        <f t="shared" si="5"/>
        <v>48620.874999999993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.75" customHeight="1" x14ac:dyDescent="0.2">
      <c r="A22" s="272">
        <v>16</v>
      </c>
      <c r="B22" s="187">
        <v>21.06</v>
      </c>
      <c r="C22" s="189">
        <f t="shared" si="0"/>
        <v>21.586499999999997</v>
      </c>
      <c r="D22" s="187">
        <v>23.18</v>
      </c>
      <c r="E22" s="189">
        <f t="shared" si="6"/>
        <v>23.759499999999999</v>
      </c>
      <c r="F22" s="187">
        <v>25.49</v>
      </c>
      <c r="G22" s="189">
        <f t="shared" si="7"/>
        <v>26.127249999999997</v>
      </c>
      <c r="H22" s="332">
        <v>58558</v>
      </c>
      <c r="I22" s="188">
        <f t="shared" si="3"/>
        <v>60021.95</v>
      </c>
      <c r="J22" s="187">
        <v>15.81</v>
      </c>
      <c r="K22" s="189">
        <f t="shared" si="8"/>
        <v>16.205249999999999</v>
      </c>
      <c r="L22" s="187">
        <v>23.06</v>
      </c>
      <c r="M22" s="189">
        <f t="shared" si="4"/>
        <v>23.636499999999998</v>
      </c>
      <c r="N22" s="167">
        <v>48395</v>
      </c>
      <c r="O22" s="188">
        <f t="shared" si="5"/>
        <v>49604.874999999993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.75" customHeight="1" x14ac:dyDescent="0.2">
      <c r="A23" s="272">
        <v>17</v>
      </c>
      <c r="B23" s="187">
        <v>21.49</v>
      </c>
      <c r="C23" s="189">
        <f t="shared" si="0"/>
        <v>22.027249999999995</v>
      </c>
      <c r="D23" s="187">
        <v>23.63</v>
      </c>
      <c r="E23" s="189">
        <f t="shared" si="6"/>
        <v>24.220749999999995</v>
      </c>
      <c r="F23" s="187">
        <v>26.01</v>
      </c>
      <c r="G23" s="189">
        <f t="shared" si="7"/>
        <v>26.660249999999998</v>
      </c>
      <c r="H23" s="332">
        <v>59713</v>
      </c>
      <c r="I23" s="188">
        <f t="shared" si="3"/>
        <v>61205.824999999997</v>
      </c>
      <c r="J23" s="187">
        <v>16.14</v>
      </c>
      <c r="K23" s="189">
        <f t="shared" si="8"/>
        <v>16.543499999999998</v>
      </c>
      <c r="L23" s="187">
        <v>23.49</v>
      </c>
      <c r="M23" s="189">
        <f t="shared" si="4"/>
        <v>24.077249999999996</v>
      </c>
      <c r="N23" s="167">
        <v>49329</v>
      </c>
      <c r="O23" s="188">
        <f t="shared" si="5"/>
        <v>50562.224999999999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.75" customHeight="1" x14ac:dyDescent="0.2">
      <c r="A24" s="272">
        <v>18</v>
      </c>
      <c r="B24" s="187">
        <v>21.93</v>
      </c>
      <c r="C24" s="189">
        <f t="shared" si="0"/>
        <v>22.478249999999999</v>
      </c>
      <c r="D24" s="187">
        <v>24.11</v>
      </c>
      <c r="E24" s="189">
        <f t="shared" si="6"/>
        <v>24.712749999999996</v>
      </c>
      <c r="F24" s="187">
        <v>26.51</v>
      </c>
      <c r="G24" s="189">
        <f t="shared" si="7"/>
        <v>27.172750000000001</v>
      </c>
      <c r="H24" s="332">
        <v>60929</v>
      </c>
      <c r="I24" s="188">
        <f t="shared" si="3"/>
        <v>62452.224999999991</v>
      </c>
      <c r="J24" s="187">
        <v>16.48</v>
      </c>
      <c r="K24" s="189">
        <f t="shared" si="8"/>
        <v>16.891999999999999</v>
      </c>
      <c r="L24" s="187">
        <v>23.93</v>
      </c>
      <c r="M24" s="189">
        <f t="shared" si="4"/>
        <v>24.528249999999996</v>
      </c>
      <c r="N24" s="167">
        <v>50333</v>
      </c>
      <c r="O24" s="188">
        <f t="shared" si="5"/>
        <v>51591.324999999997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.75" customHeight="1" x14ac:dyDescent="0.2">
      <c r="A25" s="272">
        <v>19</v>
      </c>
      <c r="B25" s="187">
        <v>22.34</v>
      </c>
      <c r="C25" s="189">
        <f t="shared" si="0"/>
        <v>22.898499999999999</v>
      </c>
      <c r="D25" s="187">
        <v>24.58</v>
      </c>
      <c r="E25" s="189">
        <f t="shared" si="6"/>
        <v>25.194499999999994</v>
      </c>
      <c r="F25" s="187">
        <v>27.04</v>
      </c>
      <c r="G25" s="189">
        <f t="shared" si="7"/>
        <v>27.715999999999998</v>
      </c>
      <c r="H25" s="332">
        <v>62097</v>
      </c>
      <c r="I25" s="188">
        <f t="shared" si="3"/>
        <v>63649.424999999996</v>
      </c>
      <c r="J25" s="187">
        <v>16.79</v>
      </c>
      <c r="K25" s="189">
        <f t="shared" si="8"/>
        <v>17.209749999999996</v>
      </c>
      <c r="L25" s="187">
        <v>24.34</v>
      </c>
      <c r="M25" s="189">
        <f t="shared" si="4"/>
        <v>24.948499999999999</v>
      </c>
      <c r="N25" s="167">
        <v>51340</v>
      </c>
      <c r="O25" s="188">
        <f t="shared" si="5"/>
        <v>52623.499999999993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.75" customHeight="1" x14ac:dyDescent="0.2">
      <c r="A26" s="272">
        <v>20</v>
      </c>
      <c r="B26" s="187">
        <v>22.79</v>
      </c>
      <c r="C26" s="189">
        <f t="shared" si="0"/>
        <v>23.359749999999998</v>
      </c>
      <c r="D26" s="187">
        <v>25.08</v>
      </c>
      <c r="E26" s="189">
        <f t="shared" si="6"/>
        <v>25.706999999999997</v>
      </c>
      <c r="F26" s="187">
        <v>27.58</v>
      </c>
      <c r="G26" s="189">
        <f t="shared" si="7"/>
        <v>28.269499999999997</v>
      </c>
      <c r="H26" s="332">
        <v>63353</v>
      </c>
      <c r="I26" s="188">
        <f t="shared" si="3"/>
        <v>64936.824999999997</v>
      </c>
      <c r="J26" s="187">
        <v>17.13</v>
      </c>
      <c r="K26" s="189">
        <f t="shared" si="8"/>
        <v>17.558249999999997</v>
      </c>
      <c r="L26" s="187">
        <v>24.79</v>
      </c>
      <c r="M26" s="189">
        <f t="shared" si="4"/>
        <v>25.409749999999995</v>
      </c>
      <c r="N26" s="167">
        <v>52365</v>
      </c>
      <c r="O26" s="188">
        <f t="shared" si="5"/>
        <v>53674.124999999993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.75" customHeight="1" x14ac:dyDescent="0.2">
      <c r="A27" s="272">
        <v>21</v>
      </c>
      <c r="B27" s="187">
        <v>23.26</v>
      </c>
      <c r="C27" s="189">
        <f t="shared" si="0"/>
        <v>23.8415</v>
      </c>
      <c r="D27" s="187">
        <v>25.57</v>
      </c>
      <c r="E27" s="189">
        <f t="shared" si="6"/>
        <v>26.209249999999997</v>
      </c>
      <c r="F27" s="187">
        <v>28.14</v>
      </c>
      <c r="G27" s="189">
        <f t="shared" si="7"/>
        <v>28.843499999999999</v>
      </c>
      <c r="H27" s="332">
        <v>64607</v>
      </c>
      <c r="I27" s="188">
        <f t="shared" si="3"/>
        <v>66222.174999999988</v>
      </c>
      <c r="J27" s="187">
        <v>17.48</v>
      </c>
      <c r="K27" s="189">
        <f t="shared" si="8"/>
        <v>17.916999999999998</v>
      </c>
      <c r="L27" s="187">
        <v>25.26</v>
      </c>
      <c r="M27" s="189">
        <f t="shared" si="4"/>
        <v>25.891500000000001</v>
      </c>
      <c r="N27" s="167">
        <v>53415</v>
      </c>
      <c r="O27" s="188">
        <f t="shared" si="5"/>
        <v>54750.374999999993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.75" customHeight="1" x14ac:dyDescent="0.2">
      <c r="A28" s="272">
        <v>22</v>
      </c>
      <c r="B28" s="187">
        <v>23.72</v>
      </c>
      <c r="C28" s="189">
        <f t="shared" si="0"/>
        <v>24.312999999999995</v>
      </c>
      <c r="D28" s="187">
        <v>26.1</v>
      </c>
      <c r="E28" s="189">
        <f t="shared" si="6"/>
        <v>26.752499999999998</v>
      </c>
      <c r="F28" s="187">
        <v>28.7</v>
      </c>
      <c r="G28" s="189">
        <f t="shared" si="7"/>
        <v>29.417499999999997</v>
      </c>
      <c r="H28" s="332">
        <v>65914</v>
      </c>
      <c r="I28" s="188">
        <f t="shared" si="3"/>
        <v>67561.849999999991</v>
      </c>
      <c r="J28" s="187">
        <v>17.82</v>
      </c>
      <c r="K28" s="189">
        <f t="shared" si="8"/>
        <v>18.265499999999999</v>
      </c>
      <c r="L28" s="187">
        <v>25.72</v>
      </c>
      <c r="M28" s="189">
        <f t="shared" si="4"/>
        <v>26.362999999999996</v>
      </c>
      <c r="N28" s="167">
        <v>54489</v>
      </c>
      <c r="O28" s="188">
        <f t="shared" si="5"/>
        <v>55851.224999999999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.75" customHeight="1" x14ac:dyDescent="0.2">
      <c r="A29" s="272">
        <v>23</v>
      </c>
      <c r="B29" s="187">
        <v>23.84</v>
      </c>
      <c r="C29" s="189">
        <f t="shared" si="0"/>
        <v>24.435999999999996</v>
      </c>
      <c r="D29" s="187">
        <v>26.23</v>
      </c>
      <c r="E29" s="189">
        <f t="shared" si="6"/>
        <v>26.885749999999998</v>
      </c>
      <c r="F29" s="187">
        <v>28.83</v>
      </c>
      <c r="G29" s="189">
        <f t="shared" si="7"/>
        <v>29.550749999999997</v>
      </c>
      <c r="H29" s="332">
        <v>66239</v>
      </c>
      <c r="I29" s="188">
        <f t="shared" si="3"/>
        <v>67894.974999999991</v>
      </c>
      <c r="J29" s="187">
        <v>17.899999999999999</v>
      </c>
      <c r="K29" s="189">
        <f t="shared" si="8"/>
        <v>18.347499999999997</v>
      </c>
      <c r="L29" s="187">
        <v>25.84</v>
      </c>
      <c r="M29" s="189">
        <f t="shared" si="4"/>
        <v>26.485999999999997</v>
      </c>
      <c r="N29" s="167">
        <v>54785</v>
      </c>
      <c r="O29" s="188">
        <f t="shared" si="5"/>
        <v>56154.624999999993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.75" customHeight="1" x14ac:dyDescent="0.2">
      <c r="A30" s="272">
        <v>24</v>
      </c>
      <c r="B30" s="187">
        <v>23.84</v>
      </c>
      <c r="C30" s="189">
        <f t="shared" si="0"/>
        <v>24.435999999999996</v>
      </c>
      <c r="D30" s="187">
        <v>26.23</v>
      </c>
      <c r="E30" s="189">
        <f t="shared" si="6"/>
        <v>26.885749999999998</v>
      </c>
      <c r="F30" s="187">
        <v>28.83</v>
      </c>
      <c r="G30" s="189">
        <f t="shared" si="7"/>
        <v>29.550749999999997</v>
      </c>
      <c r="H30" s="332">
        <v>66239</v>
      </c>
      <c r="I30" s="188">
        <f t="shared" si="3"/>
        <v>67894.974999999991</v>
      </c>
      <c r="J30" s="187">
        <v>17.899999999999999</v>
      </c>
      <c r="K30" s="189">
        <f t="shared" si="8"/>
        <v>18.347499999999997</v>
      </c>
      <c r="L30" s="187">
        <v>25.84</v>
      </c>
      <c r="M30" s="189">
        <f t="shared" si="4"/>
        <v>26.485999999999997</v>
      </c>
      <c r="N30" s="167">
        <v>54785</v>
      </c>
      <c r="O30" s="188">
        <f t="shared" si="5"/>
        <v>56154.624999999993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.75" customHeight="1" x14ac:dyDescent="0.2">
      <c r="A31" s="272">
        <v>25</v>
      </c>
      <c r="B31" s="187">
        <v>23.84</v>
      </c>
      <c r="C31" s="189">
        <f t="shared" si="0"/>
        <v>24.435999999999996</v>
      </c>
      <c r="D31" s="187">
        <v>26.23</v>
      </c>
      <c r="E31" s="189">
        <f t="shared" si="6"/>
        <v>26.885749999999998</v>
      </c>
      <c r="F31" s="187">
        <v>28.83</v>
      </c>
      <c r="G31" s="189">
        <f t="shared" si="7"/>
        <v>29.550749999999997</v>
      </c>
      <c r="H31" s="332">
        <v>66239</v>
      </c>
      <c r="I31" s="188">
        <f t="shared" si="3"/>
        <v>67894.974999999991</v>
      </c>
      <c r="J31" s="187">
        <v>17.899999999999999</v>
      </c>
      <c r="K31" s="189">
        <f t="shared" si="8"/>
        <v>18.347499999999997</v>
      </c>
      <c r="L31" s="187">
        <v>25.84</v>
      </c>
      <c r="M31" s="189">
        <f t="shared" si="4"/>
        <v>26.485999999999997</v>
      </c>
      <c r="N31" s="167">
        <v>54785</v>
      </c>
      <c r="O31" s="188">
        <f t="shared" si="5"/>
        <v>56154.624999999993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.75" customHeight="1" x14ac:dyDescent="0.2">
      <c r="A32" s="272">
        <v>26</v>
      </c>
      <c r="B32" s="187">
        <v>23.84</v>
      </c>
      <c r="C32" s="189">
        <f t="shared" si="0"/>
        <v>24.435999999999996</v>
      </c>
      <c r="D32" s="187">
        <v>26.23</v>
      </c>
      <c r="E32" s="189">
        <f t="shared" si="6"/>
        <v>26.885749999999998</v>
      </c>
      <c r="F32" s="187">
        <v>28.83</v>
      </c>
      <c r="G32" s="189">
        <f t="shared" si="7"/>
        <v>29.550749999999997</v>
      </c>
      <c r="H32" s="332">
        <v>66239</v>
      </c>
      <c r="I32" s="188">
        <f t="shared" si="3"/>
        <v>67894.974999999991</v>
      </c>
      <c r="J32" s="187">
        <v>17.899999999999999</v>
      </c>
      <c r="K32" s="189">
        <f t="shared" si="8"/>
        <v>18.347499999999997</v>
      </c>
      <c r="L32" s="187">
        <v>25.84</v>
      </c>
      <c r="M32" s="189">
        <f t="shared" si="4"/>
        <v>26.485999999999997</v>
      </c>
      <c r="N32" s="167">
        <v>54785</v>
      </c>
      <c r="O32" s="188">
        <f t="shared" si="5"/>
        <v>56154.624999999993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.75" customHeight="1" x14ac:dyDescent="0.2">
      <c r="A33" s="273">
        <v>27</v>
      </c>
      <c r="B33" s="190">
        <v>23.84</v>
      </c>
      <c r="C33" s="191">
        <v>24.77</v>
      </c>
      <c r="D33" s="190">
        <v>26.23</v>
      </c>
      <c r="E33" s="191">
        <v>27.26</v>
      </c>
      <c r="F33" s="190">
        <v>28.83</v>
      </c>
      <c r="G33" s="191">
        <v>29.95</v>
      </c>
      <c r="H33" s="339">
        <v>66239</v>
      </c>
      <c r="I33" s="192">
        <v>68825</v>
      </c>
      <c r="J33" s="190">
        <v>17.899999999999999</v>
      </c>
      <c r="K33" s="191">
        <v>18.600000000000001</v>
      </c>
      <c r="L33" s="190">
        <v>25.84</v>
      </c>
      <c r="M33" s="191">
        <v>26.85</v>
      </c>
      <c r="N33" s="172">
        <v>54785</v>
      </c>
      <c r="O33" s="192">
        <v>56924</v>
      </c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</row>
    <row r="34" spans="1:32" ht="15.75" customHeight="1" x14ac:dyDescent="0.2">
      <c r="A34" s="273">
        <v>28</v>
      </c>
      <c r="B34" s="190">
        <v>23.84</v>
      </c>
      <c r="C34" s="191">
        <v>25.23</v>
      </c>
      <c r="D34" s="190">
        <v>26.23</v>
      </c>
      <c r="E34" s="191">
        <v>27.77</v>
      </c>
      <c r="F34" s="190">
        <v>28.83</v>
      </c>
      <c r="G34" s="191">
        <v>30.51</v>
      </c>
      <c r="H34" s="339">
        <v>66239</v>
      </c>
      <c r="I34" s="192">
        <v>70105</v>
      </c>
      <c r="J34" s="190">
        <v>17.899999999999999</v>
      </c>
      <c r="K34" s="191">
        <v>18.940000000000001</v>
      </c>
      <c r="L34" s="190">
        <v>25.84</v>
      </c>
      <c r="M34" s="191">
        <v>27.35</v>
      </c>
      <c r="N34" s="172">
        <v>54785</v>
      </c>
      <c r="O34" s="192">
        <v>57983</v>
      </c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</row>
    <row r="35" spans="1:32" ht="15.75" customHeight="1" x14ac:dyDescent="0.2">
      <c r="A35" s="273">
        <v>29</v>
      </c>
      <c r="B35" s="190">
        <v>23.84</v>
      </c>
      <c r="C35" s="191">
        <v>25.36</v>
      </c>
      <c r="D35" s="190">
        <v>26.23</v>
      </c>
      <c r="E35" s="191">
        <v>27.91</v>
      </c>
      <c r="F35" s="190">
        <v>28.83</v>
      </c>
      <c r="G35" s="191">
        <v>30.66</v>
      </c>
      <c r="H35" s="339">
        <v>66239</v>
      </c>
      <c r="I35" s="192">
        <v>70456</v>
      </c>
      <c r="J35" s="190">
        <v>17.899999999999999</v>
      </c>
      <c r="K35" s="191">
        <v>19.03</v>
      </c>
      <c r="L35" s="190">
        <v>25.84</v>
      </c>
      <c r="M35" s="191">
        <v>27.49</v>
      </c>
      <c r="N35" s="172">
        <v>54785</v>
      </c>
      <c r="O35" s="192">
        <v>58273</v>
      </c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</row>
    <row r="36" spans="1:32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4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27" customHeight="1" x14ac:dyDescent="0.2">
      <c r="A37" s="444" t="s">
        <v>233</v>
      </c>
      <c r="B37" s="376"/>
      <c r="C37" s="376"/>
      <c r="D37" s="37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0.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8.75" customHeight="1" x14ac:dyDescent="0.2">
      <c r="A39" s="445" t="s">
        <v>349</v>
      </c>
      <c r="B39" s="376"/>
      <c r="C39" s="376"/>
      <c r="D39" s="37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0.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37:D37"/>
    <mergeCell ref="A39:D39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00"/>
  <sheetViews>
    <sheetView workbookViewId="0"/>
  </sheetViews>
  <sheetFormatPr defaultColWidth="12.5703125" defaultRowHeight="15" customHeight="1" x14ac:dyDescent="0.2"/>
  <cols>
    <col min="1" max="1" width="51.42578125" customWidth="1"/>
    <col min="2" max="2" width="13.5703125" customWidth="1"/>
    <col min="3" max="6" width="12.5703125" customWidth="1"/>
  </cols>
  <sheetData>
    <row r="1" spans="1:25" ht="15.75" customHeight="1" x14ac:dyDescent="0.35">
      <c r="A1" s="446" t="s">
        <v>350</v>
      </c>
      <c r="B1" s="37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 ht="9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ht="15.75" customHeight="1" x14ac:dyDescent="0.2">
      <c r="A3" s="343" t="s">
        <v>351</v>
      </c>
      <c r="B3" s="272" t="s">
        <v>352</v>
      </c>
      <c r="C3" s="344"/>
      <c r="D3" s="344"/>
      <c r="E3" s="34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5" ht="15.75" customHeight="1" x14ac:dyDescent="0.2">
      <c r="A4" s="343" t="s">
        <v>353</v>
      </c>
      <c r="B4" s="272" t="s">
        <v>352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5" ht="15.75" customHeight="1" x14ac:dyDescent="0.2">
      <c r="A5" s="345" t="s">
        <v>354</v>
      </c>
      <c r="B5" s="346" t="s">
        <v>355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5" ht="15.75" customHeight="1" x14ac:dyDescent="0.2">
      <c r="A6" s="343" t="s">
        <v>356</v>
      </c>
      <c r="B6" s="272" t="s">
        <v>357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5" ht="15.75" customHeight="1" x14ac:dyDescent="0.2">
      <c r="A7" s="347" t="s">
        <v>358</v>
      </c>
      <c r="B7" s="348" t="s">
        <v>359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6"/>
      <c r="Y7" s="16"/>
    </row>
    <row r="8" spans="1:25" ht="15.75" customHeight="1" x14ac:dyDescent="0.2">
      <c r="A8" s="347" t="s">
        <v>360</v>
      </c>
      <c r="B8" s="349" t="s">
        <v>361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6"/>
      <c r="Y8" s="16"/>
    </row>
    <row r="9" spans="1:25" ht="15.75" customHeight="1" x14ac:dyDescent="0.2">
      <c r="A9" s="347" t="s">
        <v>362</v>
      </c>
      <c r="B9" s="349" t="s">
        <v>363</v>
      </c>
      <c r="C9" s="2" t="s">
        <v>218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6"/>
      <c r="Y9" s="16"/>
    </row>
    <row r="10" spans="1:25" ht="15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5" ht="15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5" ht="15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5" ht="15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5" ht="15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5" ht="15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5" ht="15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.75" customHeight="1" x14ac:dyDescent="0.2"/>
    <row r="222" spans="1:23" ht="15.75" customHeight="1" x14ac:dyDescent="0.2"/>
    <row r="223" spans="1:23" ht="15.75" customHeight="1" x14ac:dyDescent="0.2"/>
    <row r="224" spans="1:2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B1"/>
  </mergeCells>
  <printOptions horizontalCentered="1" gridLines="1"/>
  <pageMargins left="0.7" right="0.7" top="0.75" bottom="0.75" header="0" footer="0"/>
  <pageSetup pageOrder="overThenDown" orientation="landscape" cellComments="atEnd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2.5703125" defaultRowHeight="15" customHeight="1" x14ac:dyDescent="0.2"/>
  <cols>
    <col min="1" max="1" width="59.85546875" customWidth="1"/>
    <col min="2" max="6" width="12.5703125" customWidth="1"/>
  </cols>
  <sheetData>
    <row r="1" spans="1:24" ht="15.75" customHeight="1" x14ac:dyDescent="0.35">
      <c r="A1" s="365" t="s">
        <v>364</v>
      </c>
      <c r="B1" s="366"/>
      <c r="C1" s="3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.5" customHeight="1" x14ac:dyDescent="0.25">
      <c r="A2" s="26"/>
      <c r="B2" s="26"/>
      <c r="C2" s="2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customHeight="1" x14ac:dyDescent="0.2">
      <c r="A3" s="390" t="s">
        <v>22</v>
      </c>
      <c r="B3" s="447" t="s">
        <v>365</v>
      </c>
      <c r="C3" s="39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.5" customHeight="1" x14ac:dyDescent="0.2">
      <c r="A4" s="388"/>
      <c r="B4" s="398"/>
      <c r="C4" s="39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.5" customHeight="1" x14ac:dyDescent="0.2">
      <c r="A5" s="389"/>
      <c r="B5" s="402"/>
      <c r="C5" s="40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 customHeight="1" x14ac:dyDescent="0.2">
      <c r="A6" s="350" t="s">
        <v>366</v>
      </c>
      <c r="B6" s="448">
        <v>6163</v>
      </c>
      <c r="C6" s="421"/>
      <c r="D6" s="351">
        <f t="shared" ref="D6:D23" si="0">B6*1.01</f>
        <v>6224.63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customHeight="1" x14ac:dyDescent="0.2">
      <c r="A7" s="352" t="s">
        <v>367</v>
      </c>
      <c r="B7" s="448">
        <v>2096</v>
      </c>
      <c r="C7" s="421"/>
      <c r="D7" s="351">
        <f t="shared" si="0"/>
        <v>2116.96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 customHeight="1" x14ac:dyDescent="0.2">
      <c r="A8" s="352" t="s">
        <v>368</v>
      </c>
      <c r="B8" s="448">
        <v>1232</v>
      </c>
      <c r="C8" s="421"/>
      <c r="D8" s="351">
        <f t="shared" si="0"/>
        <v>1244.32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 customHeight="1" x14ac:dyDescent="0.2">
      <c r="A9" s="352" t="s">
        <v>369</v>
      </c>
      <c r="B9" s="448">
        <v>2096</v>
      </c>
      <c r="C9" s="421"/>
      <c r="D9" s="351">
        <f t="shared" si="0"/>
        <v>2116.96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 customHeight="1" x14ac:dyDescent="0.2">
      <c r="A10" s="352" t="s">
        <v>370</v>
      </c>
      <c r="B10" s="448">
        <v>10600</v>
      </c>
      <c r="C10" s="421"/>
      <c r="D10" s="351">
        <f t="shared" si="0"/>
        <v>10706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 customHeight="1" x14ac:dyDescent="0.2">
      <c r="A11" s="352" t="s">
        <v>371</v>
      </c>
      <c r="B11" s="448">
        <v>10600</v>
      </c>
      <c r="C11" s="421"/>
      <c r="D11" s="351">
        <f t="shared" si="0"/>
        <v>10706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 customHeight="1" x14ac:dyDescent="0.2">
      <c r="A12" s="352" t="s">
        <v>372</v>
      </c>
      <c r="B12" s="448">
        <v>6163</v>
      </c>
      <c r="C12" s="421"/>
      <c r="D12" s="351">
        <f t="shared" si="0"/>
        <v>6224.63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 customHeight="1" x14ac:dyDescent="0.2">
      <c r="A13" s="352" t="s">
        <v>373</v>
      </c>
      <c r="B13" s="448">
        <v>6163</v>
      </c>
      <c r="C13" s="421"/>
      <c r="D13" s="351">
        <f t="shared" si="0"/>
        <v>6224.63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 customHeight="1" x14ac:dyDescent="0.2">
      <c r="A14" s="352" t="s">
        <v>374</v>
      </c>
      <c r="B14" s="448">
        <v>6163</v>
      </c>
      <c r="C14" s="421"/>
      <c r="D14" s="351">
        <f t="shared" si="0"/>
        <v>6224.63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" customHeight="1" x14ac:dyDescent="0.2">
      <c r="A15" s="352" t="s">
        <v>375</v>
      </c>
      <c r="B15" s="448">
        <v>4231</v>
      </c>
      <c r="C15" s="421"/>
      <c r="D15" s="351">
        <f t="shared" si="0"/>
        <v>4273.3100000000004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" customHeight="1" x14ac:dyDescent="0.2">
      <c r="A16" s="352" t="s">
        <v>376</v>
      </c>
      <c r="B16" s="448">
        <v>2096</v>
      </c>
      <c r="C16" s="421"/>
      <c r="D16" s="351">
        <f t="shared" si="0"/>
        <v>2116.96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" customHeight="1" x14ac:dyDescent="0.2">
      <c r="A17" s="352" t="s">
        <v>377</v>
      </c>
      <c r="B17" s="448">
        <v>1664</v>
      </c>
      <c r="C17" s="421"/>
      <c r="D17" s="351">
        <f t="shared" si="0"/>
        <v>1680.64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" customHeight="1" x14ac:dyDescent="0.2">
      <c r="A18" s="352" t="s">
        <v>378</v>
      </c>
      <c r="B18" s="448">
        <v>10600</v>
      </c>
      <c r="C18" s="421"/>
      <c r="D18" s="351">
        <f t="shared" si="0"/>
        <v>10706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" customHeight="1" x14ac:dyDescent="0.2">
      <c r="A19" s="352" t="s">
        <v>379</v>
      </c>
      <c r="B19" s="448">
        <v>6163</v>
      </c>
      <c r="C19" s="421"/>
      <c r="D19" s="351">
        <f t="shared" si="0"/>
        <v>6224.63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" customHeight="1" x14ac:dyDescent="0.2">
      <c r="A20" s="352" t="s">
        <v>380</v>
      </c>
      <c r="B20" s="448">
        <v>3082</v>
      </c>
      <c r="C20" s="421"/>
      <c r="D20" s="351">
        <f t="shared" si="0"/>
        <v>3112.82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" customHeight="1" x14ac:dyDescent="0.2">
      <c r="A21" s="352" t="s">
        <v>381</v>
      </c>
      <c r="B21" s="448">
        <v>10600</v>
      </c>
      <c r="C21" s="421"/>
      <c r="D21" s="351">
        <f t="shared" si="0"/>
        <v>10706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" customHeight="1" x14ac:dyDescent="0.2">
      <c r="A22" s="352" t="s">
        <v>382</v>
      </c>
      <c r="B22" s="448">
        <v>6163</v>
      </c>
      <c r="C22" s="421"/>
      <c r="D22" s="351">
        <f t="shared" si="0"/>
        <v>6224.63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" customHeight="1" x14ac:dyDescent="0.2">
      <c r="A23" s="352" t="s">
        <v>383</v>
      </c>
      <c r="B23" s="448">
        <v>3082</v>
      </c>
      <c r="C23" s="421"/>
      <c r="D23" s="351">
        <f t="shared" si="0"/>
        <v>3112.82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" customHeight="1" x14ac:dyDescent="0.2">
      <c r="A24" s="352" t="s">
        <v>384</v>
      </c>
      <c r="B24" s="448">
        <v>2097</v>
      </c>
      <c r="C24" s="421"/>
      <c r="D24" s="351">
        <f>B24*1.01-1</f>
        <v>2116.9699999999998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" customHeight="1" x14ac:dyDescent="0.2">
      <c r="A25" s="352" t="s">
        <v>385</v>
      </c>
      <c r="B25" s="448">
        <v>1232</v>
      </c>
      <c r="C25" s="421"/>
      <c r="D25" s="351">
        <f t="shared" ref="D25:D36" si="1">B25*1.01</f>
        <v>1244.32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" customHeight="1" x14ac:dyDescent="0.2">
      <c r="A26" s="352" t="s">
        <v>386</v>
      </c>
      <c r="B26" s="448">
        <v>2096</v>
      </c>
      <c r="C26" s="421"/>
      <c r="D26" s="351">
        <f t="shared" si="1"/>
        <v>2116.96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 customHeight="1" x14ac:dyDescent="0.2">
      <c r="A27" s="352" t="s">
        <v>387</v>
      </c>
      <c r="B27" s="448">
        <v>2096</v>
      </c>
      <c r="C27" s="421"/>
      <c r="D27" s="351">
        <f t="shared" si="1"/>
        <v>2116.96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 customHeight="1" x14ac:dyDescent="0.2">
      <c r="A28" s="352" t="s">
        <v>388</v>
      </c>
      <c r="B28" s="448">
        <v>4231</v>
      </c>
      <c r="C28" s="421"/>
      <c r="D28" s="351">
        <f t="shared" si="1"/>
        <v>4273.3100000000004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 customHeight="1" x14ac:dyDescent="0.2">
      <c r="A29" s="352" t="s">
        <v>389</v>
      </c>
      <c r="B29" s="448">
        <v>4231</v>
      </c>
      <c r="C29" s="421"/>
      <c r="D29" s="351">
        <f t="shared" si="1"/>
        <v>4273.3100000000004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 customHeight="1" x14ac:dyDescent="0.2">
      <c r="A30" s="353" t="s">
        <v>390</v>
      </c>
      <c r="B30" s="448">
        <v>3082</v>
      </c>
      <c r="C30" s="421"/>
      <c r="D30" s="351">
        <f t="shared" si="1"/>
        <v>3112.82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 customHeight="1" x14ac:dyDescent="0.2">
      <c r="A31" s="353" t="s">
        <v>391</v>
      </c>
      <c r="B31" s="448">
        <v>3082</v>
      </c>
      <c r="C31" s="421"/>
      <c r="D31" s="351">
        <f t="shared" si="1"/>
        <v>3112.82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" customHeight="1" x14ac:dyDescent="0.2">
      <c r="A32" s="353" t="s">
        <v>392</v>
      </c>
      <c r="B32" s="448">
        <v>1232</v>
      </c>
      <c r="C32" s="421"/>
      <c r="D32" s="351">
        <f t="shared" si="1"/>
        <v>1244.32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6" ht="15" customHeight="1" x14ac:dyDescent="0.2">
      <c r="A33" s="353" t="s">
        <v>393</v>
      </c>
      <c r="B33" s="448">
        <v>3082</v>
      </c>
      <c r="C33" s="421"/>
      <c r="D33" s="351">
        <f t="shared" si="1"/>
        <v>3112.82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6" ht="15" customHeight="1" x14ac:dyDescent="0.2">
      <c r="A34" s="353" t="s">
        <v>394</v>
      </c>
      <c r="B34" s="448">
        <v>1232</v>
      </c>
      <c r="C34" s="421"/>
      <c r="D34" s="351">
        <f t="shared" si="1"/>
        <v>1244.32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6" ht="15" customHeight="1" x14ac:dyDescent="0.2">
      <c r="A35" s="353" t="s">
        <v>395</v>
      </c>
      <c r="B35" s="448">
        <v>2096</v>
      </c>
      <c r="C35" s="421"/>
      <c r="D35" s="351">
        <f t="shared" si="1"/>
        <v>2116.96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6" ht="22.5" customHeight="1" x14ac:dyDescent="0.2">
      <c r="A36" s="354" t="s">
        <v>396</v>
      </c>
      <c r="B36" s="449">
        <v>1664</v>
      </c>
      <c r="C36" s="450"/>
      <c r="D36" s="351">
        <f t="shared" si="1"/>
        <v>1680.64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6" ht="22.5" customHeight="1" x14ac:dyDescent="0.2">
      <c r="A37" s="355" t="s">
        <v>397</v>
      </c>
      <c r="B37" s="451">
        <v>2117</v>
      </c>
      <c r="C37" s="421"/>
      <c r="D37" s="356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8"/>
      <c r="Z37" s="358"/>
    </row>
    <row r="38" spans="1:26" ht="15.75" customHeight="1" x14ac:dyDescent="0.2"/>
    <row r="39" spans="1:26" ht="14.25" customHeight="1" x14ac:dyDescent="0.2">
      <c r="A39" s="452" t="s">
        <v>398</v>
      </c>
      <c r="B39" s="392"/>
      <c r="C39" s="39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6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6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6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6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6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6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6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6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6">
    <mergeCell ref="B35:C35"/>
    <mergeCell ref="B36:C36"/>
    <mergeCell ref="B37:C37"/>
    <mergeCell ref="A39:C39"/>
    <mergeCell ref="B24:C24"/>
    <mergeCell ref="B25:C25"/>
    <mergeCell ref="B26:C26"/>
    <mergeCell ref="B27:C27"/>
    <mergeCell ref="B28:C28"/>
    <mergeCell ref="B29:C29"/>
    <mergeCell ref="B30:C30"/>
    <mergeCell ref="B23:C23"/>
    <mergeCell ref="B31:C31"/>
    <mergeCell ref="B32:C32"/>
    <mergeCell ref="B33:C33"/>
    <mergeCell ref="B34:C34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A1:C1"/>
    <mergeCell ref="A3:A5"/>
    <mergeCell ref="B3:C5"/>
    <mergeCell ref="B6:C6"/>
    <mergeCell ref="B7:C7"/>
  </mergeCells>
  <pageMargins left="0.7" right="0.7" top="0.75" bottom="0.75" header="0" footer="0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2.5703125" defaultRowHeight="15" customHeight="1" x14ac:dyDescent="0.2"/>
  <cols>
    <col min="1" max="1" width="66.5703125" customWidth="1"/>
    <col min="2" max="6" width="12.5703125" customWidth="1"/>
  </cols>
  <sheetData>
    <row r="1" spans="1:24" ht="21.75" customHeight="1" x14ac:dyDescent="0.35">
      <c r="A1" s="365" t="s">
        <v>399</v>
      </c>
      <c r="B1" s="366"/>
      <c r="C1" s="3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 customHeight="1" x14ac:dyDescent="0.25">
      <c r="A2" s="26"/>
      <c r="B2" s="26"/>
      <c r="C2" s="2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customHeight="1" x14ac:dyDescent="0.2">
      <c r="A3" s="390" t="s">
        <v>22</v>
      </c>
      <c r="B3" s="447" t="s">
        <v>365</v>
      </c>
      <c r="C3" s="39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 customHeight="1" x14ac:dyDescent="0.2">
      <c r="A4" s="388"/>
      <c r="B4" s="398"/>
      <c r="C4" s="39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 customHeight="1" x14ac:dyDescent="0.2">
      <c r="A5" s="389"/>
      <c r="B5" s="402"/>
      <c r="C5" s="40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.75" customHeight="1" x14ac:dyDescent="0.2">
      <c r="A6" s="359" t="s">
        <v>400</v>
      </c>
      <c r="B6" s="453">
        <v>10600</v>
      </c>
      <c r="C6" s="421"/>
      <c r="D6" s="351">
        <f t="shared" ref="D6:D19" si="0">B6*1.01</f>
        <v>10706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 x14ac:dyDescent="0.2">
      <c r="A7" s="360" t="s">
        <v>401</v>
      </c>
      <c r="B7" s="453">
        <v>6163</v>
      </c>
      <c r="C7" s="421"/>
      <c r="D7" s="351">
        <f t="shared" si="0"/>
        <v>6224.63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.75" customHeight="1" x14ac:dyDescent="0.2">
      <c r="A8" s="360" t="s">
        <v>402</v>
      </c>
      <c r="B8" s="453">
        <v>6163</v>
      </c>
      <c r="C8" s="421"/>
      <c r="D8" s="351">
        <f t="shared" si="0"/>
        <v>6224.63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75" customHeight="1" x14ac:dyDescent="0.2">
      <c r="A9" s="360" t="s">
        <v>403</v>
      </c>
      <c r="B9" s="453">
        <v>6163</v>
      </c>
      <c r="C9" s="421"/>
      <c r="D9" s="351">
        <f t="shared" si="0"/>
        <v>6224.63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.75" customHeight="1" x14ac:dyDescent="0.2">
      <c r="A10" s="360" t="s">
        <v>404</v>
      </c>
      <c r="B10" s="453">
        <v>6163</v>
      </c>
      <c r="C10" s="421"/>
      <c r="D10" s="351">
        <f t="shared" si="0"/>
        <v>6224.63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.75" customHeight="1" x14ac:dyDescent="0.2">
      <c r="A11" s="360" t="s">
        <v>405</v>
      </c>
      <c r="B11" s="453">
        <v>3082</v>
      </c>
      <c r="C11" s="421"/>
      <c r="D11" s="351">
        <f t="shared" si="0"/>
        <v>3112.82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.75" customHeight="1" x14ac:dyDescent="0.2">
      <c r="A12" s="360" t="s">
        <v>405</v>
      </c>
      <c r="B12" s="453">
        <v>3082</v>
      </c>
      <c r="C12" s="421"/>
      <c r="D12" s="351">
        <f t="shared" si="0"/>
        <v>3112.82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 customHeight="1" x14ac:dyDescent="0.2">
      <c r="A13" s="360" t="s">
        <v>406</v>
      </c>
      <c r="B13" s="453">
        <v>2096</v>
      </c>
      <c r="C13" s="421"/>
      <c r="D13" s="351">
        <f t="shared" si="0"/>
        <v>2116.96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 x14ac:dyDescent="0.2">
      <c r="A14" s="360" t="s">
        <v>407</v>
      </c>
      <c r="B14" s="453">
        <v>2096</v>
      </c>
      <c r="C14" s="421"/>
      <c r="D14" s="351">
        <f t="shared" si="0"/>
        <v>2116.96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.75" customHeight="1" x14ac:dyDescent="0.2">
      <c r="A15" s="360" t="s">
        <v>408</v>
      </c>
      <c r="B15" s="453">
        <v>2096</v>
      </c>
      <c r="C15" s="421"/>
      <c r="D15" s="351">
        <f t="shared" si="0"/>
        <v>2116.96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75" customHeight="1" x14ac:dyDescent="0.2">
      <c r="A16" s="360" t="s">
        <v>408</v>
      </c>
      <c r="B16" s="453">
        <v>2096</v>
      </c>
      <c r="C16" s="421"/>
      <c r="D16" s="351">
        <f t="shared" si="0"/>
        <v>2116.96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6" ht="15.75" customHeight="1" x14ac:dyDescent="0.2">
      <c r="A17" s="360" t="s">
        <v>408</v>
      </c>
      <c r="B17" s="453">
        <v>2096</v>
      </c>
      <c r="C17" s="421"/>
      <c r="D17" s="351">
        <f t="shared" si="0"/>
        <v>2116.96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6" ht="15.75" customHeight="1" x14ac:dyDescent="0.2">
      <c r="A18" s="360" t="s">
        <v>409</v>
      </c>
      <c r="B18" s="453">
        <v>2096</v>
      </c>
      <c r="C18" s="421"/>
      <c r="D18" s="351">
        <f t="shared" si="0"/>
        <v>2116.96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6" ht="15.75" customHeight="1" x14ac:dyDescent="0.2">
      <c r="A19" s="360" t="s">
        <v>410</v>
      </c>
      <c r="B19" s="453">
        <v>2096</v>
      </c>
      <c r="C19" s="421"/>
      <c r="D19" s="351">
        <f t="shared" si="0"/>
        <v>2116.96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6" ht="15.75" customHeight="1" x14ac:dyDescent="0.2">
      <c r="A20" s="361" t="s">
        <v>411</v>
      </c>
      <c r="B20" s="451">
        <v>2117</v>
      </c>
      <c r="C20" s="421"/>
      <c r="D20" s="35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6"/>
      <c r="Z20" s="16"/>
    </row>
    <row r="21" spans="1:26" ht="15.75" customHeight="1" x14ac:dyDescent="0.2">
      <c r="A21" s="360" t="s">
        <v>412</v>
      </c>
      <c r="B21" s="453">
        <v>1664</v>
      </c>
      <c r="C21" s="421"/>
      <c r="D21" s="351">
        <f t="shared" ref="D21:D29" si="1">B21*1.01</f>
        <v>1680.64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6" ht="15.75" customHeight="1" x14ac:dyDescent="0.2">
      <c r="A22" s="360" t="s">
        <v>413</v>
      </c>
      <c r="B22" s="453">
        <v>2096</v>
      </c>
      <c r="C22" s="421"/>
      <c r="D22" s="351">
        <f t="shared" si="1"/>
        <v>2116.96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6" ht="15.75" customHeight="1" x14ac:dyDescent="0.2">
      <c r="A23" s="360" t="s">
        <v>414</v>
      </c>
      <c r="B23" s="453">
        <v>4231</v>
      </c>
      <c r="C23" s="421"/>
      <c r="D23" s="351">
        <f t="shared" si="1"/>
        <v>4273.3100000000004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6" ht="15.75" customHeight="1" x14ac:dyDescent="0.2">
      <c r="A24" s="360" t="s">
        <v>415</v>
      </c>
      <c r="B24" s="453">
        <v>2096</v>
      </c>
      <c r="C24" s="421"/>
      <c r="D24" s="351">
        <f t="shared" si="1"/>
        <v>2116.96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6" ht="15.75" customHeight="1" x14ac:dyDescent="0.2">
      <c r="A25" s="360" t="s">
        <v>416</v>
      </c>
      <c r="B25" s="453">
        <v>4231</v>
      </c>
      <c r="C25" s="421"/>
      <c r="D25" s="351">
        <f t="shared" si="1"/>
        <v>4273.3100000000004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6" ht="15.75" customHeight="1" x14ac:dyDescent="0.2">
      <c r="A26" s="360" t="s">
        <v>417</v>
      </c>
      <c r="B26" s="453">
        <v>2096</v>
      </c>
      <c r="C26" s="421"/>
      <c r="D26" s="351">
        <f t="shared" si="1"/>
        <v>2116.96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6" ht="15.75" customHeight="1" x14ac:dyDescent="0.2">
      <c r="A27" s="360" t="s">
        <v>418</v>
      </c>
      <c r="B27" s="453">
        <v>4231</v>
      </c>
      <c r="C27" s="421"/>
      <c r="D27" s="351">
        <f t="shared" si="1"/>
        <v>4273.3100000000004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6" ht="15.75" customHeight="1" x14ac:dyDescent="0.2">
      <c r="A28" s="360" t="s">
        <v>419</v>
      </c>
      <c r="B28" s="453">
        <v>2096</v>
      </c>
      <c r="C28" s="421"/>
      <c r="D28" s="351">
        <f t="shared" si="1"/>
        <v>2116.96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6" ht="15.75" customHeight="1" x14ac:dyDescent="0.2">
      <c r="A29" s="360" t="s">
        <v>420</v>
      </c>
      <c r="B29" s="453">
        <v>1664</v>
      </c>
      <c r="C29" s="421"/>
      <c r="D29" s="351">
        <f t="shared" si="1"/>
        <v>1680.64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6" ht="15.75" customHeight="1" x14ac:dyDescent="0.2">
      <c r="A30" s="454" t="s">
        <v>398</v>
      </c>
      <c r="B30" s="413"/>
      <c r="C30" s="41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6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6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.75" customHeight="1" x14ac:dyDescent="0.2"/>
    <row r="232" spans="1:24" ht="15.75" customHeight="1" x14ac:dyDescent="0.2"/>
    <row r="233" spans="1:24" ht="15.75" customHeight="1" x14ac:dyDescent="0.2"/>
    <row r="234" spans="1:24" ht="15.75" customHeight="1" x14ac:dyDescent="0.2"/>
    <row r="235" spans="1:24" ht="15.75" customHeight="1" x14ac:dyDescent="0.2"/>
    <row r="236" spans="1:24" ht="15.75" customHeight="1" x14ac:dyDescent="0.2"/>
    <row r="237" spans="1:24" ht="15.75" customHeight="1" x14ac:dyDescent="0.2"/>
    <row r="238" spans="1:24" ht="15.75" customHeight="1" x14ac:dyDescent="0.2"/>
    <row r="239" spans="1:24" ht="15.75" customHeight="1" x14ac:dyDescent="0.2"/>
    <row r="240" spans="1:24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8">
    <mergeCell ref="A30:C30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  <mergeCell ref="B13:C13"/>
    <mergeCell ref="B14:C14"/>
    <mergeCell ref="B15:C15"/>
    <mergeCell ref="B16:C16"/>
    <mergeCell ref="B24:C24"/>
    <mergeCell ref="B8:C8"/>
    <mergeCell ref="B9:C9"/>
    <mergeCell ref="B10:C10"/>
    <mergeCell ref="B11:C11"/>
    <mergeCell ref="B12:C12"/>
    <mergeCell ref="A1:C1"/>
    <mergeCell ref="A3:A5"/>
    <mergeCell ref="B3:C5"/>
    <mergeCell ref="B6:C6"/>
    <mergeCell ref="B7:C7"/>
  </mergeCells>
  <pageMargins left="0.7" right="0.7" top="0.75" bottom="0.75" header="0" footer="0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0"/>
  <sheetViews>
    <sheetView workbookViewId="0"/>
  </sheetViews>
  <sheetFormatPr defaultColWidth="12.5703125" defaultRowHeight="15" customHeight="1" x14ac:dyDescent="0.2"/>
  <cols>
    <col min="1" max="1" width="66.5703125" customWidth="1"/>
    <col min="2" max="6" width="12.5703125" customWidth="1"/>
  </cols>
  <sheetData>
    <row r="1" spans="1:24" ht="15.75" customHeight="1" x14ac:dyDescent="0.35">
      <c r="A1" s="365" t="s">
        <v>399</v>
      </c>
      <c r="B1" s="366"/>
      <c r="C1" s="3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 customHeight="1" x14ac:dyDescent="0.25">
      <c r="A2" s="26"/>
      <c r="B2" s="26"/>
      <c r="C2" s="2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customHeight="1" x14ac:dyDescent="0.2">
      <c r="A3" s="390" t="s">
        <v>22</v>
      </c>
      <c r="B3" s="447" t="s">
        <v>365</v>
      </c>
      <c r="C3" s="39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 customHeight="1" x14ac:dyDescent="0.2">
      <c r="A4" s="388"/>
      <c r="B4" s="398"/>
      <c r="C4" s="39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6.75" customHeight="1" x14ac:dyDescent="0.2">
      <c r="A5" s="389"/>
      <c r="B5" s="402"/>
      <c r="C5" s="40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.75" customHeight="1" x14ac:dyDescent="0.2">
      <c r="A6" s="360" t="s">
        <v>421</v>
      </c>
      <c r="B6" s="453">
        <v>2096</v>
      </c>
      <c r="C6" s="421"/>
      <c r="D6" s="351">
        <f t="shared" ref="D6:D20" si="0">B6*1.01</f>
        <v>2116.96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 x14ac:dyDescent="0.2">
      <c r="A7" s="360" t="s">
        <v>422</v>
      </c>
      <c r="B7" s="453">
        <v>1232</v>
      </c>
      <c r="C7" s="421"/>
      <c r="D7" s="351">
        <f t="shared" si="0"/>
        <v>1244.32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.75" customHeight="1" x14ac:dyDescent="0.2">
      <c r="A8" s="360" t="s">
        <v>423</v>
      </c>
      <c r="B8" s="453">
        <v>2096</v>
      </c>
      <c r="C8" s="421"/>
      <c r="D8" s="351">
        <f t="shared" si="0"/>
        <v>2116.96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75" customHeight="1" x14ac:dyDescent="0.2">
      <c r="A9" s="360" t="s">
        <v>424</v>
      </c>
      <c r="B9" s="453">
        <v>2096</v>
      </c>
      <c r="C9" s="421"/>
      <c r="D9" s="351">
        <f t="shared" si="0"/>
        <v>2116.96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.75" customHeight="1" x14ac:dyDescent="0.2">
      <c r="A10" s="87" t="s">
        <v>425</v>
      </c>
      <c r="B10" s="455">
        <v>4231</v>
      </c>
      <c r="C10" s="421"/>
      <c r="D10" s="351">
        <f t="shared" si="0"/>
        <v>4273.3100000000004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.75" customHeight="1" x14ac:dyDescent="0.2">
      <c r="A11" s="46" t="s">
        <v>426</v>
      </c>
      <c r="B11" s="455">
        <v>2096</v>
      </c>
      <c r="C11" s="421"/>
      <c r="D11" s="351">
        <f t="shared" si="0"/>
        <v>2116.96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.75" customHeight="1" x14ac:dyDescent="0.2">
      <c r="A12" s="46" t="s">
        <v>427</v>
      </c>
      <c r="B12" s="455">
        <v>4231</v>
      </c>
      <c r="C12" s="421"/>
      <c r="D12" s="351">
        <f t="shared" si="0"/>
        <v>4273.3100000000004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 customHeight="1" x14ac:dyDescent="0.2">
      <c r="A13" s="46" t="s">
        <v>428</v>
      </c>
      <c r="B13" s="455">
        <v>2096</v>
      </c>
      <c r="C13" s="421"/>
      <c r="D13" s="351">
        <f t="shared" si="0"/>
        <v>2116.96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 x14ac:dyDescent="0.2">
      <c r="A14" s="46" t="s">
        <v>429</v>
      </c>
      <c r="B14" s="455">
        <v>2096</v>
      </c>
      <c r="C14" s="421"/>
      <c r="D14" s="351">
        <f t="shared" si="0"/>
        <v>2116.96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.75" customHeight="1" x14ac:dyDescent="0.2">
      <c r="A15" s="46" t="s">
        <v>430</v>
      </c>
      <c r="B15" s="455">
        <v>4231</v>
      </c>
      <c r="C15" s="421"/>
      <c r="D15" s="351">
        <f t="shared" si="0"/>
        <v>4273.3100000000004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75" customHeight="1" x14ac:dyDescent="0.2">
      <c r="A16" s="46" t="s">
        <v>431</v>
      </c>
      <c r="B16" s="455">
        <v>2096</v>
      </c>
      <c r="C16" s="421"/>
      <c r="D16" s="351">
        <f t="shared" si="0"/>
        <v>2116.96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7" customHeight="1" x14ac:dyDescent="0.2">
      <c r="A17" s="362" t="s">
        <v>432</v>
      </c>
      <c r="B17" s="455">
        <v>1664</v>
      </c>
      <c r="C17" s="421"/>
      <c r="D17" s="351">
        <f t="shared" si="0"/>
        <v>1680.64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.75" customHeight="1" x14ac:dyDescent="0.2">
      <c r="A18" s="46" t="s">
        <v>433</v>
      </c>
      <c r="B18" s="455">
        <v>4231</v>
      </c>
      <c r="C18" s="421"/>
      <c r="D18" s="351">
        <f t="shared" si="0"/>
        <v>4273.3100000000004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.75" customHeight="1" x14ac:dyDescent="0.2">
      <c r="A19" s="46" t="s">
        <v>434</v>
      </c>
      <c r="B19" s="455">
        <v>2096</v>
      </c>
      <c r="C19" s="421"/>
      <c r="D19" s="351">
        <f t="shared" si="0"/>
        <v>2116.96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 x14ac:dyDescent="0.2">
      <c r="A20" s="46" t="s">
        <v>435</v>
      </c>
      <c r="B20" s="455">
        <v>2096</v>
      </c>
      <c r="C20" s="421"/>
      <c r="D20" s="351">
        <f t="shared" si="0"/>
        <v>2116.96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.75" customHeight="1" x14ac:dyDescent="0.2">
      <c r="A21" s="454" t="s">
        <v>398</v>
      </c>
      <c r="B21" s="413"/>
      <c r="C21" s="41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.75" customHeight="1" x14ac:dyDescent="0.2"/>
    <row r="223" spans="1:24" ht="15.75" customHeight="1" x14ac:dyDescent="0.2"/>
    <row r="224" spans="1: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B20:C20"/>
    <mergeCell ref="A21:C21"/>
    <mergeCell ref="B10:C10"/>
    <mergeCell ref="B11:C11"/>
    <mergeCell ref="B12:C12"/>
    <mergeCell ref="B13:C13"/>
    <mergeCell ref="B14:C14"/>
    <mergeCell ref="B15:C15"/>
    <mergeCell ref="B16:C16"/>
    <mergeCell ref="B8:C8"/>
    <mergeCell ref="B9:C9"/>
    <mergeCell ref="B17:C17"/>
    <mergeCell ref="B18:C18"/>
    <mergeCell ref="B19:C19"/>
    <mergeCell ref="A1:C1"/>
    <mergeCell ref="A3:A5"/>
    <mergeCell ref="B3:C5"/>
    <mergeCell ref="B6:C6"/>
    <mergeCell ref="B7:C7"/>
  </mergeCells>
  <pageMargins left="0.7" right="0.7" top="0.75" bottom="0.75" header="0" footer="0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workbookViewId="0"/>
  </sheetViews>
  <sheetFormatPr defaultColWidth="12.5703125" defaultRowHeight="15" customHeight="1" x14ac:dyDescent="0.2"/>
  <cols>
    <col min="1" max="1" width="66.5703125" customWidth="1"/>
    <col min="2" max="6" width="12.5703125" customWidth="1"/>
  </cols>
  <sheetData>
    <row r="1" spans="1:26" ht="15.75" customHeight="1" x14ac:dyDescent="0.35">
      <c r="A1" s="365" t="s">
        <v>436</v>
      </c>
      <c r="B1" s="366"/>
      <c r="C1" s="3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6" ht="6.75" customHeight="1" x14ac:dyDescent="0.25">
      <c r="A2" s="26"/>
      <c r="B2" s="26"/>
      <c r="C2" s="2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6" ht="15.75" customHeight="1" x14ac:dyDescent="0.2">
      <c r="A3" s="390" t="s">
        <v>22</v>
      </c>
      <c r="B3" s="447" t="s">
        <v>365</v>
      </c>
      <c r="C3" s="39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6" ht="9.75" customHeight="1" x14ac:dyDescent="0.2">
      <c r="A4" s="388"/>
      <c r="B4" s="398"/>
      <c r="C4" s="39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6" ht="1.5" customHeight="1" x14ac:dyDescent="0.2">
      <c r="A5" s="389"/>
      <c r="B5" s="402"/>
      <c r="C5" s="40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6" ht="15.75" customHeight="1" x14ac:dyDescent="0.2">
      <c r="A6" s="87" t="s">
        <v>437</v>
      </c>
      <c r="B6" s="455">
        <v>3082</v>
      </c>
      <c r="C6" s="421"/>
      <c r="D6" s="351">
        <f t="shared" ref="D6:D10" si="0">B6*1.01</f>
        <v>3112.82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ht="15.75" customHeight="1" x14ac:dyDescent="0.2">
      <c r="A7" s="46" t="s">
        <v>369</v>
      </c>
      <c r="B7" s="455">
        <v>1232</v>
      </c>
      <c r="C7" s="421"/>
      <c r="D7" s="351">
        <f t="shared" si="0"/>
        <v>1244.32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6" ht="15.75" customHeight="1" x14ac:dyDescent="0.2">
      <c r="A8" s="46" t="s">
        <v>438</v>
      </c>
      <c r="B8" s="455">
        <v>1664</v>
      </c>
      <c r="C8" s="421"/>
      <c r="D8" s="351">
        <f t="shared" si="0"/>
        <v>1680.64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6" ht="15.75" customHeight="1" x14ac:dyDescent="0.2">
      <c r="A9" s="46" t="s">
        <v>439</v>
      </c>
      <c r="B9" s="455">
        <v>1232</v>
      </c>
      <c r="C9" s="421"/>
      <c r="D9" s="351">
        <f t="shared" si="0"/>
        <v>1244.32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6" ht="15.75" customHeight="1" x14ac:dyDescent="0.2">
      <c r="A10" s="46" t="s">
        <v>440</v>
      </c>
      <c r="B10" s="455">
        <v>3082</v>
      </c>
      <c r="C10" s="421"/>
      <c r="D10" s="351">
        <f t="shared" si="0"/>
        <v>3112.82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6" ht="15.75" customHeight="1" x14ac:dyDescent="0.2">
      <c r="A11" s="363" t="s">
        <v>441</v>
      </c>
      <c r="B11" s="456">
        <v>2614</v>
      </c>
      <c r="C11" s="421"/>
      <c r="D11" s="35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6"/>
      <c r="Z11" s="16"/>
    </row>
    <row r="12" spans="1:26" ht="15.75" customHeight="1" x14ac:dyDescent="0.2">
      <c r="A12" s="46" t="s">
        <v>442</v>
      </c>
      <c r="B12" s="455">
        <v>2588</v>
      </c>
      <c r="C12" s="421"/>
      <c r="D12" s="351">
        <f t="shared" ref="D12:D18" si="1">B12*1.01</f>
        <v>2613.88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6" ht="15.75" customHeight="1" x14ac:dyDescent="0.2">
      <c r="A13" s="46" t="s">
        <v>443</v>
      </c>
      <c r="B13" s="455">
        <v>2588</v>
      </c>
      <c r="C13" s="421"/>
      <c r="D13" s="351">
        <f t="shared" si="1"/>
        <v>2613.88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6" ht="15.75" customHeight="1" x14ac:dyDescent="0.2">
      <c r="A14" s="46" t="s">
        <v>444</v>
      </c>
      <c r="B14" s="455">
        <v>2588</v>
      </c>
      <c r="C14" s="421"/>
      <c r="D14" s="351">
        <f t="shared" si="1"/>
        <v>2613.88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6" ht="15.75" customHeight="1" x14ac:dyDescent="0.2">
      <c r="A15" s="46" t="s">
        <v>445</v>
      </c>
      <c r="B15" s="455">
        <v>2588</v>
      </c>
      <c r="C15" s="421"/>
      <c r="D15" s="351">
        <f t="shared" si="1"/>
        <v>2613.88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6" ht="15.75" customHeight="1" x14ac:dyDescent="0.2">
      <c r="A16" s="46" t="s">
        <v>446</v>
      </c>
      <c r="B16" s="455">
        <v>2588</v>
      </c>
      <c r="C16" s="421"/>
      <c r="D16" s="351">
        <f t="shared" si="1"/>
        <v>2613.88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6" ht="15.75" customHeight="1" x14ac:dyDescent="0.2">
      <c r="A17" s="46" t="s">
        <v>447</v>
      </c>
      <c r="B17" s="455">
        <v>2588</v>
      </c>
      <c r="C17" s="421"/>
      <c r="D17" s="351">
        <f t="shared" si="1"/>
        <v>2613.88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6" ht="15.75" customHeight="1" x14ac:dyDescent="0.2">
      <c r="A18" s="46" t="s">
        <v>448</v>
      </c>
      <c r="B18" s="455">
        <v>2096</v>
      </c>
      <c r="C18" s="421"/>
      <c r="D18" s="351">
        <f t="shared" si="1"/>
        <v>2116.96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6" ht="15.75" customHeight="1" x14ac:dyDescent="0.2">
      <c r="A19" s="363" t="s">
        <v>449</v>
      </c>
      <c r="B19" s="456">
        <v>2614</v>
      </c>
      <c r="C19" s="421"/>
      <c r="D19" s="35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6"/>
      <c r="Z19" s="16"/>
    </row>
    <row r="20" spans="1:26" ht="27" customHeight="1" x14ac:dyDescent="0.2">
      <c r="A20" s="362" t="s">
        <v>450</v>
      </c>
      <c r="B20" s="455">
        <v>1232</v>
      </c>
      <c r="C20" s="421"/>
      <c r="D20" s="351">
        <f t="shared" ref="D20:D23" si="2">B20*1.01</f>
        <v>1244.32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6" ht="15.75" customHeight="1" x14ac:dyDescent="0.2">
      <c r="A21" s="46" t="s">
        <v>429</v>
      </c>
      <c r="B21" s="455">
        <v>1664</v>
      </c>
      <c r="C21" s="421"/>
      <c r="D21" s="351">
        <f t="shared" si="2"/>
        <v>1680.64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6" ht="15.75" customHeight="1" x14ac:dyDescent="0.2">
      <c r="A22" s="46" t="s">
        <v>451</v>
      </c>
      <c r="B22" s="455">
        <v>2588</v>
      </c>
      <c r="C22" s="421"/>
      <c r="D22" s="351">
        <f t="shared" si="2"/>
        <v>2613.88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6" ht="15.75" customHeight="1" x14ac:dyDescent="0.2">
      <c r="A23" s="46" t="s">
        <v>452</v>
      </c>
      <c r="B23" s="455">
        <v>2096</v>
      </c>
      <c r="C23" s="421"/>
      <c r="D23" s="351">
        <f t="shared" si="2"/>
        <v>2116.96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6" ht="15.75" customHeight="1" x14ac:dyDescent="0.2">
      <c r="A24" s="454" t="s">
        <v>398</v>
      </c>
      <c r="B24" s="413"/>
      <c r="C24" s="4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6" ht="21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6" ht="15.75" customHeight="1" x14ac:dyDescent="0.35">
      <c r="A26" s="365" t="s">
        <v>453</v>
      </c>
      <c r="B26" s="366"/>
      <c r="C26" s="36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6" ht="5.25" customHeight="1" x14ac:dyDescent="0.25">
      <c r="A27" s="26"/>
      <c r="B27" s="26"/>
      <c r="C27" s="2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6" ht="15.75" customHeight="1" x14ac:dyDescent="0.2">
      <c r="A28" s="390" t="s">
        <v>22</v>
      </c>
      <c r="B28" s="447" t="s">
        <v>365</v>
      </c>
      <c r="C28" s="39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6" ht="15.75" customHeight="1" x14ac:dyDescent="0.2">
      <c r="A29" s="388"/>
      <c r="B29" s="398"/>
      <c r="C29" s="39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6" ht="1.5" customHeight="1" x14ac:dyDescent="0.2">
      <c r="A30" s="389"/>
      <c r="B30" s="402"/>
      <c r="C30" s="40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6" ht="15.75" customHeight="1" x14ac:dyDescent="0.2">
      <c r="A31" s="359" t="s">
        <v>437</v>
      </c>
      <c r="B31" s="453">
        <v>2588</v>
      </c>
      <c r="C31" s="421"/>
      <c r="D31" s="351">
        <f t="shared" ref="D31:D33" si="3">B31*1.01</f>
        <v>2613.88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6" ht="15.75" customHeight="1" x14ac:dyDescent="0.2">
      <c r="A32" s="364" t="s">
        <v>369</v>
      </c>
      <c r="B32" s="453">
        <v>457</v>
      </c>
      <c r="C32" s="421"/>
      <c r="D32" s="351">
        <f t="shared" si="3"/>
        <v>461.57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.75" customHeight="1" x14ac:dyDescent="0.2">
      <c r="A33" s="364" t="s">
        <v>429</v>
      </c>
      <c r="B33" s="453">
        <v>840</v>
      </c>
      <c r="C33" s="421"/>
      <c r="D33" s="351">
        <f t="shared" si="3"/>
        <v>848.4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 x14ac:dyDescent="0.2">
      <c r="A34" s="454" t="s">
        <v>398</v>
      </c>
      <c r="B34" s="413"/>
      <c r="C34" s="41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.75" customHeight="1" x14ac:dyDescent="0.2"/>
    <row r="236" spans="1:24" ht="15.75" customHeight="1" x14ac:dyDescent="0.2"/>
    <row r="237" spans="1:24" ht="15.75" customHeight="1" x14ac:dyDescent="0.2"/>
    <row r="238" spans="1:24" ht="15.75" customHeight="1" x14ac:dyDescent="0.2"/>
    <row r="239" spans="1:24" ht="15.75" customHeight="1" x14ac:dyDescent="0.2"/>
    <row r="240" spans="1:24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29">
    <mergeCell ref="B33:C33"/>
    <mergeCell ref="A34:C34"/>
    <mergeCell ref="B17:C17"/>
    <mergeCell ref="B18:C18"/>
    <mergeCell ref="B19:C19"/>
    <mergeCell ref="B20:C20"/>
    <mergeCell ref="B21:C21"/>
    <mergeCell ref="B22:C22"/>
    <mergeCell ref="B23:C23"/>
    <mergeCell ref="A26:C26"/>
    <mergeCell ref="A28:A30"/>
    <mergeCell ref="B28:C30"/>
    <mergeCell ref="B31:C31"/>
    <mergeCell ref="B32:C32"/>
    <mergeCell ref="B13:C13"/>
    <mergeCell ref="B14:C14"/>
    <mergeCell ref="B15:C15"/>
    <mergeCell ref="B16:C16"/>
    <mergeCell ref="A24:C24"/>
    <mergeCell ref="B8:C8"/>
    <mergeCell ref="B9:C9"/>
    <mergeCell ref="B10:C10"/>
    <mergeCell ref="B11:C11"/>
    <mergeCell ref="B12:C12"/>
    <mergeCell ref="A1:C1"/>
    <mergeCell ref="A3:A5"/>
    <mergeCell ref="B3:C5"/>
    <mergeCell ref="B6:C6"/>
    <mergeCell ref="B7:C7"/>
  </mergeCells>
  <pageMargins left="0.7" right="0.7" top="0.75" bottom="0.75" header="0" footer="0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5703125" defaultRowHeight="15" customHeight="1" x14ac:dyDescent="0.2"/>
  <cols>
    <col min="1" max="26" width="8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00"/>
  <sheetViews>
    <sheetView workbookViewId="0"/>
  </sheetViews>
  <sheetFormatPr defaultColWidth="12.5703125" defaultRowHeight="15" customHeight="1" x14ac:dyDescent="0.2"/>
  <cols>
    <col min="1" max="1" width="48.42578125" customWidth="1"/>
    <col min="2" max="3" width="14.140625" customWidth="1"/>
    <col min="4" max="4" width="11.42578125" customWidth="1"/>
    <col min="5" max="6" width="12.5703125" customWidth="1"/>
  </cols>
  <sheetData>
    <row r="1" spans="1:25" ht="23.25" customHeight="1" x14ac:dyDescent="0.35">
      <c r="A1" s="365" t="s">
        <v>53</v>
      </c>
      <c r="B1" s="366"/>
      <c r="C1" s="36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 customHeight="1" x14ac:dyDescent="0.25">
      <c r="A2" s="26"/>
      <c r="B2" s="26"/>
      <c r="C2" s="26"/>
      <c r="D2" s="2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 x14ac:dyDescent="0.2">
      <c r="A3" s="390" t="s">
        <v>22</v>
      </c>
      <c r="B3" s="390" t="s">
        <v>54</v>
      </c>
      <c r="C3" s="390" t="s">
        <v>55</v>
      </c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customHeight="1" x14ac:dyDescent="0.2">
      <c r="A4" s="388"/>
      <c r="B4" s="388"/>
      <c r="C4" s="38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 customHeight="1" x14ac:dyDescent="0.2">
      <c r="A5" s="389"/>
      <c r="B5" s="389"/>
      <c r="C5" s="38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.75" customHeight="1" x14ac:dyDescent="0.2">
      <c r="A6" s="44" t="s">
        <v>56</v>
      </c>
      <c r="B6" s="45" t="s">
        <v>57</v>
      </c>
      <c r="C6" s="18">
        <v>22950</v>
      </c>
      <c r="D6" s="20">
        <f t="shared" ref="D6:D29" si="0">C6*1.01</f>
        <v>23179.5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customHeight="1" x14ac:dyDescent="0.2">
      <c r="A7" s="46" t="s">
        <v>58</v>
      </c>
      <c r="B7" s="47" t="s">
        <v>57</v>
      </c>
      <c r="C7" s="18">
        <v>22950</v>
      </c>
      <c r="D7" s="20">
        <f t="shared" si="0"/>
        <v>23179.5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customHeight="1" x14ac:dyDescent="0.2">
      <c r="A8" s="46" t="s">
        <v>59</v>
      </c>
      <c r="B8" s="47" t="s">
        <v>57</v>
      </c>
      <c r="C8" s="18">
        <v>22950</v>
      </c>
      <c r="D8" s="20">
        <f t="shared" si="0"/>
        <v>23179.5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customHeight="1" x14ac:dyDescent="0.2">
      <c r="A9" s="46" t="s">
        <v>60</v>
      </c>
      <c r="B9" s="47" t="s">
        <v>57</v>
      </c>
      <c r="C9" s="48">
        <v>11203</v>
      </c>
      <c r="D9" s="20">
        <f t="shared" si="0"/>
        <v>11315.03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 x14ac:dyDescent="0.2">
      <c r="A10" s="46" t="s">
        <v>61</v>
      </c>
      <c r="B10" s="47" t="s">
        <v>57</v>
      </c>
      <c r="C10" s="48">
        <v>11203</v>
      </c>
      <c r="D10" s="20">
        <f t="shared" si="0"/>
        <v>11315.03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customHeight="1" x14ac:dyDescent="0.2">
      <c r="A11" s="46" t="s">
        <v>62</v>
      </c>
      <c r="B11" s="47" t="s">
        <v>57</v>
      </c>
      <c r="C11" s="48">
        <v>11203</v>
      </c>
      <c r="D11" s="20">
        <f t="shared" si="0"/>
        <v>11315.03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customHeight="1" x14ac:dyDescent="0.2">
      <c r="A12" s="46" t="s">
        <v>63</v>
      </c>
      <c r="B12" s="47" t="s">
        <v>57</v>
      </c>
      <c r="C12" s="48">
        <v>11203</v>
      </c>
      <c r="D12" s="20">
        <f t="shared" si="0"/>
        <v>11315.03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customHeight="1" x14ac:dyDescent="0.2">
      <c r="A13" s="46" t="s">
        <v>64</v>
      </c>
      <c r="B13" s="47" t="s">
        <v>57</v>
      </c>
      <c r="C13" s="48">
        <v>11203</v>
      </c>
      <c r="D13" s="20">
        <f t="shared" si="0"/>
        <v>11315.03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 x14ac:dyDescent="0.2">
      <c r="A14" s="46" t="s">
        <v>65</v>
      </c>
      <c r="B14" s="47" t="s">
        <v>57</v>
      </c>
      <c r="C14" s="48">
        <v>11203</v>
      </c>
      <c r="D14" s="20">
        <f t="shared" si="0"/>
        <v>11315.03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customHeight="1" x14ac:dyDescent="0.2">
      <c r="A15" s="46" t="s">
        <v>66</v>
      </c>
      <c r="B15" s="49" t="s">
        <v>57</v>
      </c>
      <c r="C15" s="48">
        <v>11203</v>
      </c>
      <c r="D15" s="20">
        <f t="shared" si="0"/>
        <v>11315.03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customHeight="1" x14ac:dyDescent="0.2">
      <c r="A16" s="46" t="s">
        <v>67</v>
      </c>
      <c r="B16" s="47" t="s">
        <v>57</v>
      </c>
      <c r="C16" s="48">
        <v>11203</v>
      </c>
      <c r="D16" s="20">
        <f t="shared" si="0"/>
        <v>11315.03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customHeight="1" x14ac:dyDescent="0.2">
      <c r="A17" s="46" t="s">
        <v>68</v>
      </c>
      <c r="B17" s="47" t="s">
        <v>57</v>
      </c>
      <c r="C17" s="48">
        <v>11203</v>
      </c>
      <c r="D17" s="20">
        <f t="shared" si="0"/>
        <v>11315.03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 x14ac:dyDescent="0.2">
      <c r="A18" s="46" t="s">
        <v>69</v>
      </c>
      <c r="B18" s="47" t="s">
        <v>57</v>
      </c>
      <c r="C18" s="48">
        <v>11203</v>
      </c>
      <c r="D18" s="20">
        <f t="shared" si="0"/>
        <v>11315.03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 x14ac:dyDescent="0.2">
      <c r="A19" s="46" t="s">
        <v>70</v>
      </c>
      <c r="B19" s="47" t="s">
        <v>57</v>
      </c>
      <c r="C19" s="48">
        <v>11203</v>
      </c>
      <c r="D19" s="20">
        <f t="shared" si="0"/>
        <v>11315.03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 x14ac:dyDescent="0.2">
      <c r="A20" s="46" t="s">
        <v>71</v>
      </c>
      <c r="B20" s="47" t="s">
        <v>57</v>
      </c>
      <c r="C20" s="48">
        <v>11203</v>
      </c>
      <c r="D20" s="20">
        <f t="shared" si="0"/>
        <v>11315.03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 x14ac:dyDescent="0.2">
      <c r="A21" s="46" t="s">
        <v>72</v>
      </c>
      <c r="B21" s="47" t="s">
        <v>57</v>
      </c>
      <c r="C21" s="48">
        <v>11203</v>
      </c>
      <c r="D21" s="20">
        <f t="shared" si="0"/>
        <v>11315.03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 x14ac:dyDescent="0.2">
      <c r="A22" s="46" t="s">
        <v>73</v>
      </c>
      <c r="B22" s="47" t="s">
        <v>57</v>
      </c>
      <c r="C22" s="48">
        <v>8713</v>
      </c>
      <c r="D22" s="20">
        <f t="shared" si="0"/>
        <v>8800.1299999999992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 x14ac:dyDescent="0.2">
      <c r="A23" s="46" t="s">
        <v>74</v>
      </c>
      <c r="B23" s="47" t="s">
        <v>57</v>
      </c>
      <c r="C23" s="48">
        <v>11203</v>
      </c>
      <c r="D23" s="20">
        <f t="shared" si="0"/>
        <v>11315.03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 x14ac:dyDescent="0.2">
      <c r="A24" s="46" t="s">
        <v>75</v>
      </c>
      <c r="B24" s="47" t="s">
        <v>57</v>
      </c>
      <c r="C24" s="48">
        <v>11203</v>
      </c>
      <c r="D24" s="20">
        <f t="shared" si="0"/>
        <v>11315.03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 x14ac:dyDescent="0.2">
      <c r="A25" s="46" t="s">
        <v>76</v>
      </c>
      <c r="B25" s="49" t="s">
        <v>57</v>
      </c>
      <c r="C25" s="48">
        <v>11203</v>
      </c>
      <c r="D25" s="20">
        <f t="shared" si="0"/>
        <v>11315.03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 x14ac:dyDescent="0.2">
      <c r="A26" s="46" t="s">
        <v>77</v>
      </c>
      <c r="B26" s="47" t="s">
        <v>57</v>
      </c>
      <c r="C26" s="48">
        <v>6225</v>
      </c>
      <c r="D26" s="20">
        <f t="shared" si="0"/>
        <v>6287.25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2">
      <c r="A27" s="46" t="s">
        <v>78</v>
      </c>
      <c r="B27" s="47" t="s">
        <v>57</v>
      </c>
      <c r="C27" s="48">
        <v>4356</v>
      </c>
      <c r="D27" s="20">
        <f t="shared" si="0"/>
        <v>4399.5600000000004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 x14ac:dyDescent="0.2">
      <c r="A28" s="46" t="s">
        <v>79</v>
      </c>
      <c r="B28" s="47" t="s">
        <v>80</v>
      </c>
      <c r="C28" s="48">
        <v>4356</v>
      </c>
      <c r="D28" s="20">
        <f t="shared" si="0"/>
        <v>4399.5600000000004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 x14ac:dyDescent="0.2">
      <c r="A29" s="46" t="s">
        <v>81</v>
      </c>
      <c r="B29" s="47" t="s">
        <v>82</v>
      </c>
      <c r="C29" s="48">
        <v>4356</v>
      </c>
      <c r="D29" s="20">
        <f t="shared" si="0"/>
        <v>4399.5600000000004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"/>
    <row r="231" spans="1:25" ht="15.75" customHeight="1" x14ac:dyDescent="0.2"/>
    <row r="232" spans="1:25" ht="15.75" customHeight="1" x14ac:dyDescent="0.2"/>
    <row r="233" spans="1:25" ht="15.75" customHeight="1" x14ac:dyDescent="0.2"/>
    <row r="234" spans="1:25" ht="15.75" customHeight="1" x14ac:dyDescent="0.2"/>
    <row r="235" spans="1:25" ht="15.75" customHeight="1" x14ac:dyDescent="0.2"/>
    <row r="236" spans="1:25" ht="15.75" customHeight="1" x14ac:dyDescent="0.2"/>
    <row r="237" spans="1:25" ht="15.75" customHeight="1" x14ac:dyDescent="0.2"/>
    <row r="238" spans="1:25" ht="15.75" customHeight="1" x14ac:dyDescent="0.2"/>
    <row r="239" spans="1:25" ht="15.75" customHeight="1" x14ac:dyDescent="0.2"/>
    <row r="240" spans="1:25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1:C1"/>
    <mergeCell ref="A3:A5"/>
    <mergeCell ref="B3:B5"/>
    <mergeCell ref="C3:C5"/>
  </mergeCells>
  <printOptions horizontalCentered="1"/>
  <pageMargins left="0.7" right="0.7" top="0.75" bottom="0.75" header="0" footer="0"/>
  <pageSetup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2"/>
  <sheetViews>
    <sheetView workbookViewId="0"/>
  </sheetViews>
  <sheetFormatPr defaultColWidth="12.5703125" defaultRowHeight="15" customHeight="1" x14ac:dyDescent="0.2"/>
  <cols>
    <col min="1" max="1" width="46.42578125" customWidth="1"/>
    <col min="2" max="2" width="14.7109375" customWidth="1"/>
    <col min="3" max="3" width="12.85546875" customWidth="1"/>
    <col min="4" max="4" width="9.42578125" customWidth="1"/>
    <col min="5" max="6" width="12.5703125" customWidth="1"/>
  </cols>
  <sheetData>
    <row r="1" spans="1:24" ht="21.75" customHeight="1" x14ac:dyDescent="0.35">
      <c r="A1" s="365" t="s">
        <v>53</v>
      </c>
      <c r="B1" s="366"/>
      <c r="C1" s="3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 customHeight="1" x14ac:dyDescent="0.25">
      <c r="A2" s="26"/>
      <c r="B2" s="26"/>
      <c r="C2" s="2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customHeight="1" x14ac:dyDescent="0.2">
      <c r="A3" s="390" t="s">
        <v>22</v>
      </c>
      <c r="B3" s="390" t="s">
        <v>54</v>
      </c>
      <c r="C3" s="390" t="s">
        <v>55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 customHeight="1" x14ac:dyDescent="0.2">
      <c r="A4" s="388"/>
      <c r="B4" s="388"/>
      <c r="C4" s="38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 customHeight="1" x14ac:dyDescent="0.2">
      <c r="A5" s="389"/>
      <c r="B5" s="389"/>
      <c r="C5" s="38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.75" customHeight="1" x14ac:dyDescent="0.2">
      <c r="A6" s="50" t="s">
        <v>83</v>
      </c>
      <c r="B6" s="51" t="s">
        <v>57</v>
      </c>
      <c r="C6" s="52">
        <v>17427</v>
      </c>
      <c r="D6" s="53">
        <f t="shared" ref="D6:D12" si="0">C6*1.01</f>
        <v>17601.27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 x14ac:dyDescent="0.2">
      <c r="A7" s="54" t="s">
        <v>84</v>
      </c>
      <c r="B7" s="55" t="s">
        <v>57</v>
      </c>
      <c r="C7" s="52">
        <v>17427</v>
      </c>
      <c r="D7" s="53">
        <f t="shared" si="0"/>
        <v>17601.27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.75" customHeight="1" x14ac:dyDescent="0.2">
      <c r="A8" s="54" t="s">
        <v>85</v>
      </c>
      <c r="B8" s="55" t="s">
        <v>57</v>
      </c>
      <c r="C8" s="52">
        <v>17427</v>
      </c>
      <c r="D8" s="53">
        <f t="shared" si="0"/>
        <v>17601.27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75" customHeight="1" x14ac:dyDescent="0.2">
      <c r="A9" s="54" t="s">
        <v>86</v>
      </c>
      <c r="B9" s="55" t="s">
        <v>57</v>
      </c>
      <c r="C9" s="56">
        <v>11203</v>
      </c>
      <c r="D9" s="53">
        <f t="shared" si="0"/>
        <v>11315.03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.75" customHeight="1" x14ac:dyDescent="0.2">
      <c r="A10" s="54" t="s">
        <v>87</v>
      </c>
      <c r="B10" s="55" t="s">
        <v>57</v>
      </c>
      <c r="C10" s="56">
        <v>11203</v>
      </c>
      <c r="D10" s="53">
        <f t="shared" si="0"/>
        <v>11315.03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.75" customHeight="1" x14ac:dyDescent="0.2">
      <c r="A11" s="54" t="s">
        <v>88</v>
      </c>
      <c r="B11" s="55" t="s">
        <v>89</v>
      </c>
      <c r="C11" s="56">
        <v>8713</v>
      </c>
      <c r="D11" s="53">
        <f t="shared" si="0"/>
        <v>8800.1299999999992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.75" customHeight="1" x14ac:dyDescent="0.2">
      <c r="A12" s="54" t="s">
        <v>90</v>
      </c>
      <c r="B12" s="55" t="s">
        <v>89</v>
      </c>
      <c r="C12" s="56">
        <v>6225</v>
      </c>
      <c r="D12" s="53">
        <f t="shared" si="0"/>
        <v>6287.25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 customHeight="1" x14ac:dyDescent="0.2">
      <c r="A13" s="57" t="s">
        <v>91</v>
      </c>
      <c r="B13" s="58" t="s">
        <v>89</v>
      </c>
      <c r="C13" s="59">
        <v>6225</v>
      </c>
      <c r="D13" s="60">
        <v>8800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 x14ac:dyDescent="0.2">
      <c r="A14" s="54" t="s">
        <v>92</v>
      </c>
      <c r="B14" s="55" t="s">
        <v>93</v>
      </c>
      <c r="C14" s="56">
        <v>4356</v>
      </c>
      <c r="D14" s="53">
        <f t="shared" ref="D14:D19" si="1">C14*1.01</f>
        <v>4399.5600000000004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.75" customHeight="1" x14ac:dyDescent="0.2">
      <c r="A15" s="54" t="s">
        <v>94</v>
      </c>
      <c r="B15" s="55" t="s">
        <v>80</v>
      </c>
      <c r="C15" s="56">
        <v>4356</v>
      </c>
      <c r="D15" s="53">
        <f t="shared" si="1"/>
        <v>4399.5600000000004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75" customHeight="1" x14ac:dyDescent="0.2">
      <c r="A16" s="54" t="s">
        <v>95</v>
      </c>
      <c r="B16" s="55" t="s">
        <v>80</v>
      </c>
      <c r="C16" s="56">
        <v>4356</v>
      </c>
      <c r="D16" s="53">
        <f t="shared" si="1"/>
        <v>4399.5600000000004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.75" customHeight="1" x14ac:dyDescent="0.2">
      <c r="A17" s="54" t="s">
        <v>96</v>
      </c>
      <c r="B17" s="55" t="s">
        <v>80</v>
      </c>
      <c r="C17" s="56">
        <v>4356</v>
      </c>
      <c r="D17" s="53">
        <f t="shared" si="1"/>
        <v>4399.5600000000004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.75" customHeight="1" x14ac:dyDescent="0.2">
      <c r="A18" s="54" t="s">
        <v>97</v>
      </c>
      <c r="B18" s="55" t="s">
        <v>98</v>
      </c>
      <c r="C18" s="56">
        <v>4356</v>
      </c>
      <c r="D18" s="53">
        <f t="shared" si="1"/>
        <v>4399.5600000000004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.75" customHeight="1" x14ac:dyDescent="0.2">
      <c r="A19" s="61" t="s">
        <v>99</v>
      </c>
      <c r="B19" s="55" t="s">
        <v>100</v>
      </c>
      <c r="C19" s="56">
        <v>4356</v>
      </c>
      <c r="D19" s="53">
        <f t="shared" si="1"/>
        <v>4399.5600000000004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.75" customHeight="1" x14ac:dyDescent="0.2"/>
    <row r="224" spans="1: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4">
    <mergeCell ref="A1:C1"/>
    <mergeCell ref="A3:A5"/>
    <mergeCell ref="B3:B5"/>
    <mergeCell ref="C3:C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99"/>
  <sheetViews>
    <sheetView workbookViewId="0"/>
  </sheetViews>
  <sheetFormatPr defaultColWidth="12.5703125" defaultRowHeight="15" customHeight="1" x14ac:dyDescent="0.2"/>
  <cols>
    <col min="1" max="1" width="56.7109375" customWidth="1"/>
    <col min="2" max="3" width="11.28515625" customWidth="1"/>
    <col min="4" max="4" width="11.140625" customWidth="1"/>
    <col min="5" max="6" width="12.5703125" customWidth="1"/>
  </cols>
  <sheetData>
    <row r="1" spans="1:25" ht="15.75" customHeight="1" x14ac:dyDescent="0.35">
      <c r="A1" s="365" t="s">
        <v>101</v>
      </c>
      <c r="B1" s="366"/>
      <c r="C1" s="366"/>
      <c r="D1" s="36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 customHeight="1" x14ac:dyDescent="0.25">
      <c r="A2" s="26"/>
      <c r="B2" s="26"/>
      <c r="C2" s="26"/>
      <c r="D2" s="2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 x14ac:dyDescent="0.2">
      <c r="A3" s="390" t="s">
        <v>22</v>
      </c>
      <c r="B3" s="387" t="s">
        <v>102</v>
      </c>
      <c r="C3" s="390" t="s">
        <v>103</v>
      </c>
      <c r="D3" s="390" t="s">
        <v>104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customHeight="1" x14ac:dyDescent="0.2">
      <c r="A4" s="388"/>
      <c r="B4" s="388"/>
      <c r="C4" s="388"/>
      <c r="D4" s="38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.75" customHeight="1" x14ac:dyDescent="0.2">
      <c r="A5" s="389"/>
      <c r="B5" s="389"/>
      <c r="C5" s="389"/>
      <c r="D5" s="38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.75" customHeight="1" x14ac:dyDescent="0.2">
      <c r="A6" s="62" t="s">
        <v>105</v>
      </c>
      <c r="B6" s="63" t="s">
        <v>106</v>
      </c>
      <c r="C6" s="64" t="s">
        <v>100</v>
      </c>
      <c r="D6" s="65">
        <v>3000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customHeight="1" x14ac:dyDescent="0.2">
      <c r="A7" s="62" t="s">
        <v>107</v>
      </c>
      <c r="B7" s="63" t="s">
        <v>106</v>
      </c>
      <c r="C7" s="64" t="s">
        <v>100</v>
      </c>
      <c r="D7" s="65">
        <v>1127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customHeight="1" x14ac:dyDescent="0.2">
      <c r="A8" s="66" t="s">
        <v>108</v>
      </c>
      <c r="B8" s="67" t="s">
        <v>106</v>
      </c>
      <c r="C8" s="68" t="s">
        <v>100</v>
      </c>
      <c r="D8" s="69">
        <v>1400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customHeight="1" x14ac:dyDescent="0.2">
      <c r="A9" s="66" t="s">
        <v>109</v>
      </c>
      <c r="B9" s="67" t="s">
        <v>106</v>
      </c>
      <c r="C9" s="68" t="s">
        <v>100</v>
      </c>
      <c r="D9" s="69">
        <v>3000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 x14ac:dyDescent="0.2">
      <c r="A10" s="66" t="s">
        <v>110</v>
      </c>
      <c r="B10" s="67" t="s">
        <v>106</v>
      </c>
      <c r="C10" s="68" t="s">
        <v>100</v>
      </c>
      <c r="D10" s="69">
        <v>3000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customHeight="1" x14ac:dyDescent="0.2">
      <c r="A11" s="70" t="s">
        <v>111</v>
      </c>
      <c r="B11" s="67" t="s">
        <v>106</v>
      </c>
      <c r="C11" s="68" t="s">
        <v>100</v>
      </c>
      <c r="D11" s="69">
        <v>300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customHeight="1" x14ac:dyDescent="0.2">
      <c r="A12" s="66" t="s">
        <v>112</v>
      </c>
      <c r="B12" s="67" t="s">
        <v>113</v>
      </c>
      <c r="C12" s="68" t="s">
        <v>98</v>
      </c>
      <c r="D12" s="69">
        <v>3000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customHeight="1" x14ac:dyDescent="0.2">
      <c r="A13" s="66" t="s">
        <v>114</v>
      </c>
      <c r="B13" s="67" t="s">
        <v>113</v>
      </c>
      <c r="C13" s="68" t="s">
        <v>98</v>
      </c>
      <c r="D13" s="69">
        <v>3000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 x14ac:dyDescent="0.2">
      <c r="A14" s="70" t="s">
        <v>115</v>
      </c>
      <c r="B14" s="67" t="s">
        <v>106</v>
      </c>
      <c r="C14" s="67" t="s">
        <v>100</v>
      </c>
      <c r="D14" s="71">
        <v>3000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customHeight="1" x14ac:dyDescent="0.2">
      <c r="A15" s="70" t="s">
        <v>116</v>
      </c>
      <c r="B15" s="67" t="s">
        <v>117</v>
      </c>
      <c r="C15" s="67" t="s">
        <v>118</v>
      </c>
      <c r="D15" s="71">
        <v>1500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customHeight="1" x14ac:dyDescent="0.2">
      <c r="A16" s="70" t="s">
        <v>119</v>
      </c>
      <c r="B16" s="67" t="s">
        <v>120</v>
      </c>
      <c r="C16" s="67" t="s">
        <v>121</v>
      </c>
      <c r="D16" s="71">
        <v>1500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customHeight="1" x14ac:dyDescent="0.2">
      <c r="A17" s="66" t="s">
        <v>122</v>
      </c>
      <c r="B17" s="67" t="s">
        <v>123</v>
      </c>
      <c r="C17" s="68" t="s">
        <v>124</v>
      </c>
      <c r="D17" s="69">
        <v>2000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 x14ac:dyDescent="0.2">
      <c r="A18" s="72" t="s">
        <v>125</v>
      </c>
      <c r="B18" s="73" t="s">
        <v>106</v>
      </c>
      <c r="C18" s="74" t="s">
        <v>100</v>
      </c>
      <c r="D18" s="75">
        <v>2000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 x14ac:dyDescent="0.2">
      <c r="A19" s="70" t="s">
        <v>126</v>
      </c>
      <c r="B19" s="67" t="s">
        <v>106</v>
      </c>
      <c r="C19" s="67" t="s">
        <v>100</v>
      </c>
      <c r="D19" s="71">
        <v>1000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 x14ac:dyDescent="0.2">
      <c r="A20" s="70" t="s">
        <v>127</v>
      </c>
      <c r="B20" s="67" t="s">
        <v>106</v>
      </c>
      <c r="C20" s="67" t="s">
        <v>100</v>
      </c>
      <c r="D20" s="71">
        <v>1000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 x14ac:dyDescent="0.2">
      <c r="A21" s="70" t="s">
        <v>128</v>
      </c>
      <c r="B21" s="67" t="s">
        <v>129</v>
      </c>
      <c r="C21" s="67" t="s">
        <v>130</v>
      </c>
      <c r="D21" s="71">
        <v>1500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 x14ac:dyDescent="0.2">
      <c r="A22" s="70" t="s">
        <v>131</v>
      </c>
      <c r="B22" s="67" t="s">
        <v>132</v>
      </c>
      <c r="C22" s="67" t="s">
        <v>82</v>
      </c>
      <c r="D22" s="71">
        <v>2000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 x14ac:dyDescent="0.2">
      <c r="A23" s="66" t="s">
        <v>133</v>
      </c>
      <c r="B23" s="67" t="s">
        <v>106</v>
      </c>
      <c r="C23" s="67" t="s">
        <v>100</v>
      </c>
      <c r="D23" s="71">
        <v>1500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 x14ac:dyDescent="0.2">
      <c r="A24" s="66" t="s">
        <v>134</v>
      </c>
      <c r="B24" s="67" t="s">
        <v>129</v>
      </c>
      <c r="C24" s="68" t="s">
        <v>130</v>
      </c>
      <c r="D24" s="69">
        <v>1500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 x14ac:dyDescent="0.2">
      <c r="A25" s="66" t="s">
        <v>135</v>
      </c>
      <c r="B25" s="67" t="s">
        <v>129</v>
      </c>
      <c r="C25" s="68" t="s">
        <v>130</v>
      </c>
      <c r="D25" s="69">
        <v>1500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 x14ac:dyDescent="0.2">
      <c r="A26" s="66" t="s">
        <v>136</v>
      </c>
      <c r="B26" s="67" t="s">
        <v>129</v>
      </c>
      <c r="C26" s="68" t="s">
        <v>130</v>
      </c>
      <c r="D26" s="69">
        <v>1500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2">
      <c r="A27" s="66" t="s">
        <v>137</v>
      </c>
      <c r="B27" s="67" t="s">
        <v>138</v>
      </c>
      <c r="C27" s="68" t="s">
        <v>89</v>
      </c>
      <c r="D27" s="69">
        <v>1500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 x14ac:dyDescent="0.2">
      <c r="A28" s="76" t="s">
        <v>139</v>
      </c>
      <c r="B28" s="77" t="s">
        <v>106</v>
      </c>
      <c r="C28" s="77" t="s">
        <v>100</v>
      </c>
      <c r="D28" s="78">
        <v>3000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"/>
    <row r="229" spans="1:25" ht="15.75" customHeight="1" x14ac:dyDescent="0.2"/>
    <row r="230" spans="1:25" ht="15.75" customHeight="1" x14ac:dyDescent="0.2"/>
    <row r="231" spans="1:25" ht="15.75" customHeight="1" x14ac:dyDescent="0.2"/>
    <row r="232" spans="1:25" ht="15.75" customHeight="1" x14ac:dyDescent="0.2"/>
    <row r="233" spans="1:25" ht="15.75" customHeight="1" x14ac:dyDescent="0.2"/>
    <row r="234" spans="1:25" ht="15.75" customHeight="1" x14ac:dyDescent="0.2"/>
    <row r="235" spans="1:25" ht="15.75" customHeight="1" x14ac:dyDescent="0.2"/>
    <row r="236" spans="1:25" ht="15.75" customHeight="1" x14ac:dyDescent="0.2"/>
    <row r="237" spans="1:25" ht="15.75" customHeight="1" x14ac:dyDescent="0.2"/>
    <row r="238" spans="1:25" ht="15.75" customHeight="1" x14ac:dyDescent="0.2"/>
    <row r="239" spans="1:25" ht="15.75" customHeight="1" x14ac:dyDescent="0.2"/>
    <row r="240" spans="1:25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5">
    <mergeCell ref="A1:D1"/>
    <mergeCell ref="A3:A5"/>
    <mergeCell ref="B3:B5"/>
    <mergeCell ref="C3:C5"/>
    <mergeCell ref="D3:D5"/>
  </mergeCells>
  <printOptions horizontalCentered="1" gridLines="1"/>
  <pageMargins left="0.7" right="0.7" top="0.75" bottom="0.75" header="0" footer="0"/>
  <pageSetup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0"/>
  <sheetViews>
    <sheetView workbookViewId="0"/>
  </sheetViews>
  <sheetFormatPr defaultColWidth="12.5703125" defaultRowHeight="15" customHeight="1" x14ac:dyDescent="0.2"/>
  <cols>
    <col min="1" max="1" width="50.42578125" customWidth="1"/>
    <col min="2" max="3" width="12.5703125" customWidth="1"/>
    <col min="4" max="4" width="8.42578125" customWidth="1"/>
    <col min="5" max="6" width="12.5703125" customWidth="1"/>
  </cols>
  <sheetData>
    <row r="1" spans="1:24" ht="15.75" customHeight="1" x14ac:dyDescent="0.2">
      <c r="A1" s="394" t="s">
        <v>140</v>
      </c>
      <c r="B1" s="366"/>
      <c r="C1" s="3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 customHeight="1" x14ac:dyDescent="0.25">
      <c r="A2" s="26"/>
      <c r="B2" s="26"/>
      <c r="C2" s="2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customHeight="1" x14ac:dyDescent="0.2">
      <c r="A3" s="395" t="s">
        <v>141</v>
      </c>
      <c r="B3" s="396"/>
      <c r="C3" s="39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 customHeight="1" x14ac:dyDescent="0.2">
      <c r="A4" s="398"/>
      <c r="B4" s="366"/>
      <c r="C4" s="39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4.75" customHeight="1" x14ac:dyDescent="0.2">
      <c r="A5" s="400"/>
      <c r="B5" s="385"/>
      <c r="C5" s="38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7.5" customHeight="1" x14ac:dyDescent="0.2">
      <c r="A6" s="401" t="s">
        <v>142</v>
      </c>
      <c r="B6" s="366"/>
      <c r="C6" s="39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.5" customHeight="1" x14ac:dyDescent="0.2">
      <c r="A7" s="398"/>
      <c r="B7" s="366"/>
      <c r="C7" s="39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33" customHeight="1" x14ac:dyDescent="0.2">
      <c r="A8" s="400"/>
      <c r="B8" s="385"/>
      <c r="C8" s="38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75" customHeight="1" x14ac:dyDescent="0.2">
      <c r="A9" s="401" t="s">
        <v>143</v>
      </c>
      <c r="B9" s="366"/>
      <c r="C9" s="39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.75" customHeight="1" x14ac:dyDescent="0.2">
      <c r="A10" s="398"/>
      <c r="B10" s="366"/>
      <c r="C10" s="39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4.5" customHeight="1" x14ac:dyDescent="0.2">
      <c r="A11" s="402"/>
      <c r="B11" s="403"/>
      <c r="C11" s="40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.75" customHeight="1" x14ac:dyDescent="0.2">
      <c r="A12" s="405" t="s">
        <v>144</v>
      </c>
      <c r="B12" s="366"/>
      <c r="C12" s="39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 customHeight="1" x14ac:dyDescent="0.2">
      <c r="A13" s="398"/>
      <c r="B13" s="366"/>
      <c r="C13" s="39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 x14ac:dyDescent="0.2">
      <c r="A14" s="402"/>
      <c r="B14" s="403"/>
      <c r="C14" s="40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.75" customHeight="1" x14ac:dyDescent="0.2">
      <c r="A15" s="79" t="s">
        <v>145</v>
      </c>
      <c r="B15" s="80" t="s">
        <v>100</v>
      </c>
      <c r="C15" s="81">
        <v>1244</v>
      </c>
      <c r="D15" s="82">
        <f t="shared" ref="D15:D22" si="0">C15*1.01</f>
        <v>1256.44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75" customHeight="1" x14ac:dyDescent="0.2">
      <c r="A16" s="83" t="s">
        <v>146</v>
      </c>
      <c r="B16" s="68" t="s">
        <v>100</v>
      </c>
      <c r="C16" s="75">
        <v>1432</v>
      </c>
      <c r="D16" s="82">
        <f t="shared" si="0"/>
        <v>1446.32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.75" customHeight="1" x14ac:dyDescent="0.2">
      <c r="A17" s="83" t="s">
        <v>147</v>
      </c>
      <c r="B17" s="68" t="s">
        <v>100</v>
      </c>
      <c r="C17" s="75">
        <v>1619</v>
      </c>
      <c r="D17" s="82">
        <f t="shared" si="0"/>
        <v>1635.19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.75" customHeight="1" x14ac:dyDescent="0.2">
      <c r="A18" s="83" t="s">
        <v>148</v>
      </c>
      <c r="B18" s="68" t="s">
        <v>100</v>
      </c>
      <c r="C18" s="75">
        <v>1807</v>
      </c>
      <c r="D18" s="82">
        <f t="shared" si="0"/>
        <v>1825.07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.75" customHeight="1" x14ac:dyDescent="0.2">
      <c r="A19" s="83" t="s">
        <v>149</v>
      </c>
      <c r="B19" s="68" t="s">
        <v>100</v>
      </c>
      <c r="C19" s="75">
        <v>1991</v>
      </c>
      <c r="D19" s="82">
        <f t="shared" si="0"/>
        <v>2010.91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 x14ac:dyDescent="0.2">
      <c r="A20" s="83" t="s">
        <v>150</v>
      </c>
      <c r="B20" s="68" t="s">
        <v>100</v>
      </c>
      <c r="C20" s="75">
        <v>2180</v>
      </c>
      <c r="D20" s="82">
        <f t="shared" si="0"/>
        <v>2201.8000000000002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.75" customHeight="1" x14ac:dyDescent="0.2">
      <c r="A21" s="83" t="s">
        <v>151</v>
      </c>
      <c r="B21" s="68" t="s">
        <v>100</v>
      </c>
      <c r="C21" s="75">
        <v>2365</v>
      </c>
      <c r="D21" s="82">
        <f t="shared" si="0"/>
        <v>2388.65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 x14ac:dyDescent="0.2">
      <c r="A22" s="84" t="s">
        <v>152</v>
      </c>
      <c r="B22" s="85" t="s">
        <v>100</v>
      </c>
      <c r="C22" s="86">
        <v>2489</v>
      </c>
      <c r="D22" s="82">
        <f t="shared" si="0"/>
        <v>2513.89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 x14ac:dyDescent="0.2">
      <c r="A23" s="406" t="s">
        <v>153</v>
      </c>
      <c r="B23" s="407"/>
      <c r="C23" s="40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 x14ac:dyDescent="0.2">
      <c r="A24" s="409"/>
      <c r="B24" s="366"/>
      <c r="C24" s="4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 x14ac:dyDescent="0.2">
      <c r="A25" s="411"/>
      <c r="B25" s="392"/>
      <c r="C25" s="39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 x14ac:dyDescent="0.2">
      <c r="A26" s="412" t="s">
        <v>154</v>
      </c>
      <c r="B26" s="413"/>
      <c r="C26" s="4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.75" customHeight="1" x14ac:dyDescent="0.2"/>
    <row r="228" spans="1:24" ht="15.75" customHeight="1" x14ac:dyDescent="0.2"/>
    <row r="229" spans="1:24" ht="15.75" customHeight="1" x14ac:dyDescent="0.2"/>
    <row r="230" spans="1:24" ht="15.75" customHeight="1" x14ac:dyDescent="0.2"/>
    <row r="231" spans="1:24" ht="15.75" customHeight="1" x14ac:dyDescent="0.2"/>
    <row r="232" spans="1:24" ht="15.75" customHeight="1" x14ac:dyDescent="0.2"/>
    <row r="233" spans="1:24" ht="15.75" customHeight="1" x14ac:dyDescent="0.2"/>
    <row r="234" spans="1:24" ht="15.75" customHeight="1" x14ac:dyDescent="0.2"/>
    <row r="235" spans="1:24" ht="15.75" customHeight="1" x14ac:dyDescent="0.2"/>
    <row r="236" spans="1:24" ht="15.75" customHeight="1" x14ac:dyDescent="0.2"/>
    <row r="237" spans="1:24" ht="15.75" customHeight="1" x14ac:dyDescent="0.2"/>
    <row r="238" spans="1:24" ht="15.75" customHeight="1" x14ac:dyDescent="0.2"/>
    <row r="239" spans="1:24" ht="15.75" customHeight="1" x14ac:dyDescent="0.2"/>
    <row r="240" spans="1:24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23:C25"/>
    <mergeCell ref="A26:C26"/>
    <mergeCell ref="A1:C1"/>
    <mergeCell ref="A3:C5"/>
    <mergeCell ref="A6:C8"/>
    <mergeCell ref="A9:C11"/>
    <mergeCell ref="A12:C14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1000"/>
  <sheetViews>
    <sheetView workbookViewId="0"/>
  </sheetViews>
  <sheetFormatPr defaultColWidth="12.5703125" defaultRowHeight="15" customHeight="1" x14ac:dyDescent="0.2"/>
  <cols>
    <col min="1" max="1" width="55" customWidth="1"/>
    <col min="2" max="2" width="12.5703125" customWidth="1"/>
    <col min="3" max="3" width="10.42578125" customWidth="1"/>
    <col min="4" max="6" width="12.5703125" customWidth="1"/>
  </cols>
  <sheetData>
    <row r="1" spans="1:23" ht="26.25" customHeight="1" x14ac:dyDescent="0.35">
      <c r="A1" s="365" t="s">
        <v>155</v>
      </c>
      <c r="B1" s="366"/>
      <c r="C1" s="3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75" customHeight="1" x14ac:dyDescent="0.25">
      <c r="A2" s="26"/>
      <c r="B2" s="26"/>
      <c r="C2" s="2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 customHeight="1" x14ac:dyDescent="0.2">
      <c r="A3" s="390" t="s">
        <v>22</v>
      </c>
      <c r="B3" s="387" t="s">
        <v>102</v>
      </c>
      <c r="C3" s="390" t="s">
        <v>103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.75" customHeight="1" x14ac:dyDescent="0.2">
      <c r="A4" s="388"/>
      <c r="B4" s="388"/>
      <c r="C4" s="38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.75" customHeight="1" x14ac:dyDescent="0.2">
      <c r="A5" s="389"/>
      <c r="B5" s="389"/>
      <c r="C5" s="38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.75" customHeight="1" x14ac:dyDescent="0.2">
      <c r="A6" s="87" t="s">
        <v>156</v>
      </c>
      <c r="B6" s="80" t="s">
        <v>157</v>
      </c>
      <c r="C6" s="80" t="s">
        <v>57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.75" customHeight="1" x14ac:dyDescent="0.2">
      <c r="A7" s="46" t="s">
        <v>158</v>
      </c>
      <c r="B7" s="68" t="s">
        <v>117</v>
      </c>
      <c r="C7" s="68" t="s">
        <v>118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.75" customHeight="1" x14ac:dyDescent="0.2">
      <c r="A8" s="46" t="s">
        <v>159</v>
      </c>
      <c r="B8" s="88" t="s">
        <v>160</v>
      </c>
      <c r="C8" s="88" t="s">
        <v>161</v>
      </c>
      <c r="D8" s="2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.75" customHeight="1" x14ac:dyDescent="0.2">
      <c r="A9" s="46" t="s">
        <v>162</v>
      </c>
      <c r="B9" s="88" t="s">
        <v>163</v>
      </c>
      <c r="C9" s="88" t="s">
        <v>164</v>
      </c>
      <c r="D9" s="2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 customHeight="1" x14ac:dyDescent="0.2">
      <c r="A10" s="46" t="s">
        <v>165</v>
      </c>
      <c r="B10" s="88" t="s">
        <v>166</v>
      </c>
      <c r="C10" s="88" t="s">
        <v>167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.75" customHeight="1" x14ac:dyDescent="0.2">
      <c r="A11" s="46" t="s">
        <v>168</v>
      </c>
      <c r="B11" s="89" t="s">
        <v>169</v>
      </c>
      <c r="C11" s="90" t="s">
        <v>170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.75" customHeight="1" x14ac:dyDescent="0.2">
      <c r="A12" s="46" t="s">
        <v>171</v>
      </c>
      <c r="B12" s="68" t="s">
        <v>172</v>
      </c>
      <c r="C12" s="68" t="s">
        <v>173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5.75" customHeight="1" x14ac:dyDescent="0.2">
      <c r="A13" s="46" t="s">
        <v>174</v>
      </c>
      <c r="B13" s="68" t="s">
        <v>175</v>
      </c>
      <c r="C13" s="68" t="s">
        <v>176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.75" customHeight="1" x14ac:dyDescent="0.2">
      <c r="A14" s="46" t="s">
        <v>177</v>
      </c>
      <c r="B14" s="68" t="s">
        <v>157</v>
      </c>
      <c r="C14" s="68" t="s">
        <v>57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.75" customHeight="1" x14ac:dyDescent="0.2">
      <c r="A15" s="46" t="s">
        <v>178</v>
      </c>
      <c r="B15" s="68">
        <v>13</v>
      </c>
      <c r="C15" s="68">
        <v>200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.75" customHeight="1" x14ac:dyDescent="0.2">
      <c r="A16" s="91" t="s">
        <v>179</v>
      </c>
      <c r="B16" s="92">
        <v>15</v>
      </c>
      <c r="C16" s="92">
        <v>202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.75" customHeight="1" x14ac:dyDescent="0.2"/>
    <row r="222" spans="1:23" ht="15.75" customHeight="1" x14ac:dyDescent="0.2"/>
    <row r="223" spans="1:23" ht="15.75" customHeight="1" x14ac:dyDescent="0.2"/>
    <row r="224" spans="1:2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1:C1"/>
    <mergeCell ref="A3:A5"/>
    <mergeCell ref="B3:B5"/>
    <mergeCell ref="C3:C5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1000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" customHeight="1" x14ac:dyDescent="0.2"/>
  <cols>
    <col min="1" max="1" width="12.140625" customWidth="1"/>
    <col min="2" max="2" width="15.7109375" customWidth="1"/>
    <col min="3" max="3" width="13.85546875" customWidth="1"/>
    <col min="4" max="4" width="17.140625" customWidth="1"/>
    <col min="5" max="5" width="13.42578125" customWidth="1"/>
    <col min="6" max="6" width="18" customWidth="1"/>
    <col min="7" max="7" width="13.42578125" customWidth="1"/>
    <col min="8" max="8" width="1.85546875" customWidth="1"/>
    <col min="12" max="12" width="49.42578125" customWidth="1"/>
  </cols>
  <sheetData>
    <row r="1" spans="1:29" ht="15.75" customHeight="1" x14ac:dyDescent="0.35">
      <c r="A1" s="365" t="s">
        <v>180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</row>
    <row r="2" spans="1:29" ht="15.75" customHeight="1" x14ac:dyDescent="0.25">
      <c r="A2" s="415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</row>
    <row r="3" spans="1:29" ht="21" customHeight="1" x14ac:dyDescent="0.25">
      <c r="A3" s="26"/>
      <c r="B3" s="26"/>
      <c r="C3" s="26"/>
      <c r="D3" s="26"/>
      <c r="E3" s="26"/>
      <c r="F3" s="94"/>
      <c r="G3" s="94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</row>
    <row r="4" spans="1:29" ht="16.5" customHeight="1" x14ac:dyDescent="0.25">
      <c r="A4" s="95"/>
      <c r="B4" s="96" t="s">
        <v>181</v>
      </c>
      <c r="C4" s="96"/>
      <c r="D4" s="96" t="s">
        <v>182</v>
      </c>
      <c r="E4" s="97"/>
      <c r="F4" s="98" t="s">
        <v>183</v>
      </c>
      <c r="G4" s="26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</row>
    <row r="5" spans="1:29" ht="16.5" customHeight="1" x14ac:dyDescent="0.2">
      <c r="A5" s="99"/>
      <c r="B5" s="100" t="s">
        <v>184</v>
      </c>
      <c r="C5" s="100"/>
      <c r="D5" s="100" t="s">
        <v>185</v>
      </c>
      <c r="E5" s="101"/>
      <c r="F5" s="102" t="s">
        <v>186</v>
      </c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</row>
    <row r="6" spans="1:29" ht="16.5" customHeight="1" x14ac:dyDescent="0.2">
      <c r="A6" s="103" t="s">
        <v>187</v>
      </c>
      <c r="B6" s="104" t="s">
        <v>188</v>
      </c>
      <c r="C6" s="104"/>
      <c r="D6" s="104" t="s">
        <v>188</v>
      </c>
      <c r="E6" s="105"/>
      <c r="F6" s="106" t="s">
        <v>188</v>
      </c>
      <c r="G6" s="107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</row>
    <row r="7" spans="1:29" ht="15.75" customHeight="1" x14ac:dyDescent="0.2">
      <c r="A7" s="108">
        <v>0</v>
      </c>
      <c r="B7" s="109">
        <v>38554</v>
      </c>
      <c r="C7" s="110">
        <f>B7*1.025+500</f>
        <v>40017.85</v>
      </c>
      <c r="D7" s="111">
        <v>42411</v>
      </c>
      <c r="E7" s="110">
        <f>D7*1.025+500</f>
        <v>43971.274999999994</v>
      </c>
      <c r="F7" s="109">
        <v>46649</v>
      </c>
      <c r="G7" s="112">
        <f>F7*1.025+500</f>
        <v>48315.224999999999</v>
      </c>
      <c r="H7" s="2"/>
      <c r="I7" s="416" t="s">
        <v>189</v>
      </c>
      <c r="J7" s="396"/>
      <c r="K7" s="396"/>
      <c r="L7" s="39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 x14ac:dyDescent="0.2">
      <c r="A8" s="100">
        <v>1</v>
      </c>
      <c r="B8" s="113">
        <v>39326</v>
      </c>
      <c r="C8" s="114">
        <f t="shared" ref="C8:C36" si="0">B8*1.025</f>
        <v>40309.149999999994</v>
      </c>
      <c r="D8" s="113">
        <v>43257</v>
      </c>
      <c r="E8" s="114">
        <f t="shared" ref="E8:E13" si="1">D8*1.025</f>
        <v>44338.424999999996</v>
      </c>
      <c r="F8" s="113">
        <v>47581</v>
      </c>
      <c r="G8" s="115">
        <f t="shared" ref="G8:G36" si="2">F8*1.025</f>
        <v>48770.524999999994</v>
      </c>
      <c r="H8" s="2"/>
      <c r="I8" s="417" t="s">
        <v>190</v>
      </c>
      <c r="J8" s="418"/>
      <c r="K8" s="418"/>
      <c r="L8" s="41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 x14ac:dyDescent="0.2">
      <c r="A9" s="100">
        <v>2</v>
      </c>
      <c r="B9" s="113">
        <v>40112</v>
      </c>
      <c r="C9" s="114">
        <f t="shared" si="0"/>
        <v>41114.799999999996</v>
      </c>
      <c r="D9" s="113">
        <v>44124</v>
      </c>
      <c r="E9" s="114">
        <f t="shared" si="1"/>
        <v>45227.1</v>
      </c>
      <c r="F9" s="113">
        <v>48536</v>
      </c>
      <c r="G9" s="115">
        <f t="shared" si="2"/>
        <v>49749.399999999994</v>
      </c>
      <c r="H9" s="2"/>
      <c r="I9" s="420" t="s">
        <v>191</v>
      </c>
      <c r="J9" s="379"/>
      <c r="K9" s="379"/>
      <c r="L9" s="42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 x14ac:dyDescent="0.2">
      <c r="A10" s="100">
        <v>3</v>
      </c>
      <c r="B10" s="113">
        <v>40913</v>
      </c>
      <c r="C10" s="114">
        <f t="shared" si="0"/>
        <v>41935.824999999997</v>
      </c>
      <c r="D10" s="113">
        <v>45007</v>
      </c>
      <c r="E10" s="114">
        <f t="shared" si="1"/>
        <v>46132.174999999996</v>
      </c>
      <c r="F10" s="113">
        <v>49507</v>
      </c>
      <c r="G10" s="115">
        <f t="shared" si="2"/>
        <v>50744.674999999996</v>
      </c>
      <c r="H10" s="2"/>
      <c r="I10" s="420" t="s">
        <v>192</v>
      </c>
      <c r="J10" s="379"/>
      <c r="K10" s="379"/>
      <c r="L10" s="42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 x14ac:dyDescent="0.2">
      <c r="A11" s="100">
        <v>4</v>
      </c>
      <c r="B11" s="113">
        <v>41730</v>
      </c>
      <c r="C11" s="114">
        <f t="shared" si="0"/>
        <v>42773.249999999993</v>
      </c>
      <c r="D11" s="113">
        <v>45906</v>
      </c>
      <c r="E11" s="114">
        <f t="shared" si="1"/>
        <v>47053.649999999994</v>
      </c>
      <c r="F11" s="113">
        <v>50496</v>
      </c>
      <c r="G11" s="115">
        <f t="shared" si="2"/>
        <v>51758.399999999994</v>
      </c>
      <c r="H11" s="2"/>
      <c r="I11" s="422" t="s">
        <v>193</v>
      </c>
      <c r="J11" s="379"/>
      <c r="K11" s="379"/>
      <c r="L11" s="42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 x14ac:dyDescent="0.2">
      <c r="A12" s="100">
        <v>5</v>
      </c>
      <c r="B12" s="113">
        <v>42567</v>
      </c>
      <c r="C12" s="114">
        <f t="shared" si="0"/>
        <v>43631.174999999996</v>
      </c>
      <c r="D12" s="113">
        <v>46824</v>
      </c>
      <c r="E12" s="114">
        <f t="shared" si="1"/>
        <v>47994.6</v>
      </c>
      <c r="F12" s="113">
        <v>51504</v>
      </c>
      <c r="G12" s="115">
        <f t="shared" si="2"/>
        <v>52791.6</v>
      </c>
      <c r="H12" s="2"/>
      <c r="I12" s="423" t="s">
        <v>194</v>
      </c>
      <c r="J12" s="424"/>
      <c r="K12" s="424"/>
      <c r="L12" s="42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 x14ac:dyDescent="0.2">
      <c r="A13" s="100">
        <v>6</v>
      </c>
      <c r="B13" s="113">
        <v>43416</v>
      </c>
      <c r="C13" s="114">
        <f t="shared" si="0"/>
        <v>44501.399999999994</v>
      </c>
      <c r="D13" s="113">
        <v>47759</v>
      </c>
      <c r="E13" s="114">
        <f t="shared" si="1"/>
        <v>48952.974999999999</v>
      </c>
      <c r="F13" s="113">
        <v>52536</v>
      </c>
      <c r="G13" s="115">
        <f t="shared" si="2"/>
        <v>53849.399999999994</v>
      </c>
      <c r="H13" s="2"/>
      <c r="I13" s="423" t="s">
        <v>195</v>
      </c>
      <c r="J13" s="424"/>
      <c r="K13" s="424"/>
      <c r="L13" s="42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 x14ac:dyDescent="0.2">
      <c r="A14" s="100">
        <v>7</v>
      </c>
      <c r="B14" s="113">
        <v>44286</v>
      </c>
      <c r="C14" s="114">
        <f t="shared" si="0"/>
        <v>45393.149999999994</v>
      </c>
      <c r="D14" s="113">
        <v>48715</v>
      </c>
      <c r="E14" s="110">
        <f t="shared" ref="E14:E19" si="3">D14*1.025+500</f>
        <v>50432.874999999993</v>
      </c>
      <c r="F14" s="113">
        <v>53587</v>
      </c>
      <c r="G14" s="115">
        <f t="shared" si="2"/>
        <v>54926.674999999996</v>
      </c>
      <c r="H14" s="2"/>
      <c r="I14" s="423" t="s">
        <v>196</v>
      </c>
      <c r="J14" s="424"/>
      <c r="K14" s="424"/>
      <c r="L14" s="42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 x14ac:dyDescent="0.2">
      <c r="A15" s="100">
        <v>8</v>
      </c>
      <c r="B15" s="113">
        <v>45172</v>
      </c>
      <c r="C15" s="114">
        <f t="shared" si="0"/>
        <v>46301.299999999996</v>
      </c>
      <c r="D15" s="113">
        <v>49689</v>
      </c>
      <c r="E15" s="110">
        <f t="shared" si="3"/>
        <v>51431.224999999999</v>
      </c>
      <c r="F15" s="113">
        <v>54657</v>
      </c>
      <c r="G15" s="115">
        <f t="shared" si="2"/>
        <v>56023.424999999996</v>
      </c>
      <c r="H15" s="2"/>
      <c r="I15" s="423" t="s">
        <v>197</v>
      </c>
      <c r="J15" s="424"/>
      <c r="K15" s="424"/>
      <c r="L15" s="42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 x14ac:dyDescent="0.2">
      <c r="A16" s="100">
        <v>9</v>
      </c>
      <c r="B16" s="113">
        <v>46074</v>
      </c>
      <c r="C16" s="114">
        <f t="shared" si="0"/>
        <v>47225.85</v>
      </c>
      <c r="D16" s="113">
        <v>50682</v>
      </c>
      <c r="E16" s="110">
        <f t="shared" si="3"/>
        <v>52449.049999999996</v>
      </c>
      <c r="F16" s="113">
        <v>55752</v>
      </c>
      <c r="G16" s="115">
        <f t="shared" si="2"/>
        <v>57145.799999999996</v>
      </c>
      <c r="H16" s="2"/>
      <c r="I16" s="423" t="s">
        <v>198</v>
      </c>
      <c r="J16" s="424"/>
      <c r="K16" s="424"/>
      <c r="L16" s="42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">
      <c r="A17" s="100">
        <v>10</v>
      </c>
      <c r="B17" s="113">
        <v>46996</v>
      </c>
      <c r="C17" s="114">
        <f t="shared" si="0"/>
        <v>48170.899999999994</v>
      </c>
      <c r="D17" s="113">
        <v>51697</v>
      </c>
      <c r="E17" s="110">
        <f t="shared" si="3"/>
        <v>53489.424999999996</v>
      </c>
      <c r="F17" s="113">
        <v>56866</v>
      </c>
      <c r="G17" s="115">
        <f t="shared" si="2"/>
        <v>58287.649999999994</v>
      </c>
      <c r="H17" s="2"/>
      <c r="I17" s="423" t="s">
        <v>199</v>
      </c>
      <c r="J17" s="424"/>
      <c r="K17" s="424"/>
      <c r="L17" s="42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">
      <c r="A18" s="100">
        <v>11</v>
      </c>
      <c r="B18" s="113">
        <v>47937</v>
      </c>
      <c r="C18" s="114">
        <f t="shared" si="0"/>
        <v>49135.424999999996</v>
      </c>
      <c r="D18" s="113">
        <v>52731</v>
      </c>
      <c r="E18" s="110">
        <f t="shared" si="3"/>
        <v>54549.274999999994</v>
      </c>
      <c r="F18" s="113">
        <v>58004</v>
      </c>
      <c r="G18" s="115">
        <f t="shared" si="2"/>
        <v>59454.099999999991</v>
      </c>
      <c r="H18" s="2"/>
      <c r="I18" s="423" t="s">
        <v>200</v>
      </c>
      <c r="J18" s="424"/>
      <c r="K18" s="424"/>
      <c r="L18" s="425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">
      <c r="A19" s="100">
        <v>12</v>
      </c>
      <c r="B19" s="113">
        <v>48894</v>
      </c>
      <c r="C19" s="114">
        <f t="shared" si="0"/>
        <v>50116.35</v>
      </c>
      <c r="D19" s="113">
        <v>53786</v>
      </c>
      <c r="E19" s="110">
        <f t="shared" si="3"/>
        <v>55630.649999999994</v>
      </c>
      <c r="F19" s="113">
        <v>59164</v>
      </c>
      <c r="G19" s="115">
        <f t="shared" si="2"/>
        <v>60643.099999999991</v>
      </c>
      <c r="H19" s="2"/>
      <c r="I19" s="423" t="s">
        <v>201</v>
      </c>
      <c r="J19" s="424"/>
      <c r="K19" s="424"/>
      <c r="L19" s="42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7.25" customHeight="1" x14ac:dyDescent="0.2">
      <c r="A20" s="116">
        <v>13</v>
      </c>
      <c r="B20" s="18">
        <v>49875</v>
      </c>
      <c r="C20" s="114">
        <f t="shared" si="0"/>
        <v>51121.874999999993</v>
      </c>
      <c r="D20" s="18">
        <v>54861</v>
      </c>
      <c r="E20" s="114">
        <f t="shared" ref="E20:E36" si="4">D20*1.025</f>
        <v>56232.524999999994</v>
      </c>
      <c r="F20" s="18">
        <v>60348</v>
      </c>
      <c r="G20" s="115">
        <f t="shared" si="2"/>
        <v>61856.7</v>
      </c>
      <c r="H20" s="2"/>
      <c r="I20" s="426" t="s">
        <v>202</v>
      </c>
      <c r="J20" s="424"/>
      <c r="K20" s="424"/>
      <c r="L20" s="42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">
      <c r="A21" s="100">
        <v>14</v>
      </c>
      <c r="B21" s="113">
        <v>50871</v>
      </c>
      <c r="C21" s="114">
        <f t="shared" si="0"/>
        <v>52142.774999999994</v>
      </c>
      <c r="D21" s="113">
        <v>55959</v>
      </c>
      <c r="E21" s="114">
        <f t="shared" si="4"/>
        <v>57357.974999999999</v>
      </c>
      <c r="F21" s="113">
        <v>61497</v>
      </c>
      <c r="G21" s="115">
        <f t="shared" si="2"/>
        <v>63034.424999999996</v>
      </c>
      <c r="H21" s="2"/>
      <c r="I21" s="423" t="s">
        <v>203</v>
      </c>
      <c r="J21" s="424"/>
      <c r="K21" s="424"/>
      <c r="L21" s="42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">
      <c r="A22" s="100">
        <v>15</v>
      </c>
      <c r="B22" s="113">
        <v>51890</v>
      </c>
      <c r="C22" s="114">
        <f t="shared" si="0"/>
        <v>53187.249999999993</v>
      </c>
      <c r="D22" s="113">
        <v>57078</v>
      </c>
      <c r="E22" s="114">
        <f t="shared" si="4"/>
        <v>58504.95</v>
      </c>
      <c r="F22" s="113">
        <v>62669</v>
      </c>
      <c r="G22" s="115">
        <f t="shared" si="2"/>
        <v>64235.724999999991</v>
      </c>
      <c r="H22" s="2"/>
      <c r="I22" s="117" t="s">
        <v>204</v>
      </c>
      <c r="J22" s="118"/>
      <c r="K22" s="118"/>
      <c r="L22" s="11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">
      <c r="A23" s="100">
        <v>16</v>
      </c>
      <c r="B23" s="113">
        <v>52927</v>
      </c>
      <c r="C23" s="114">
        <f t="shared" si="0"/>
        <v>54250.174999999996</v>
      </c>
      <c r="D23" s="113">
        <v>58220</v>
      </c>
      <c r="E23" s="114">
        <f t="shared" si="4"/>
        <v>59675.499999999993</v>
      </c>
      <c r="F23" s="113">
        <v>63866</v>
      </c>
      <c r="G23" s="115">
        <f t="shared" si="2"/>
        <v>65462.649999999994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">
      <c r="A24" s="100">
        <v>17</v>
      </c>
      <c r="B24" s="113">
        <v>53985</v>
      </c>
      <c r="C24" s="114">
        <f t="shared" si="0"/>
        <v>55334.624999999993</v>
      </c>
      <c r="D24" s="113">
        <v>59383</v>
      </c>
      <c r="E24" s="114">
        <f t="shared" si="4"/>
        <v>60867.574999999997</v>
      </c>
      <c r="F24" s="113">
        <v>65086</v>
      </c>
      <c r="G24" s="115">
        <f t="shared" si="2"/>
        <v>66713.149999999994</v>
      </c>
      <c r="H24" s="2"/>
      <c r="I24" s="427" t="s">
        <v>205</v>
      </c>
      <c r="J24" s="376"/>
      <c r="K24" s="376"/>
      <c r="L24" s="37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">
      <c r="A25" s="100">
        <v>18</v>
      </c>
      <c r="B25" s="113">
        <v>55065</v>
      </c>
      <c r="C25" s="114">
        <f t="shared" si="0"/>
        <v>56441.624999999993</v>
      </c>
      <c r="D25" s="113">
        <v>60561</v>
      </c>
      <c r="E25" s="114">
        <f t="shared" si="4"/>
        <v>62075.024999999994</v>
      </c>
      <c r="F25" s="113">
        <v>66332</v>
      </c>
      <c r="G25" s="115">
        <f t="shared" si="2"/>
        <v>67990.299999999988</v>
      </c>
      <c r="H25" s="2"/>
      <c r="I25" s="428" t="s">
        <v>206</v>
      </c>
      <c r="J25" s="385"/>
      <c r="K25" s="385"/>
      <c r="L25" s="38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">
      <c r="A26" s="100">
        <v>19</v>
      </c>
      <c r="B26" s="113">
        <v>56168</v>
      </c>
      <c r="C26" s="114">
        <f t="shared" si="0"/>
        <v>57572.2</v>
      </c>
      <c r="D26" s="113">
        <v>61716</v>
      </c>
      <c r="E26" s="114">
        <f t="shared" si="4"/>
        <v>63258.899999999994</v>
      </c>
      <c r="F26" s="113">
        <v>67598</v>
      </c>
      <c r="G26" s="115">
        <f t="shared" si="2"/>
        <v>69287.95</v>
      </c>
      <c r="H26" s="2"/>
      <c r="I26" s="429" t="s">
        <v>207</v>
      </c>
      <c r="J26" s="382"/>
      <c r="K26" s="382"/>
      <c r="L26" s="38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">
      <c r="A27" s="100">
        <v>20</v>
      </c>
      <c r="B27" s="113">
        <v>57290</v>
      </c>
      <c r="C27" s="114">
        <f t="shared" si="0"/>
        <v>58722.249999999993</v>
      </c>
      <c r="D27" s="113">
        <v>62893</v>
      </c>
      <c r="E27" s="114">
        <f t="shared" si="4"/>
        <v>64465.324999999997</v>
      </c>
      <c r="F27" s="113">
        <v>68894</v>
      </c>
      <c r="G27" s="115">
        <f t="shared" si="2"/>
        <v>70616.349999999991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">
      <c r="A28" s="100">
        <v>21</v>
      </c>
      <c r="B28" s="113">
        <v>58436</v>
      </c>
      <c r="C28" s="114">
        <f t="shared" si="0"/>
        <v>59896.899999999994</v>
      </c>
      <c r="D28" s="113">
        <v>64092</v>
      </c>
      <c r="E28" s="114">
        <f t="shared" si="4"/>
        <v>65694.299999999988</v>
      </c>
      <c r="F28" s="113">
        <v>70213</v>
      </c>
      <c r="G28" s="115">
        <f t="shared" si="2"/>
        <v>71968.324999999997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">
      <c r="A29" s="100">
        <v>22</v>
      </c>
      <c r="B29" s="113">
        <v>58728</v>
      </c>
      <c r="C29" s="114">
        <f t="shared" si="0"/>
        <v>60196.2</v>
      </c>
      <c r="D29" s="113">
        <v>64412</v>
      </c>
      <c r="E29" s="114">
        <f t="shared" si="4"/>
        <v>66022.299999999988</v>
      </c>
      <c r="F29" s="113">
        <v>70564</v>
      </c>
      <c r="G29" s="115">
        <f t="shared" si="2"/>
        <v>72328.099999999991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">
      <c r="A30" s="100">
        <v>23</v>
      </c>
      <c r="B30" s="113">
        <v>58728</v>
      </c>
      <c r="C30" s="114">
        <f t="shared" si="0"/>
        <v>60196.2</v>
      </c>
      <c r="D30" s="113">
        <v>64412</v>
      </c>
      <c r="E30" s="114">
        <f t="shared" si="4"/>
        <v>66022.299999999988</v>
      </c>
      <c r="F30" s="113">
        <v>70564</v>
      </c>
      <c r="G30" s="115">
        <f t="shared" si="2"/>
        <v>72328.099999999991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">
      <c r="A31" s="100">
        <v>24</v>
      </c>
      <c r="B31" s="113">
        <v>58728</v>
      </c>
      <c r="C31" s="114">
        <f t="shared" si="0"/>
        <v>60196.2</v>
      </c>
      <c r="D31" s="113">
        <v>64412</v>
      </c>
      <c r="E31" s="114">
        <f t="shared" si="4"/>
        <v>66022.299999999988</v>
      </c>
      <c r="F31" s="113">
        <v>70564</v>
      </c>
      <c r="G31" s="115">
        <f t="shared" si="2"/>
        <v>72328.099999999991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">
      <c r="A32" s="100">
        <v>25</v>
      </c>
      <c r="B32" s="113">
        <v>58728</v>
      </c>
      <c r="C32" s="114">
        <f t="shared" si="0"/>
        <v>60196.2</v>
      </c>
      <c r="D32" s="113">
        <v>64412</v>
      </c>
      <c r="E32" s="114">
        <f t="shared" si="4"/>
        <v>66022.299999999988</v>
      </c>
      <c r="F32" s="113">
        <v>70564</v>
      </c>
      <c r="G32" s="115">
        <f t="shared" si="2"/>
        <v>72328.099999999991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">
      <c r="A33" s="100">
        <v>26</v>
      </c>
      <c r="B33" s="113">
        <v>58728</v>
      </c>
      <c r="C33" s="114">
        <f t="shared" si="0"/>
        <v>60196.2</v>
      </c>
      <c r="D33" s="113">
        <v>64412</v>
      </c>
      <c r="E33" s="114">
        <f t="shared" si="4"/>
        <v>66022.299999999988</v>
      </c>
      <c r="F33" s="113">
        <v>70564</v>
      </c>
      <c r="G33" s="115">
        <f t="shared" si="2"/>
        <v>72328.099999999991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">
      <c r="A34" s="100">
        <v>27</v>
      </c>
      <c r="B34" s="113">
        <v>59602</v>
      </c>
      <c r="C34" s="114">
        <f t="shared" si="0"/>
        <v>61092.049999999996</v>
      </c>
      <c r="D34" s="113">
        <v>65414</v>
      </c>
      <c r="E34" s="114">
        <f t="shared" si="4"/>
        <v>67049.349999999991</v>
      </c>
      <c r="F34" s="113">
        <v>71560</v>
      </c>
      <c r="G34" s="115">
        <f t="shared" si="2"/>
        <v>73349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">
      <c r="A35" s="100">
        <v>28</v>
      </c>
      <c r="B35" s="113">
        <v>60775</v>
      </c>
      <c r="C35" s="114">
        <f t="shared" si="0"/>
        <v>62294.374999999993</v>
      </c>
      <c r="D35" s="113">
        <v>66566</v>
      </c>
      <c r="E35" s="114">
        <f t="shared" si="4"/>
        <v>68230.149999999994</v>
      </c>
      <c r="F35" s="113">
        <v>72935</v>
      </c>
      <c r="G35" s="115">
        <f t="shared" si="2"/>
        <v>74758.375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">
      <c r="A36" s="100">
        <v>29</v>
      </c>
      <c r="B36" s="113">
        <v>61080</v>
      </c>
      <c r="C36" s="114">
        <f t="shared" si="0"/>
        <v>62606.999999999993</v>
      </c>
      <c r="D36" s="113">
        <v>66897</v>
      </c>
      <c r="E36" s="114">
        <f t="shared" si="4"/>
        <v>68569.424999999988</v>
      </c>
      <c r="F36" s="113">
        <v>73300</v>
      </c>
      <c r="G36" s="115">
        <f t="shared" si="2"/>
        <v>75132.5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">
      <c r="A38" s="120" t="s">
        <v>208</v>
      </c>
      <c r="B38" s="121"/>
      <c r="C38" s="12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"/>
    <row r="240" spans="1:29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0">
    <mergeCell ref="I24:L24"/>
    <mergeCell ref="I25:L25"/>
    <mergeCell ref="I26:L26"/>
    <mergeCell ref="I12:L12"/>
    <mergeCell ref="I13:L13"/>
    <mergeCell ref="I14:L14"/>
    <mergeCell ref="I15:L15"/>
    <mergeCell ref="I16:L16"/>
    <mergeCell ref="I17:L17"/>
    <mergeCell ref="I18:L18"/>
    <mergeCell ref="I10:L10"/>
    <mergeCell ref="I11:L11"/>
    <mergeCell ref="I19:L19"/>
    <mergeCell ref="I20:L20"/>
    <mergeCell ref="I21:L21"/>
    <mergeCell ref="A1:L1"/>
    <mergeCell ref="A2:L2"/>
    <mergeCell ref="I7:L7"/>
    <mergeCell ref="I8:L8"/>
    <mergeCell ref="I9:L9"/>
  </mergeCells>
  <printOptions horizontalCentered="1"/>
  <pageMargins left="0.7" right="0.7" top="0.75" bottom="0.75" header="0" footer="0"/>
  <pageSetup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1000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" customHeight="1" x14ac:dyDescent="0.2"/>
  <cols>
    <col min="1" max="4" width="28.7109375" customWidth="1"/>
    <col min="5" max="5" width="18.5703125" customWidth="1"/>
    <col min="6" max="6" width="28.7109375" customWidth="1"/>
    <col min="7" max="7" width="16.7109375" customWidth="1"/>
    <col min="8" max="8" width="28.7109375" customWidth="1"/>
  </cols>
  <sheetData>
    <row r="1" spans="1:29" ht="21" customHeight="1" x14ac:dyDescent="0.2">
      <c r="A1" s="430" t="s">
        <v>209</v>
      </c>
      <c r="B1" s="366"/>
      <c r="C1" s="366"/>
      <c r="D1" s="366"/>
      <c r="E1" s="366"/>
      <c r="F1" s="366"/>
      <c r="G1" s="366"/>
      <c r="H1" s="36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0.25" customHeight="1" x14ac:dyDescent="0.25">
      <c r="A2" s="123"/>
      <c r="B2" s="123"/>
      <c r="C2" s="123"/>
      <c r="D2" s="123"/>
      <c r="E2" s="123"/>
      <c r="F2" s="123"/>
      <c r="G2" s="123"/>
      <c r="H2" s="12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 x14ac:dyDescent="0.2">
      <c r="A3" s="124"/>
      <c r="B3" s="125" t="s">
        <v>210</v>
      </c>
      <c r="C3" s="125"/>
      <c r="D3" s="125" t="s">
        <v>211</v>
      </c>
      <c r="E3" s="125"/>
      <c r="F3" s="125" t="s">
        <v>212</v>
      </c>
      <c r="G3" s="126"/>
      <c r="H3" s="127" t="s">
        <v>213</v>
      </c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</row>
    <row r="4" spans="1:29" ht="15" customHeight="1" x14ac:dyDescent="0.2">
      <c r="A4" s="103" t="s">
        <v>187</v>
      </c>
      <c r="B4" s="129" t="s">
        <v>214</v>
      </c>
      <c r="C4" s="129"/>
      <c r="D4" s="129" t="s">
        <v>215</v>
      </c>
      <c r="E4" s="129"/>
      <c r="F4" s="129" t="s">
        <v>216</v>
      </c>
      <c r="G4" s="130"/>
      <c r="H4" s="131" t="s">
        <v>217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4.25" customHeight="1" x14ac:dyDescent="0.2">
      <c r="A5" s="132">
        <v>0</v>
      </c>
      <c r="B5" s="133">
        <v>12.67</v>
      </c>
      <c r="C5" s="134">
        <v>13</v>
      </c>
      <c r="D5" s="133">
        <v>13.95</v>
      </c>
      <c r="E5" s="135">
        <f t="shared" ref="E5:E31" si="0">D5*1.025</f>
        <v>14.298749999999998</v>
      </c>
      <c r="F5" s="133">
        <v>23.68</v>
      </c>
      <c r="G5" s="135">
        <f t="shared" ref="G5:G34" si="1">F5*1.025</f>
        <v>24.271999999999998</v>
      </c>
      <c r="H5" s="136">
        <v>39774</v>
      </c>
      <c r="I5" s="137">
        <v>43971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4.25" customHeight="1" x14ac:dyDescent="0.2">
      <c r="A6" s="100">
        <v>1</v>
      </c>
      <c r="B6" s="138">
        <v>12.93</v>
      </c>
      <c r="C6" s="135">
        <f t="shared" ref="C6:C31" si="2">B6*1.025</f>
        <v>13.253249999999998</v>
      </c>
      <c r="D6" s="138">
        <v>14.23</v>
      </c>
      <c r="E6" s="135">
        <f t="shared" si="0"/>
        <v>14.585749999999999</v>
      </c>
      <c r="F6" s="138">
        <v>24.14</v>
      </c>
      <c r="G6" s="135">
        <f t="shared" si="1"/>
        <v>24.743499999999997</v>
      </c>
      <c r="H6" s="139">
        <v>40569</v>
      </c>
      <c r="I6" s="140">
        <v>44338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4.25" customHeight="1" x14ac:dyDescent="0.2">
      <c r="A7" s="100">
        <v>2</v>
      </c>
      <c r="B7" s="138">
        <v>13.19</v>
      </c>
      <c r="C7" s="135">
        <f t="shared" si="2"/>
        <v>13.519749999999998</v>
      </c>
      <c r="D7" s="138">
        <v>14.52</v>
      </c>
      <c r="E7" s="135">
        <f t="shared" si="0"/>
        <v>14.882999999999999</v>
      </c>
      <c r="F7" s="138">
        <v>24.63</v>
      </c>
      <c r="G7" s="135">
        <f t="shared" si="1"/>
        <v>25.245749999999997</v>
      </c>
      <c r="H7" s="139">
        <v>41381</v>
      </c>
      <c r="I7" s="140">
        <v>45227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4.25" customHeight="1" x14ac:dyDescent="0.2">
      <c r="A8" s="100">
        <v>3</v>
      </c>
      <c r="B8" s="138">
        <v>13.46</v>
      </c>
      <c r="C8" s="135">
        <f t="shared" si="2"/>
        <v>13.7965</v>
      </c>
      <c r="D8" s="138">
        <v>14.79</v>
      </c>
      <c r="E8" s="135">
        <f t="shared" si="0"/>
        <v>15.159749999999997</v>
      </c>
      <c r="F8" s="138">
        <v>25.12</v>
      </c>
      <c r="G8" s="135">
        <f t="shared" si="1"/>
        <v>25.747999999999998</v>
      </c>
      <c r="H8" s="139">
        <v>42209</v>
      </c>
      <c r="I8" s="140">
        <v>46132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4.25" customHeight="1" x14ac:dyDescent="0.2">
      <c r="A9" s="100">
        <v>4</v>
      </c>
      <c r="B9" s="138">
        <v>13.72</v>
      </c>
      <c r="C9" s="135">
        <f t="shared" si="2"/>
        <v>14.062999999999999</v>
      </c>
      <c r="D9" s="138">
        <v>15.11</v>
      </c>
      <c r="E9" s="135">
        <f t="shared" si="0"/>
        <v>15.487749999999998</v>
      </c>
      <c r="F9" s="138">
        <v>25.63</v>
      </c>
      <c r="G9" s="135">
        <f t="shared" si="1"/>
        <v>26.270749999999996</v>
      </c>
      <c r="H9" s="139">
        <v>43053</v>
      </c>
      <c r="I9" s="140">
        <v>47054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4.25" customHeight="1" x14ac:dyDescent="0.2">
      <c r="A10" s="100">
        <v>5</v>
      </c>
      <c r="B10" s="138">
        <v>14</v>
      </c>
      <c r="C10" s="135">
        <f t="shared" si="2"/>
        <v>14.349999999999998</v>
      </c>
      <c r="D10" s="138">
        <v>15.41</v>
      </c>
      <c r="E10" s="135">
        <f t="shared" si="0"/>
        <v>15.795249999999999</v>
      </c>
      <c r="F10" s="138">
        <v>26.14</v>
      </c>
      <c r="G10" s="135">
        <f t="shared" si="1"/>
        <v>26.793499999999998</v>
      </c>
      <c r="H10" s="139">
        <v>43913</v>
      </c>
      <c r="I10" s="140">
        <v>47995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4.25" customHeight="1" x14ac:dyDescent="0.2">
      <c r="A11" s="100">
        <v>6</v>
      </c>
      <c r="B11" s="138">
        <v>14.29</v>
      </c>
      <c r="C11" s="135">
        <f t="shared" si="2"/>
        <v>14.647249999999998</v>
      </c>
      <c r="D11" s="138">
        <v>15.71</v>
      </c>
      <c r="E11" s="135">
        <f t="shared" si="0"/>
        <v>16.10275</v>
      </c>
      <c r="F11" s="138">
        <v>26.66</v>
      </c>
      <c r="G11" s="135">
        <f t="shared" si="1"/>
        <v>27.326499999999999</v>
      </c>
      <c r="H11" s="139">
        <v>44791</v>
      </c>
      <c r="I11" s="140">
        <v>48953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4.25" customHeight="1" x14ac:dyDescent="0.2">
      <c r="A12" s="100">
        <v>7</v>
      </c>
      <c r="B12" s="138">
        <v>14.56</v>
      </c>
      <c r="C12" s="135">
        <f t="shared" si="2"/>
        <v>14.923999999999999</v>
      </c>
      <c r="D12" s="138">
        <v>16.03</v>
      </c>
      <c r="E12" s="135">
        <f t="shared" si="0"/>
        <v>16.43075</v>
      </c>
      <c r="F12" s="138">
        <v>27.19</v>
      </c>
      <c r="G12" s="135">
        <f t="shared" si="1"/>
        <v>27.86975</v>
      </c>
      <c r="H12" s="139">
        <v>45687</v>
      </c>
      <c r="I12" s="137">
        <v>50433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4.25" customHeight="1" x14ac:dyDescent="0.2">
      <c r="A13" s="100">
        <v>8</v>
      </c>
      <c r="B13" s="138">
        <v>14.84</v>
      </c>
      <c r="C13" s="135">
        <f t="shared" si="2"/>
        <v>15.210999999999999</v>
      </c>
      <c r="D13" s="138">
        <v>16.36</v>
      </c>
      <c r="E13" s="135">
        <f t="shared" si="0"/>
        <v>16.768999999999998</v>
      </c>
      <c r="F13" s="138">
        <v>27.74</v>
      </c>
      <c r="G13" s="135">
        <f t="shared" si="1"/>
        <v>28.433499999999995</v>
      </c>
      <c r="H13" s="139">
        <v>46601</v>
      </c>
      <c r="I13" s="137">
        <v>51431</v>
      </c>
      <c r="J13" s="2" t="s">
        <v>218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4.25" customHeight="1" x14ac:dyDescent="0.2">
      <c r="A14" s="100">
        <v>9</v>
      </c>
      <c r="B14" s="138">
        <v>15.16</v>
      </c>
      <c r="C14" s="135">
        <f t="shared" si="2"/>
        <v>15.538999999999998</v>
      </c>
      <c r="D14" s="138">
        <v>16.68</v>
      </c>
      <c r="E14" s="135">
        <f t="shared" si="0"/>
        <v>17.096999999999998</v>
      </c>
      <c r="F14" s="138">
        <v>28.22</v>
      </c>
      <c r="G14" s="135">
        <f t="shared" si="1"/>
        <v>28.925499999999996</v>
      </c>
      <c r="H14" s="139">
        <v>47406</v>
      </c>
      <c r="I14" s="137">
        <v>52449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4.25" customHeight="1" x14ac:dyDescent="0.2">
      <c r="A15" s="100">
        <v>10</v>
      </c>
      <c r="B15" s="138">
        <v>15.47</v>
      </c>
      <c r="C15" s="135">
        <f t="shared" si="2"/>
        <v>15.85675</v>
      </c>
      <c r="D15" s="138">
        <v>17</v>
      </c>
      <c r="E15" s="135">
        <f t="shared" si="0"/>
        <v>17.424999999999997</v>
      </c>
      <c r="F15" s="138">
        <v>28.86</v>
      </c>
      <c r="G15" s="135">
        <f t="shared" si="1"/>
        <v>29.581499999999998</v>
      </c>
      <c r="H15" s="139">
        <v>48485</v>
      </c>
      <c r="I15" s="137">
        <v>53489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4.25" customHeight="1" x14ac:dyDescent="0.2">
      <c r="A16" s="100">
        <v>11</v>
      </c>
      <c r="B16" s="138">
        <v>15.76</v>
      </c>
      <c r="C16" s="135">
        <f t="shared" si="2"/>
        <v>16.154</v>
      </c>
      <c r="D16" s="138">
        <v>17.36</v>
      </c>
      <c r="E16" s="135">
        <f t="shared" si="0"/>
        <v>17.793999999999997</v>
      </c>
      <c r="F16" s="138">
        <v>29.44</v>
      </c>
      <c r="G16" s="135">
        <f t="shared" si="1"/>
        <v>30.175999999999998</v>
      </c>
      <c r="H16" s="139">
        <v>49453</v>
      </c>
      <c r="I16" s="137">
        <v>54549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4.25" customHeight="1" x14ac:dyDescent="0.2">
      <c r="A17" s="100">
        <v>12</v>
      </c>
      <c r="B17" s="138">
        <v>16.079999999999998</v>
      </c>
      <c r="C17" s="135">
        <f t="shared" si="2"/>
        <v>16.481999999999996</v>
      </c>
      <c r="D17" s="138">
        <v>17.71</v>
      </c>
      <c r="E17" s="135">
        <f t="shared" si="0"/>
        <v>18.152750000000001</v>
      </c>
      <c r="F17" s="138">
        <v>30.02</v>
      </c>
      <c r="G17" s="135">
        <f t="shared" si="1"/>
        <v>30.770499999999998</v>
      </c>
      <c r="H17" s="139">
        <v>50443</v>
      </c>
      <c r="I17" s="137">
        <v>55631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4.25" customHeight="1" x14ac:dyDescent="0.2">
      <c r="A18" s="100">
        <v>13</v>
      </c>
      <c r="B18" s="138">
        <v>16.41</v>
      </c>
      <c r="C18" s="135">
        <f t="shared" si="2"/>
        <v>16.820249999999998</v>
      </c>
      <c r="D18" s="138">
        <v>18.04</v>
      </c>
      <c r="E18" s="135">
        <f t="shared" si="0"/>
        <v>18.490999999999996</v>
      </c>
      <c r="F18" s="138">
        <v>30.62</v>
      </c>
      <c r="G18" s="135">
        <f t="shared" si="1"/>
        <v>31.385499999999997</v>
      </c>
      <c r="H18" s="139">
        <v>51453</v>
      </c>
      <c r="I18" s="140">
        <v>56233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4.25" customHeight="1" x14ac:dyDescent="0.2">
      <c r="A19" s="100">
        <v>14</v>
      </c>
      <c r="B19" s="138">
        <v>16.739999999999998</v>
      </c>
      <c r="C19" s="135">
        <f t="shared" si="2"/>
        <v>17.158499999999997</v>
      </c>
      <c r="D19" s="138">
        <v>18.420000000000002</v>
      </c>
      <c r="E19" s="135">
        <f t="shared" si="0"/>
        <v>18.880500000000001</v>
      </c>
      <c r="F19" s="138">
        <v>31.24</v>
      </c>
      <c r="G19" s="135">
        <f t="shared" si="1"/>
        <v>32.020999999999994</v>
      </c>
      <c r="H19" s="139">
        <v>52481</v>
      </c>
      <c r="I19" s="140">
        <v>57358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4.25" customHeight="1" x14ac:dyDescent="0.2">
      <c r="A20" s="100">
        <v>15</v>
      </c>
      <c r="B20" s="138">
        <v>17.059999999999999</v>
      </c>
      <c r="C20" s="135">
        <f t="shared" si="2"/>
        <v>17.486499999999996</v>
      </c>
      <c r="D20" s="138">
        <v>18.79</v>
      </c>
      <c r="E20" s="135">
        <f t="shared" si="0"/>
        <v>19.259749999999997</v>
      </c>
      <c r="F20" s="138">
        <v>31.87</v>
      </c>
      <c r="G20" s="135">
        <f t="shared" si="1"/>
        <v>32.66675</v>
      </c>
      <c r="H20" s="139">
        <v>53531</v>
      </c>
      <c r="I20" s="140">
        <v>58505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4.25" customHeight="1" x14ac:dyDescent="0.2">
      <c r="A21" s="100">
        <v>16</v>
      </c>
      <c r="B21" s="138">
        <v>17.420000000000002</v>
      </c>
      <c r="C21" s="135">
        <f t="shared" si="2"/>
        <v>17.855499999999999</v>
      </c>
      <c r="D21" s="138">
        <v>19.14</v>
      </c>
      <c r="E21" s="135">
        <f t="shared" si="0"/>
        <v>19.618499999999997</v>
      </c>
      <c r="F21" s="138">
        <v>32.5</v>
      </c>
      <c r="G21" s="135">
        <f t="shared" si="1"/>
        <v>33.3125</v>
      </c>
      <c r="H21" s="139">
        <v>54600</v>
      </c>
      <c r="I21" s="140">
        <v>59676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4.25" customHeight="1" x14ac:dyDescent="0.2">
      <c r="A22" s="100">
        <v>17</v>
      </c>
      <c r="B22" s="138">
        <v>17.77</v>
      </c>
      <c r="C22" s="135">
        <f t="shared" si="2"/>
        <v>18.214249999999996</v>
      </c>
      <c r="D22" s="138">
        <v>19.54</v>
      </c>
      <c r="E22" s="135">
        <f t="shared" si="0"/>
        <v>20.028499999999998</v>
      </c>
      <c r="F22" s="138">
        <v>33.15</v>
      </c>
      <c r="G22" s="135">
        <f t="shared" si="1"/>
        <v>33.978749999999998</v>
      </c>
      <c r="H22" s="139">
        <v>55693</v>
      </c>
      <c r="I22" s="140">
        <v>60868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4.25" customHeight="1" x14ac:dyDescent="0.2">
      <c r="A23" s="100">
        <v>18</v>
      </c>
      <c r="B23" s="138">
        <v>18.100000000000001</v>
      </c>
      <c r="C23" s="135">
        <f t="shared" si="2"/>
        <v>18.552499999999998</v>
      </c>
      <c r="D23" s="138">
        <v>19.93</v>
      </c>
      <c r="E23" s="135">
        <f t="shared" si="0"/>
        <v>20.428249999999998</v>
      </c>
      <c r="F23" s="138">
        <v>33.81</v>
      </c>
      <c r="G23" s="135">
        <f t="shared" si="1"/>
        <v>34.655250000000002</v>
      </c>
      <c r="H23" s="139">
        <v>56806</v>
      </c>
      <c r="I23" s="140">
        <v>62075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4.25" customHeight="1" x14ac:dyDescent="0.2">
      <c r="A24" s="100">
        <v>19</v>
      </c>
      <c r="B24" s="138">
        <v>18.48</v>
      </c>
      <c r="C24" s="135">
        <f t="shared" si="2"/>
        <v>18.942</v>
      </c>
      <c r="D24" s="138">
        <v>20.32</v>
      </c>
      <c r="E24" s="135">
        <f t="shared" si="0"/>
        <v>20.827999999999999</v>
      </c>
      <c r="F24" s="138">
        <v>34.49</v>
      </c>
      <c r="G24" s="135">
        <f t="shared" si="1"/>
        <v>35.352249999999998</v>
      </c>
      <c r="H24" s="139">
        <v>57944</v>
      </c>
      <c r="I24" s="140">
        <v>63259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4.25" customHeight="1" x14ac:dyDescent="0.2">
      <c r="A25" s="100">
        <v>20</v>
      </c>
      <c r="B25" s="138">
        <v>18.850000000000001</v>
      </c>
      <c r="C25" s="135">
        <f t="shared" si="2"/>
        <v>19.321249999999999</v>
      </c>
      <c r="D25" s="138">
        <v>20.73</v>
      </c>
      <c r="E25" s="135">
        <f t="shared" si="0"/>
        <v>21.248249999999999</v>
      </c>
      <c r="F25" s="138">
        <v>35.18</v>
      </c>
      <c r="G25" s="135">
        <f t="shared" si="1"/>
        <v>36.0595</v>
      </c>
      <c r="H25" s="139">
        <v>59102</v>
      </c>
      <c r="I25" s="140">
        <v>64465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4.25" customHeight="1" x14ac:dyDescent="0.2">
      <c r="A26" s="100">
        <v>21</v>
      </c>
      <c r="B26" s="138">
        <v>19.21</v>
      </c>
      <c r="C26" s="135">
        <f t="shared" si="2"/>
        <v>19.690249999999999</v>
      </c>
      <c r="D26" s="138">
        <v>21.14</v>
      </c>
      <c r="E26" s="135">
        <f t="shared" si="0"/>
        <v>21.668499999999998</v>
      </c>
      <c r="F26" s="138">
        <v>35.89</v>
      </c>
      <c r="G26" s="135">
        <f t="shared" si="1"/>
        <v>36.78725</v>
      </c>
      <c r="H26" s="139">
        <v>60285</v>
      </c>
      <c r="I26" s="140">
        <v>65694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4.25" customHeight="1" x14ac:dyDescent="0.2">
      <c r="A27" s="100">
        <v>22</v>
      </c>
      <c r="B27" s="138">
        <v>19.61</v>
      </c>
      <c r="C27" s="135">
        <f t="shared" si="2"/>
        <v>20.100249999999999</v>
      </c>
      <c r="D27" s="138">
        <v>21.58</v>
      </c>
      <c r="E27" s="135">
        <f t="shared" si="0"/>
        <v>22.119499999999995</v>
      </c>
      <c r="F27" s="138">
        <v>36.06</v>
      </c>
      <c r="G27" s="135">
        <f t="shared" si="1"/>
        <v>36.961500000000001</v>
      </c>
      <c r="H27" s="139">
        <v>60587</v>
      </c>
      <c r="I27" s="140">
        <v>66022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4.25" customHeight="1" x14ac:dyDescent="0.2">
      <c r="A28" s="100">
        <v>23</v>
      </c>
      <c r="B28" s="138">
        <v>19.71</v>
      </c>
      <c r="C28" s="135">
        <f t="shared" si="2"/>
        <v>20.202749999999998</v>
      </c>
      <c r="D28" s="138">
        <v>21.68</v>
      </c>
      <c r="E28" s="135">
        <f t="shared" si="0"/>
        <v>22.221999999999998</v>
      </c>
      <c r="F28" s="138">
        <v>36.06</v>
      </c>
      <c r="G28" s="135">
        <f t="shared" si="1"/>
        <v>36.961500000000001</v>
      </c>
      <c r="H28" s="139">
        <v>60587</v>
      </c>
      <c r="I28" s="140">
        <v>66022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4.25" customHeight="1" x14ac:dyDescent="0.2">
      <c r="A29" s="100">
        <v>24</v>
      </c>
      <c r="B29" s="138">
        <v>19.71</v>
      </c>
      <c r="C29" s="135">
        <f t="shared" si="2"/>
        <v>20.202749999999998</v>
      </c>
      <c r="D29" s="138">
        <v>21.68</v>
      </c>
      <c r="E29" s="135">
        <f t="shared" si="0"/>
        <v>22.221999999999998</v>
      </c>
      <c r="F29" s="138">
        <v>36.06</v>
      </c>
      <c r="G29" s="135">
        <f t="shared" si="1"/>
        <v>36.961500000000001</v>
      </c>
      <c r="H29" s="139">
        <v>60587</v>
      </c>
      <c r="I29" s="140">
        <v>66022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4.25" customHeight="1" x14ac:dyDescent="0.2">
      <c r="A30" s="100">
        <v>25</v>
      </c>
      <c r="B30" s="138">
        <v>19.71</v>
      </c>
      <c r="C30" s="135">
        <f t="shared" si="2"/>
        <v>20.202749999999998</v>
      </c>
      <c r="D30" s="138">
        <v>21.68</v>
      </c>
      <c r="E30" s="135">
        <f t="shared" si="0"/>
        <v>22.221999999999998</v>
      </c>
      <c r="F30" s="138">
        <v>36.06</v>
      </c>
      <c r="G30" s="135">
        <f t="shared" si="1"/>
        <v>36.961500000000001</v>
      </c>
      <c r="H30" s="139">
        <v>60587</v>
      </c>
      <c r="I30" s="140">
        <v>66022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4.25" customHeight="1" x14ac:dyDescent="0.2">
      <c r="A31" s="100">
        <v>26</v>
      </c>
      <c r="B31" s="138">
        <v>19.71</v>
      </c>
      <c r="C31" s="135">
        <f t="shared" si="2"/>
        <v>20.202749999999998</v>
      </c>
      <c r="D31" s="138">
        <v>21.68</v>
      </c>
      <c r="E31" s="135">
        <f t="shared" si="0"/>
        <v>22.221999999999998</v>
      </c>
      <c r="F31" s="138">
        <v>36.06</v>
      </c>
      <c r="G31" s="135">
        <f t="shared" si="1"/>
        <v>36.961500000000001</v>
      </c>
      <c r="H31" s="139">
        <v>60587</v>
      </c>
      <c r="I31" s="140">
        <v>66022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4.25" customHeight="1" x14ac:dyDescent="0.2">
      <c r="A32" s="141">
        <v>27</v>
      </c>
      <c r="B32" s="142">
        <v>19.71</v>
      </c>
      <c r="C32" s="134">
        <v>20.48</v>
      </c>
      <c r="D32" s="142">
        <v>21.68</v>
      </c>
      <c r="E32" s="134">
        <v>22.52</v>
      </c>
      <c r="F32" s="138">
        <v>36.6</v>
      </c>
      <c r="G32" s="135">
        <f t="shared" si="1"/>
        <v>37.515000000000001</v>
      </c>
      <c r="H32" s="139">
        <v>61488</v>
      </c>
      <c r="I32" s="140">
        <v>67049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4.25" customHeight="1" x14ac:dyDescent="0.2">
      <c r="A33" s="141">
        <v>28</v>
      </c>
      <c r="B33" s="142">
        <v>19.71</v>
      </c>
      <c r="C33" s="134">
        <v>20.86</v>
      </c>
      <c r="D33" s="142">
        <v>21.68</v>
      </c>
      <c r="E33" s="134">
        <v>22.94</v>
      </c>
      <c r="F33" s="138">
        <v>37.340000000000003</v>
      </c>
      <c r="G33" s="135">
        <f t="shared" si="1"/>
        <v>38.273499999999999</v>
      </c>
      <c r="H33" s="139">
        <v>62722</v>
      </c>
      <c r="I33" s="140">
        <v>68230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" customHeight="1" x14ac:dyDescent="0.2">
      <c r="A34" s="141">
        <v>29</v>
      </c>
      <c r="B34" s="142">
        <v>19.71</v>
      </c>
      <c r="C34" s="134">
        <v>20.96</v>
      </c>
      <c r="D34" s="142">
        <v>21.68</v>
      </c>
      <c r="E34" s="134">
        <v>23.05</v>
      </c>
      <c r="F34" s="138">
        <v>37.520000000000003</v>
      </c>
      <c r="G34" s="135">
        <f t="shared" si="1"/>
        <v>38.457999999999998</v>
      </c>
      <c r="H34" s="139">
        <v>63032</v>
      </c>
      <c r="I34" s="140">
        <v>68569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.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" customHeight="1" x14ac:dyDescent="0.2">
      <c r="A36" s="143"/>
      <c r="B36" s="143"/>
      <c r="C36" s="143"/>
      <c r="D36" s="143"/>
      <c r="E36" s="143"/>
      <c r="F36" s="143"/>
      <c r="G36" s="143"/>
      <c r="H36" s="14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" customHeight="1" x14ac:dyDescent="0.2">
      <c r="A37" s="431" t="s">
        <v>219</v>
      </c>
      <c r="B37" s="376"/>
      <c r="C37" s="376"/>
      <c r="D37" s="376"/>
      <c r="E37" s="376"/>
      <c r="F37" s="376"/>
      <c r="G37" s="376"/>
      <c r="H37" s="37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"/>
    <row r="239" spans="1:29" ht="15.75" customHeight="1" x14ac:dyDescent="0.2"/>
    <row r="240" spans="1:29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H1"/>
    <mergeCell ref="A37:H37"/>
  </mergeCells>
  <printOptions horizontalCentered="1"/>
  <pageMargins left="0.7" right="0.7" top="0.75" bottom="0.75" header="0" footer="0"/>
  <pageSetup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Certified</vt:lpstr>
      <vt:lpstr>Supplemental Pay</vt:lpstr>
      <vt:lpstr>Central Office Admin Increment</vt:lpstr>
      <vt:lpstr>Building Level Admin Increment</vt:lpstr>
      <vt:lpstr>Non-Admin Increment</vt:lpstr>
      <vt:lpstr>Department ChairSpecial ED Faci</vt:lpstr>
      <vt:lpstr>Extended Days wo Increment</vt:lpstr>
      <vt:lpstr>Degreed Professional</vt:lpstr>
      <vt:lpstr>Adult Education</vt:lpstr>
      <vt:lpstr>Buildings and Grounds</vt:lpstr>
      <vt:lpstr>Childcare</vt:lpstr>
      <vt:lpstr>Central Office Based Classified</vt:lpstr>
      <vt:lpstr>Food Service</vt:lpstr>
      <vt:lpstr>Health and Family Services</vt:lpstr>
      <vt:lpstr>Performing Arts Center</vt:lpstr>
      <vt:lpstr>Print Shop</vt:lpstr>
      <vt:lpstr>School-Based (Office)</vt:lpstr>
      <vt:lpstr>School-Based (Operations)</vt:lpstr>
      <vt:lpstr>School-Based (Instructional)</vt:lpstr>
      <vt:lpstr>Technology</vt:lpstr>
      <vt:lpstr>Television Production</vt:lpstr>
      <vt:lpstr>Transportation</vt:lpstr>
      <vt:lpstr>Classified Supplemental Pay Sch</vt:lpstr>
      <vt:lpstr>Extra-Curricular HS</vt:lpstr>
      <vt:lpstr>Extra-Curricular HS Cont.</vt:lpstr>
      <vt:lpstr>Extra-Curricular HS Cont. 3</vt:lpstr>
      <vt:lpstr>Extra-Curricular MSElem.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Alston, Latoya</dc:creator>
  <cp:lastModifiedBy>Pawley, Kaycie</cp:lastModifiedBy>
  <dcterms:created xsi:type="dcterms:W3CDTF">2022-04-25T19:41:14Z</dcterms:created>
  <dcterms:modified xsi:type="dcterms:W3CDTF">2022-06-14T14:17:12Z</dcterms:modified>
</cp:coreProperties>
</file>