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Stacy.Coffey\Desktop\"/>
    </mc:Choice>
  </mc:AlternateContent>
  <xr:revisionPtr revIDLastSave="0" documentId="13_ncr:1_{9DC0274B-4E72-45D6-A35C-8B3855080C3F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  <sheet name="Sheet1 (2)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26" i="1"/>
  <c r="L24" i="1"/>
  <c r="F22" i="2" l="1"/>
  <c r="G22" i="2" s="1"/>
  <c r="I22" i="2" s="1"/>
  <c r="J22" i="2" s="1"/>
  <c r="L22" i="2" s="1"/>
  <c r="G21" i="2"/>
  <c r="I21" i="2" s="1"/>
  <c r="J21" i="2" s="1"/>
  <c r="L21" i="2" s="1"/>
  <c r="F21" i="2"/>
  <c r="I20" i="2"/>
  <c r="J20" i="2" s="1"/>
  <c r="L20" i="2" s="1"/>
  <c r="G20" i="2"/>
  <c r="F20" i="2"/>
  <c r="F19" i="2"/>
  <c r="G19" i="2" s="1"/>
  <c r="I19" i="2" s="1"/>
  <c r="J19" i="2" s="1"/>
  <c r="L19" i="2" s="1"/>
  <c r="F18" i="2"/>
  <c r="G18" i="2" s="1"/>
  <c r="I18" i="2" s="1"/>
  <c r="J18" i="2" s="1"/>
  <c r="L18" i="2" s="1"/>
  <c r="G16" i="2"/>
  <c r="I16" i="2" s="1"/>
  <c r="J16" i="2" s="1"/>
  <c r="L16" i="2" s="1"/>
  <c r="F16" i="2"/>
  <c r="I15" i="2"/>
  <c r="J15" i="2" s="1"/>
  <c r="L15" i="2" s="1"/>
  <c r="G15" i="2"/>
  <c r="F15" i="2"/>
  <c r="F14" i="2"/>
  <c r="G14" i="2" s="1"/>
  <c r="I14" i="2" s="1"/>
  <c r="J14" i="2" s="1"/>
  <c r="L14" i="2" s="1"/>
  <c r="F13" i="2"/>
  <c r="G13" i="2" s="1"/>
  <c r="I13" i="2" s="1"/>
  <c r="J13" i="2" s="1"/>
  <c r="L13" i="2" s="1"/>
  <c r="G12" i="2"/>
  <c r="I12" i="2" s="1"/>
  <c r="J12" i="2" s="1"/>
  <c r="L12" i="2" s="1"/>
  <c r="L26" i="2" s="1"/>
  <c r="F12" i="2"/>
  <c r="I10" i="2"/>
  <c r="J10" i="2" s="1"/>
  <c r="L10" i="2" s="1"/>
  <c r="G10" i="2"/>
  <c r="F10" i="2"/>
  <c r="F9" i="2"/>
  <c r="G9" i="2" s="1"/>
  <c r="I9" i="2" s="1"/>
  <c r="J9" i="2" s="1"/>
  <c r="L9" i="2" s="1"/>
  <c r="F8" i="2"/>
  <c r="G8" i="2" s="1"/>
  <c r="I8" i="2" s="1"/>
  <c r="J8" i="2" s="1"/>
  <c r="L8" i="2" s="1"/>
  <c r="G7" i="2"/>
  <c r="I7" i="2" s="1"/>
  <c r="J7" i="2" s="1"/>
  <c r="L7" i="2" s="1"/>
  <c r="F7" i="2"/>
  <c r="I6" i="2"/>
  <c r="J6" i="2" s="1"/>
  <c r="L6" i="2" s="1"/>
  <c r="G6" i="2"/>
  <c r="F6" i="2"/>
  <c r="L24" i="2" l="1"/>
  <c r="L27" i="2" s="1"/>
  <c r="F22" i="1" l="1"/>
  <c r="G22" i="1" s="1"/>
  <c r="I22" i="1" s="1"/>
  <c r="J22" i="1" s="1"/>
  <c r="F21" i="1"/>
  <c r="G21" i="1" s="1"/>
  <c r="I21" i="1" s="1"/>
  <c r="J21" i="1" s="1"/>
  <c r="F20" i="1"/>
  <c r="G20" i="1" s="1"/>
  <c r="I20" i="1" s="1"/>
  <c r="J20" i="1" s="1"/>
  <c r="F19" i="1"/>
  <c r="G19" i="1" s="1"/>
  <c r="I19" i="1" s="1"/>
  <c r="J19" i="1" s="1"/>
  <c r="F18" i="1"/>
  <c r="G18" i="1" s="1"/>
  <c r="I18" i="1" s="1"/>
  <c r="J18" i="1" s="1"/>
  <c r="F16" i="1"/>
  <c r="G16" i="1" s="1"/>
  <c r="I16" i="1" s="1"/>
  <c r="J16" i="1" s="1"/>
  <c r="F15" i="1"/>
  <c r="G15" i="1" s="1"/>
  <c r="I15" i="1" s="1"/>
  <c r="J15" i="1" s="1"/>
  <c r="F14" i="1"/>
  <c r="G14" i="1" s="1"/>
  <c r="I14" i="1" s="1"/>
  <c r="J14" i="1" s="1"/>
  <c r="F13" i="1"/>
  <c r="G13" i="1" s="1"/>
  <c r="I13" i="1" s="1"/>
  <c r="J13" i="1" s="1"/>
  <c r="F12" i="1"/>
  <c r="G12" i="1" s="1"/>
  <c r="I12" i="1" s="1"/>
  <c r="J12" i="1" s="1"/>
  <c r="F10" i="1"/>
  <c r="G10" i="1" s="1"/>
  <c r="I10" i="1" s="1"/>
  <c r="J10" i="1" s="1"/>
  <c r="F9" i="1"/>
  <c r="G9" i="1" s="1"/>
  <c r="I9" i="1" s="1"/>
  <c r="J9" i="1" s="1"/>
  <c r="F8" i="1"/>
  <c r="G8" i="1" s="1"/>
  <c r="I8" i="1" s="1"/>
  <c r="J8" i="1" s="1"/>
  <c r="L13" i="1" l="1"/>
  <c r="L21" i="1"/>
  <c r="L20" i="1"/>
  <c r="L19" i="1"/>
  <c r="L18" i="1"/>
  <c r="L16" i="1"/>
  <c r="L15" i="1"/>
  <c r="L14" i="1"/>
  <c r="L12" i="1"/>
  <c r="L10" i="1"/>
  <c r="L9" i="1"/>
  <c r="L8" i="1"/>
  <c r="F7" i="1"/>
  <c r="G7" i="1" s="1"/>
  <c r="I7" i="1" s="1"/>
  <c r="F6" i="1"/>
  <c r="G6" i="1" s="1"/>
  <c r="I6" i="1" s="1"/>
  <c r="L22" i="1" l="1"/>
  <c r="J6" i="1"/>
  <c r="L6" i="1" s="1"/>
  <c r="J7" i="1"/>
  <c r="L7" i="1" s="1"/>
</calcChain>
</file>

<file path=xl/sharedStrings.xml><?xml version="1.0" encoding="utf-8"?>
<sst xmlns="http://schemas.openxmlformats.org/spreadsheetml/2006/main" count="71" uniqueCount="34">
  <si>
    <t>Position</t>
  </si>
  <si>
    <t>Base Salary</t>
  </si>
  <si>
    <t>Daily Rate/186 Days</t>
  </si>
  <si>
    <t>Total</t>
  </si>
  <si>
    <t>Index</t>
  </si>
  <si>
    <t>Index Total</t>
  </si>
  <si>
    <t>Indexed Salary</t>
  </si>
  <si>
    <t>Current Salary</t>
  </si>
  <si>
    <t>*Variance</t>
  </si>
  <si>
    <t>*Grandfather (Hold Harmless) those looking at a reduction in pay</t>
  </si>
  <si>
    <t>Cost of Extended Days</t>
  </si>
  <si>
    <t>Extended Days</t>
  </si>
  <si>
    <t>DPP (Rank II)</t>
  </si>
  <si>
    <t>Net Variance</t>
  </si>
  <si>
    <t>Cost of Grandfathering In:</t>
  </si>
  <si>
    <t>Total Cost if Using Grandfathering In Method:</t>
  </si>
  <si>
    <t>GCHS Principal (Rank I)</t>
  </si>
  <si>
    <t>GMS Principal (Rank I)</t>
  </si>
  <si>
    <t>CDR Principal (Rank I)</t>
  </si>
  <si>
    <t>LES Principal (Rank I)</t>
  </si>
  <si>
    <t>PLE Principal (Rank II)</t>
  </si>
  <si>
    <t>GCHS 1st Assistant Principal (Rank I)</t>
  </si>
  <si>
    <t>GCHS 2nd Assistant Principal (Rank I)</t>
  </si>
  <si>
    <t>GMS Assistant Principal (Rank I)</t>
  </si>
  <si>
    <t>LES Assistant Principal (Rank I)</t>
  </si>
  <si>
    <t>Director of Special Ed (Rank I)</t>
  </si>
  <si>
    <t>Director of Federal Programs (Rank I)</t>
  </si>
  <si>
    <t>District Instructional Coordinator (Rank I)</t>
  </si>
  <si>
    <t>Director of Finance (Rank I)</t>
  </si>
  <si>
    <t>*</t>
  </si>
  <si>
    <t>**Using current year numbers/experience</t>
  </si>
  <si>
    <t>Years of Exp</t>
  </si>
  <si>
    <t>CDR Assistant Principal (Rank II)</t>
  </si>
  <si>
    <t>ADMINISTRATIVE INDEX  (2022-2023)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</si>
</sst>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wrapText="1"/>
    </xf>
    <xf numFmtId="43" fontId="2" fillId="0" borderId="1" xfId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3" fillId="2" borderId="0" xfId="0" applyFont="1" applyFill="1" applyAlignment="1">
      <alignment horizontal="center"/>
    </xf>
    <xf numFmtId="9" fontId="3" fillId="2" borderId="0" xfId="2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43" fontId="3" fillId="3" borderId="0" xfId="1" applyFont="1" applyFill="1" applyAlignment="1">
      <alignment horizontal="center"/>
    </xf>
    <xf numFmtId="9" fontId="3" fillId="3" borderId="0" xfId="2" applyFont="1" applyFill="1" applyAlignment="1">
      <alignment horizontal="center"/>
    </xf>
    <xf numFmtId="9" fontId="3" fillId="0" borderId="0" xfId="2" applyFont="1" applyAlignment="1">
      <alignment horizontal="center"/>
    </xf>
    <xf numFmtId="43" fontId="2" fillId="0" borderId="0" xfId="1" applyFont="1" applyFill="1" applyAlignment="1">
      <alignment horizontal="right"/>
    </xf>
    <xf numFmtId="43" fontId="2" fillId="0" borderId="2" xfId="1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right"/>
    </xf>
    <xf numFmtId="43" fontId="2" fillId="0" borderId="2" xfId="0" applyNumberFormat="1" applyFont="1" applyFill="1" applyBorder="1"/>
    <xf numFmtId="0" fontId="3" fillId="0" borderId="0" xfId="0" applyFont="1" applyFill="1" applyAlignment="1">
      <alignment horizontal="right"/>
    </xf>
    <xf numFmtId="43" fontId="3" fillId="0" borderId="0" xfId="1" applyFont="1"/>
    <xf numFmtId="9" fontId="2" fillId="2" borderId="1" xfId="2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9" fontId="3" fillId="0" borderId="0" xfId="2" applyFont="1" applyFill="1" applyAlignment="1">
      <alignment horizontal="center"/>
    </xf>
    <xf numFmtId="9" fontId="3" fillId="0" borderId="0" xfId="0" applyNumberFormat="1" applyFont="1"/>
    <xf numFmtId="43" fontId="3" fillId="0" borderId="0" xfId="1" applyFont="1" applyAlignment="1">
      <alignment wrapText="1"/>
    </xf>
    <xf numFmtId="43" fontId="3" fillId="0" borderId="0" xfId="1" applyFont="1" applyFill="1"/>
    <xf numFmtId="9" fontId="3" fillId="0" borderId="0" xfId="0" applyNumberFormat="1" applyFont="1" applyFill="1" applyAlignment="1">
      <alignment horizontal="left"/>
    </xf>
    <xf numFmtId="9" fontId="3" fillId="0" borderId="0" xfId="0" applyNumberFormat="1" applyFont="1" applyFill="1"/>
    <xf numFmtId="0" fontId="5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workbookViewId="0">
      <selection activeCell="N31" sqref="N31"/>
    </sheetView>
  </sheetViews>
  <sheetFormatPr defaultRowHeight="12.75" x14ac:dyDescent="0.2"/>
  <cols>
    <col min="1" max="1" width="32.5703125" style="5" customWidth="1"/>
    <col min="2" max="2" width="6.85546875" style="5" customWidth="1"/>
    <col min="3" max="3" width="8.85546875" style="5" customWidth="1"/>
    <col min="4" max="4" width="9.85546875" style="5" customWidth="1"/>
    <col min="5" max="5" width="9.140625" style="5" customWidth="1"/>
    <col min="6" max="6" width="9.85546875" style="5" customWidth="1"/>
    <col min="7" max="7" width="9.42578125" style="5" customWidth="1"/>
    <col min="8" max="8" width="7.28515625" style="5" customWidth="1"/>
    <col min="9" max="9" width="8.85546875" style="5" customWidth="1"/>
    <col min="10" max="10" width="9.42578125" style="11" customWidth="1"/>
    <col min="11" max="11" width="9.5703125" style="11" customWidth="1"/>
    <col min="12" max="12" width="13" style="11" customWidth="1"/>
    <col min="13" max="13" width="2" style="5" customWidth="1"/>
    <col min="14" max="15" width="9.140625" style="5"/>
    <col min="16" max="19" width="9.140625" style="24"/>
    <col min="20" max="16384" width="9.140625" style="5"/>
  </cols>
  <sheetData>
    <row r="1" spans="1:19" ht="15.75" x14ac:dyDescent="0.25">
      <c r="A1" s="33" t="s">
        <v>33</v>
      </c>
    </row>
    <row r="4" spans="1:19" s="26" customFormat="1" ht="38.25" x14ac:dyDescent="0.2">
      <c r="A4" s="1" t="s">
        <v>0</v>
      </c>
      <c r="B4" s="1" t="s">
        <v>31</v>
      </c>
      <c r="C4" s="2" t="s">
        <v>1</v>
      </c>
      <c r="D4" s="2" t="s">
        <v>2</v>
      </c>
      <c r="E4" s="3" t="s">
        <v>11</v>
      </c>
      <c r="F4" s="2" t="s">
        <v>10</v>
      </c>
      <c r="G4" s="2" t="s">
        <v>3</v>
      </c>
      <c r="H4" s="25" t="s">
        <v>4</v>
      </c>
      <c r="I4" s="2" t="s">
        <v>5</v>
      </c>
      <c r="J4" s="4" t="s">
        <v>6</v>
      </c>
      <c r="K4" s="4" t="s">
        <v>7</v>
      </c>
      <c r="L4" s="4" t="s">
        <v>8</v>
      </c>
      <c r="P4" s="29"/>
      <c r="Q4" s="29"/>
      <c r="R4" s="29"/>
      <c r="S4" s="29"/>
    </row>
    <row r="5" spans="1:19" x14ac:dyDescent="0.2">
      <c r="B5" s="6"/>
      <c r="C5" s="7"/>
      <c r="D5" s="7"/>
      <c r="E5" s="8"/>
      <c r="F5" s="7"/>
      <c r="G5" s="7"/>
      <c r="H5" s="9"/>
      <c r="I5" s="7"/>
      <c r="J5" s="10"/>
      <c r="K5" s="10"/>
      <c r="L5" s="10"/>
    </row>
    <row r="6" spans="1:19" s="11" customFormat="1" x14ac:dyDescent="0.2">
      <c r="A6" s="11" t="s">
        <v>16</v>
      </c>
      <c r="B6" s="12">
        <v>24</v>
      </c>
      <c r="C6" s="10">
        <v>60299.29</v>
      </c>
      <c r="D6" s="10">
        <v>324.19</v>
      </c>
      <c r="E6" s="8">
        <v>54</v>
      </c>
      <c r="F6" s="10">
        <f>E6*D6</f>
        <v>17506.259999999998</v>
      </c>
      <c r="G6" s="10">
        <f>C6+F6</f>
        <v>77805.55</v>
      </c>
      <c r="H6" s="9">
        <v>0.23</v>
      </c>
      <c r="I6" s="10">
        <f>G6*H6</f>
        <v>17895.2765</v>
      </c>
      <c r="J6" s="10">
        <f>I6+G6</f>
        <v>95700.826499999996</v>
      </c>
      <c r="K6" s="10">
        <v>89683.99</v>
      </c>
      <c r="L6" s="10">
        <f>J6-K6</f>
        <v>6016.8364999999903</v>
      </c>
      <c r="P6" s="30"/>
      <c r="Q6" s="30"/>
      <c r="R6" s="30"/>
      <c r="S6" s="30"/>
    </row>
    <row r="7" spans="1:19" x14ac:dyDescent="0.2">
      <c r="A7" s="5" t="s">
        <v>17</v>
      </c>
      <c r="B7" s="6">
        <v>14</v>
      </c>
      <c r="C7" s="7">
        <v>57313.32</v>
      </c>
      <c r="D7" s="7">
        <v>308.14</v>
      </c>
      <c r="E7" s="8">
        <v>54</v>
      </c>
      <c r="F7" s="10">
        <f t="shared" ref="F7:F22" si="0">E7*D7</f>
        <v>16639.559999999998</v>
      </c>
      <c r="G7" s="10">
        <f t="shared" ref="G7:G22" si="1">C7+F7</f>
        <v>73952.88</v>
      </c>
      <c r="H7" s="9">
        <v>0.18</v>
      </c>
      <c r="I7" s="10">
        <f>G7*H7</f>
        <v>13311.518400000001</v>
      </c>
      <c r="J7" s="10">
        <f t="shared" ref="J7:J22" si="2">I7+G7</f>
        <v>87264.398400000005</v>
      </c>
      <c r="K7" s="10">
        <v>86805.6</v>
      </c>
      <c r="L7" s="10">
        <f t="shared" ref="L7:L22" si="3">J7-K7</f>
        <v>458.79839999999967</v>
      </c>
    </row>
    <row r="8" spans="1:19" x14ac:dyDescent="0.2">
      <c r="A8" s="5" t="s">
        <v>18</v>
      </c>
      <c r="B8" s="6">
        <v>22</v>
      </c>
      <c r="C8" s="7">
        <v>59977.93</v>
      </c>
      <c r="D8" s="7">
        <v>322.45999999999998</v>
      </c>
      <c r="E8" s="8">
        <v>49</v>
      </c>
      <c r="F8" s="10">
        <f t="shared" si="0"/>
        <v>15800.539999999999</v>
      </c>
      <c r="G8" s="10">
        <f t="shared" si="1"/>
        <v>75778.47</v>
      </c>
      <c r="H8" s="9">
        <v>0.17</v>
      </c>
      <c r="I8" s="10">
        <f t="shared" ref="I8:I10" si="4">G8*H8</f>
        <v>12882.339900000001</v>
      </c>
      <c r="J8" s="10">
        <f t="shared" si="2"/>
        <v>88660.809900000007</v>
      </c>
      <c r="K8" s="10">
        <v>84472.2</v>
      </c>
      <c r="L8" s="10">
        <f t="shared" si="3"/>
        <v>4188.6099000000104</v>
      </c>
      <c r="N8" s="11"/>
      <c r="O8" s="11"/>
      <c r="P8" s="30"/>
      <c r="Q8" s="30"/>
    </row>
    <row r="9" spans="1:19" x14ac:dyDescent="0.2">
      <c r="A9" s="5" t="s">
        <v>19</v>
      </c>
      <c r="B9" s="6">
        <v>28</v>
      </c>
      <c r="C9" s="7">
        <v>61761.89</v>
      </c>
      <c r="D9" s="7">
        <v>332.05</v>
      </c>
      <c r="E9" s="8">
        <v>49</v>
      </c>
      <c r="F9" s="10">
        <f t="shared" si="0"/>
        <v>16270.45</v>
      </c>
      <c r="G9" s="10">
        <f t="shared" si="1"/>
        <v>78032.34</v>
      </c>
      <c r="H9" s="9">
        <v>0.17</v>
      </c>
      <c r="I9" s="10">
        <f t="shared" si="4"/>
        <v>13265.497800000001</v>
      </c>
      <c r="J9" s="10">
        <f t="shared" si="2"/>
        <v>91297.837799999994</v>
      </c>
      <c r="K9" s="10">
        <v>86843.55</v>
      </c>
      <c r="L9" s="10">
        <f t="shared" si="3"/>
        <v>4454.287799999991</v>
      </c>
      <c r="N9" s="11"/>
      <c r="O9" s="11"/>
      <c r="P9" s="30"/>
      <c r="Q9" s="30"/>
    </row>
    <row r="10" spans="1:19" x14ac:dyDescent="0.2">
      <c r="A10" s="5" t="s">
        <v>20</v>
      </c>
      <c r="B10" s="6">
        <v>14</v>
      </c>
      <c r="C10" s="7">
        <v>52951.27</v>
      </c>
      <c r="D10" s="7">
        <v>284.68</v>
      </c>
      <c r="E10" s="8">
        <v>49</v>
      </c>
      <c r="F10" s="10">
        <f t="shared" si="0"/>
        <v>13949.32</v>
      </c>
      <c r="G10" s="10">
        <f t="shared" si="1"/>
        <v>66900.59</v>
      </c>
      <c r="H10" s="9">
        <v>0.16</v>
      </c>
      <c r="I10" s="10">
        <f t="shared" si="4"/>
        <v>10704.0944</v>
      </c>
      <c r="J10" s="10">
        <f t="shared" si="2"/>
        <v>77604.684399999998</v>
      </c>
      <c r="K10" s="10">
        <v>81940.81</v>
      </c>
      <c r="L10" s="10">
        <f t="shared" si="3"/>
        <v>-4336.1255999999994</v>
      </c>
      <c r="M10" s="5" t="s">
        <v>29</v>
      </c>
      <c r="N10" s="11"/>
      <c r="O10" s="11"/>
      <c r="P10" s="30"/>
      <c r="Q10" s="30"/>
    </row>
    <row r="11" spans="1:19" x14ac:dyDescent="0.2">
      <c r="B11" s="6"/>
      <c r="C11" s="7"/>
      <c r="D11" s="7"/>
      <c r="E11" s="8"/>
      <c r="F11" s="7"/>
      <c r="G11" s="7"/>
      <c r="H11" s="9"/>
      <c r="I11" s="7"/>
      <c r="J11" s="10"/>
      <c r="K11" s="10"/>
      <c r="L11" s="10"/>
      <c r="N11" s="11"/>
      <c r="O11" s="11"/>
      <c r="P11" s="30"/>
      <c r="Q11" s="30"/>
    </row>
    <row r="12" spans="1:19" x14ac:dyDescent="0.2">
      <c r="A12" s="5" t="s">
        <v>21</v>
      </c>
      <c r="B12" s="6">
        <v>10</v>
      </c>
      <c r="C12" s="7">
        <v>56670.6</v>
      </c>
      <c r="D12" s="7">
        <v>304.68</v>
      </c>
      <c r="E12" s="8">
        <v>35</v>
      </c>
      <c r="F12" s="10">
        <f t="shared" si="0"/>
        <v>10663.800000000001</v>
      </c>
      <c r="G12" s="10">
        <f t="shared" si="1"/>
        <v>67334.399999999994</v>
      </c>
      <c r="H12" s="9">
        <v>0.15</v>
      </c>
      <c r="I12" s="10">
        <f t="shared" ref="I12:I16" si="5">G12*H12</f>
        <v>10100.159999999998</v>
      </c>
      <c r="J12" s="10">
        <f t="shared" si="2"/>
        <v>77434.559999999998</v>
      </c>
      <c r="K12" s="10">
        <v>76293.41</v>
      </c>
      <c r="L12" s="10">
        <f t="shared" si="3"/>
        <v>1141.1499999999942</v>
      </c>
      <c r="N12" s="11"/>
      <c r="O12" s="11"/>
      <c r="P12" s="30"/>
      <c r="Q12" s="30"/>
    </row>
    <row r="13" spans="1:19" x14ac:dyDescent="0.2">
      <c r="A13" s="5" t="s">
        <v>22</v>
      </c>
      <c r="B13" s="6">
        <v>10</v>
      </c>
      <c r="C13" s="7">
        <v>56670</v>
      </c>
      <c r="D13" s="7">
        <v>304.68</v>
      </c>
      <c r="E13" s="8">
        <v>19</v>
      </c>
      <c r="F13" s="10">
        <f t="shared" si="0"/>
        <v>5788.92</v>
      </c>
      <c r="G13" s="10">
        <f t="shared" si="1"/>
        <v>62458.92</v>
      </c>
      <c r="H13" s="9">
        <v>0.15</v>
      </c>
      <c r="I13" s="10">
        <f t="shared" si="5"/>
        <v>9368.8379999999997</v>
      </c>
      <c r="J13" s="10">
        <f t="shared" si="2"/>
        <v>71827.758000000002</v>
      </c>
      <c r="K13" s="10">
        <v>70579.259999999995</v>
      </c>
      <c r="L13" s="10">
        <f t="shared" ref="L13" si="6">J13-K13</f>
        <v>1248.4980000000069</v>
      </c>
      <c r="N13" s="11"/>
      <c r="O13" s="31"/>
      <c r="P13" s="30"/>
      <c r="Q13" s="30"/>
    </row>
    <row r="14" spans="1:19" x14ac:dyDescent="0.2">
      <c r="A14" s="13" t="s">
        <v>23</v>
      </c>
      <c r="B14" s="14">
        <v>12</v>
      </c>
      <c r="C14" s="15">
        <v>56991.96</v>
      </c>
      <c r="D14" s="15">
        <v>306.41000000000003</v>
      </c>
      <c r="E14" s="14">
        <v>23</v>
      </c>
      <c r="F14" s="15">
        <f t="shared" si="0"/>
        <v>7047.43</v>
      </c>
      <c r="G14" s="15">
        <f t="shared" si="1"/>
        <v>64039.39</v>
      </c>
      <c r="H14" s="16">
        <v>0.14000000000000001</v>
      </c>
      <c r="I14" s="15">
        <f t="shared" si="5"/>
        <v>8965.5146000000004</v>
      </c>
      <c r="J14" s="15">
        <f t="shared" si="2"/>
        <v>73004.904599999994</v>
      </c>
      <c r="K14" s="15">
        <v>76038.62</v>
      </c>
      <c r="L14" s="15">
        <f t="shared" si="3"/>
        <v>-3033.715400000001</v>
      </c>
      <c r="M14" s="5" t="s">
        <v>29</v>
      </c>
      <c r="N14" s="11"/>
      <c r="O14" s="32"/>
      <c r="P14" s="30"/>
      <c r="Q14" s="30"/>
    </row>
    <row r="15" spans="1:19" x14ac:dyDescent="0.2">
      <c r="A15" s="11" t="s">
        <v>32</v>
      </c>
      <c r="B15" s="12">
        <v>9</v>
      </c>
      <c r="C15" s="10">
        <v>47623.08</v>
      </c>
      <c r="D15" s="10">
        <v>256.04000000000002</v>
      </c>
      <c r="E15" s="8">
        <v>14</v>
      </c>
      <c r="F15" s="10">
        <f t="shared" si="0"/>
        <v>3584.5600000000004</v>
      </c>
      <c r="G15" s="10">
        <f t="shared" si="1"/>
        <v>51207.64</v>
      </c>
      <c r="H15" s="9">
        <v>0.1</v>
      </c>
      <c r="I15" s="10">
        <f t="shared" si="5"/>
        <v>5120.7640000000001</v>
      </c>
      <c r="J15" s="10">
        <f t="shared" si="2"/>
        <v>56328.404000000002</v>
      </c>
      <c r="K15" s="10">
        <v>56168.74</v>
      </c>
      <c r="L15" s="10">
        <f t="shared" si="3"/>
        <v>159.66400000000431</v>
      </c>
      <c r="N15" s="11"/>
      <c r="O15" s="11"/>
      <c r="P15" s="30"/>
      <c r="Q15" s="30"/>
    </row>
    <row r="16" spans="1:19" x14ac:dyDescent="0.2">
      <c r="A16" s="5" t="s">
        <v>24</v>
      </c>
      <c r="B16" s="6">
        <v>23</v>
      </c>
      <c r="C16" s="7">
        <v>60137.58</v>
      </c>
      <c r="D16" s="7">
        <v>323.32</v>
      </c>
      <c r="E16" s="8">
        <v>14</v>
      </c>
      <c r="F16" s="10">
        <f t="shared" si="0"/>
        <v>4526.4799999999996</v>
      </c>
      <c r="G16" s="10">
        <f t="shared" si="1"/>
        <v>64664.06</v>
      </c>
      <c r="H16" s="9">
        <v>0.1</v>
      </c>
      <c r="I16" s="10">
        <f t="shared" si="5"/>
        <v>6466.4059999999999</v>
      </c>
      <c r="J16" s="10">
        <f t="shared" si="2"/>
        <v>71130.466</v>
      </c>
      <c r="K16" s="10">
        <v>71130.47</v>
      </c>
      <c r="L16" s="10">
        <f t="shared" si="3"/>
        <v>-4.0000000008149073E-3</v>
      </c>
      <c r="N16" s="11"/>
      <c r="O16" s="11"/>
      <c r="P16" s="30"/>
      <c r="Q16" s="30"/>
    </row>
    <row r="17" spans="1:13" x14ac:dyDescent="0.2">
      <c r="B17" s="6"/>
      <c r="C17" s="7"/>
      <c r="D17" s="7"/>
      <c r="E17" s="8"/>
      <c r="F17" s="7"/>
      <c r="G17" s="7"/>
      <c r="H17" s="9"/>
      <c r="I17" s="7"/>
      <c r="J17" s="10"/>
      <c r="K17" s="10"/>
      <c r="L17" s="10"/>
    </row>
    <row r="18" spans="1:13" x14ac:dyDescent="0.2">
      <c r="A18" s="5" t="s">
        <v>25</v>
      </c>
      <c r="B18" s="6">
        <v>17</v>
      </c>
      <c r="C18" s="7">
        <v>58640.99</v>
      </c>
      <c r="D18" s="7">
        <v>315.27</v>
      </c>
      <c r="E18" s="8">
        <v>54</v>
      </c>
      <c r="F18" s="10">
        <f t="shared" si="0"/>
        <v>17024.579999999998</v>
      </c>
      <c r="G18" s="10">
        <f t="shared" si="1"/>
        <v>75665.569999999992</v>
      </c>
      <c r="H18" s="9">
        <v>0.17</v>
      </c>
      <c r="I18" s="10">
        <f t="shared" ref="I18:I22" si="7">G18*H18</f>
        <v>12863.1469</v>
      </c>
      <c r="J18" s="10">
        <f t="shared" si="2"/>
        <v>88528.716899999999</v>
      </c>
      <c r="K18" s="10">
        <v>88242.98</v>
      </c>
      <c r="L18" s="10">
        <f t="shared" si="3"/>
        <v>285.73690000000352</v>
      </c>
    </row>
    <row r="19" spans="1:13" x14ac:dyDescent="0.2">
      <c r="A19" s="5" t="s">
        <v>26</v>
      </c>
      <c r="B19" s="6">
        <v>23</v>
      </c>
      <c r="C19" s="7">
        <v>60137.58</v>
      </c>
      <c r="D19" s="7">
        <v>323.32</v>
      </c>
      <c r="E19" s="8">
        <v>54</v>
      </c>
      <c r="F19" s="10">
        <f t="shared" si="0"/>
        <v>17459.28</v>
      </c>
      <c r="G19" s="10">
        <f t="shared" si="1"/>
        <v>77596.86</v>
      </c>
      <c r="H19" s="9">
        <v>0.17</v>
      </c>
      <c r="I19" s="10">
        <f t="shared" si="7"/>
        <v>13191.466200000001</v>
      </c>
      <c r="J19" s="10">
        <f t="shared" si="2"/>
        <v>90788.326199999996</v>
      </c>
      <c r="K19" s="10">
        <v>89468.58</v>
      </c>
      <c r="L19" s="10">
        <f t="shared" si="3"/>
        <v>1319.7461999999941</v>
      </c>
    </row>
    <row r="20" spans="1:13" x14ac:dyDescent="0.2">
      <c r="A20" s="5" t="s">
        <v>12</v>
      </c>
      <c r="B20" s="6">
        <v>21</v>
      </c>
      <c r="C20" s="7">
        <v>55517</v>
      </c>
      <c r="D20" s="7">
        <v>298.48</v>
      </c>
      <c r="E20" s="8">
        <v>54</v>
      </c>
      <c r="F20" s="10">
        <f t="shared" si="0"/>
        <v>16117.920000000002</v>
      </c>
      <c r="G20" s="10">
        <f t="shared" si="1"/>
        <v>71634.92</v>
      </c>
      <c r="H20" s="9">
        <v>0.17</v>
      </c>
      <c r="I20" s="10">
        <f t="shared" si="7"/>
        <v>12177.936400000001</v>
      </c>
      <c r="J20" s="10">
        <f t="shared" si="2"/>
        <v>83812.856400000004</v>
      </c>
      <c r="K20" s="10">
        <v>88855.78</v>
      </c>
      <c r="L20" s="10">
        <f t="shared" si="3"/>
        <v>-5042.9235999999946</v>
      </c>
      <c r="M20" s="5" t="s">
        <v>29</v>
      </c>
    </row>
    <row r="21" spans="1:13" x14ac:dyDescent="0.2">
      <c r="A21" s="13" t="s">
        <v>27</v>
      </c>
      <c r="B21" s="14">
        <v>31</v>
      </c>
      <c r="C21" s="15">
        <v>62904.160000000003</v>
      </c>
      <c r="D21" s="15">
        <v>338.19</v>
      </c>
      <c r="E21" s="14">
        <v>54</v>
      </c>
      <c r="F21" s="15">
        <f t="shared" si="0"/>
        <v>18262.259999999998</v>
      </c>
      <c r="G21" s="15">
        <f t="shared" si="1"/>
        <v>81166.42</v>
      </c>
      <c r="H21" s="16">
        <v>0.17</v>
      </c>
      <c r="I21" s="15">
        <f t="shared" si="7"/>
        <v>13798.2914</v>
      </c>
      <c r="J21" s="15">
        <f t="shared" si="2"/>
        <v>94964.7114</v>
      </c>
      <c r="K21" s="15">
        <v>91211.03</v>
      </c>
      <c r="L21" s="15">
        <f t="shared" si="3"/>
        <v>3753.6814000000013</v>
      </c>
    </row>
    <row r="22" spans="1:13" x14ac:dyDescent="0.2">
      <c r="A22" s="11" t="s">
        <v>28</v>
      </c>
      <c r="B22" s="12">
        <v>22</v>
      </c>
      <c r="C22" s="10">
        <v>59977.93</v>
      </c>
      <c r="D22" s="10">
        <v>322.45999999999998</v>
      </c>
      <c r="E22" s="8">
        <v>54</v>
      </c>
      <c r="F22" s="10">
        <f t="shared" si="0"/>
        <v>17412.84</v>
      </c>
      <c r="G22" s="10">
        <f t="shared" si="1"/>
        <v>77390.77</v>
      </c>
      <c r="H22" s="9">
        <v>0.17</v>
      </c>
      <c r="I22" s="10">
        <f t="shared" si="7"/>
        <v>13156.430900000001</v>
      </c>
      <c r="J22" s="10">
        <f t="shared" si="2"/>
        <v>90547.200900000011</v>
      </c>
      <c r="K22" s="10">
        <v>90547.199999999997</v>
      </c>
      <c r="L22" s="10">
        <f t="shared" si="3"/>
        <v>9.0000001364387572E-4</v>
      </c>
    </row>
    <row r="23" spans="1:13" x14ac:dyDescent="0.2">
      <c r="B23" s="6"/>
      <c r="C23" s="7"/>
      <c r="D23" s="7"/>
      <c r="E23" s="6"/>
      <c r="F23" s="7"/>
      <c r="G23" s="7"/>
      <c r="H23" s="17"/>
      <c r="I23" s="7"/>
      <c r="J23" s="10"/>
      <c r="K23" s="10"/>
      <c r="L23" s="10"/>
    </row>
    <row r="24" spans="1:13" ht="13.5" thickBot="1" x14ac:dyDescent="0.25">
      <c r="B24" s="6"/>
      <c r="C24" s="7"/>
      <c r="D24" s="7"/>
      <c r="E24" s="6"/>
      <c r="F24" s="7"/>
      <c r="G24" s="7"/>
      <c r="H24" s="17"/>
      <c r="I24" s="7"/>
      <c r="J24" s="10"/>
      <c r="K24" s="18" t="s">
        <v>13</v>
      </c>
      <c r="L24" s="19">
        <f>SUM(L6:L22)</f>
        <v>10614.241400000014</v>
      </c>
    </row>
    <row r="25" spans="1:13" ht="13.5" thickTop="1" x14ac:dyDescent="0.2">
      <c r="B25" s="6"/>
      <c r="C25" s="7"/>
      <c r="D25" s="7"/>
      <c r="E25" s="6"/>
      <c r="F25" s="7"/>
      <c r="G25" s="7"/>
      <c r="H25" s="17"/>
      <c r="I25" s="7"/>
      <c r="J25" s="10"/>
      <c r="K25" s="18"/>
      <c r="L25" s="10"/>
    </row>
    <row r="26" spans="1:13" ht="13.5" x14ac:dyDescent="0.25">
      <c r="A26" s="20" t="s">
        <v>9</v>
      </c>
      <c r="B26" s="6"/>
      <c r="C26" s="7"/>
      <c r="D26" s="7"/>
      <c r="E26" s="6"/>
      <c r="F26" s="7"/>
      <c r="G26" s="7"/>
      <c r="H26" s="17"/>
      <c r="I26" s="7"/>
      <c r="J26" s="10"/>
      <c r="K26" s="18" t="s">
        <v>14</v>
      </c>
      <c r="L26" s="10">
        <f>-L10-L14-L20</f>
        <v>12412.764599999995</v>
      </c>
    </row>
    <row r="27" spans="1:13" ht="13.5" thickBot="1" x14ac:dyDescent="0.25">
      <c r="K27" s="21" t="s">
        <v>15</v>
      </c>
      <c r="L27" s="22">
        <f>L24+L26</f>
        <v>23027.006000000008</v>
      </c>
    </row>
    <row r="28" spans="1:13" ht="14.25" thickTop="1" x14ac:dyDescent="0.25">
      <c r="A28" s="20"/>
      <c r="K28" s="23"/>
    </row>
    <row r="31" spans="1:13" x14ac:dyDescent="0.2">
      <c r="F31" s="24"/>
      <c r="G31" s="24"/>
      <c r="H31" s="24"/>
      <c r="I31" s="24"/>
    </row>
    <row r="32" spans="1:13" x14ac:dyDescent="0.2">
      <c r="F32" s="24"/>
      <c r="G32" s="24"/>
      <c r="H32" s="24"/>
      <c r="I32" s="24"/>
    </row>
    <row r="33" spans="6:9" x14ac:dyDescent="0.2">
      <c r="F33" s="24"/>
      <c r="G33" s="24"/>
      <c r="H33" s="24"/>
      <c r="I33" s="24"/>
    </row>
    <row r="34" spans="6:9" x14ac:dyDescent="0.2">
      <c r="F34" s="24"/>
      <c r="G34" s="24"/>
      <c r="H34" s="24"/>
      <c r="I34" s="24"/>
    </row>
    <row r="35" spans="6:9" x14ac:dyDescent="0.2">
      <c r="F35" s="24"/>
      <c r="G35" s="24"/>
      <c r="H35" s="24"/>
      <c r="I35" s="24"/>
    </row>
  </sheetData>
  <printOptions gridLines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FBDCE-2DB6-4B02-BB11-9AFD9335F5E1}">
  <dimension ref="A4:O35"/>
  <sheetViews>
    <sheetView workbookViewId="0">
      <selection activeCell="K6" sqref="K6"/>
    </sheetView>
  </sheetViews>
  <sheetFormatPr defaultRowHeight="12.75" x14ac:dyDescent="0.2"/>
  <cols>
    <col min="1" max="1" width="32.5703125" style="5" customWidth="1"/>
    <col min="2" max="2" width="6.85546875" style="5" customWidth="1"/>
    <col min="3" max="3" width="8.85546875" style="5" customWidth="1"/>
    <col min="4" max="4" width="9.85546875" style="5" customWidth="1"/>
    <col min="5" max="5" width="9.140625" style="5" customWidth="1"/>
    <col min="6" max="6" width="9.85546875" style="5" customWidth="1"/>
    <col min="7" max="7" width="9.42578125" style="5" customWidth="1"/>
    <col min="8" max="8" width="7.28515625" style="5" customWidth="1"/>
    <col min="9" max="9" width="8.85546875" style="5" customWidth="1"/>
    <col min="10" max="10" width="9.42578125" style="11" customWidth="1"/>
    <col min="11" max="11" width="9.5703125" style="11" customWidth="1"/>
    <col min="12" max="12" width="13" style="11" customWidth="1"/>
    <col min="13" max="13" width="2" style="5" customWidth="1"/>
    <col min="14" max="16384" width="9.140625" style="5"/>
  </cols>
  <sheetData>
    <row r="4" spans="1:15" s="26" customFormat="1" ht="38.25" x14ac:dyDescent="0.2">
      <c r="A4" s="1" t="s">
        <v>0</v>
      </c>
      <c r="B4" s="1" t="s">
        <v>31</v>
      </c>
      <c r="C4" s="2" t="s">
        <v>1</v>
      </c>
      <c r="D4" s="2" t="s">
        <v>2</v>
      </c>
      <c r="E4" s="3" t="s">
        <v>11</v>
      </c>
      <c r="F4" s="2" t="s">
        <v>10</v>
      </c>
      <c r="G4" s="2" t="s">
        <v>3</v>
      </c>
      <c r="H4" s="25" t="s">
        <v>4</v>
      </c>
      <c r="I4" s="2" t="s">
        <v>5</v>
      </c>
      <c r="J4" s="4" t="s">
        <v>6</v>
      </c>
      <c r="K4" s="4" t="s">
        <v>7</v>
      </c>
      <c r="L4" s="4" t="s">
        <v>8</v>
      </c>
    </row>
    <row r="5" spans="1:15" x14ac:dyDescent="0.2">
      <c r="B5" s="6"/>
      <c r="C5" s="7"/>
      <c r="D5" s="7"/>
      <c r="E5" s="8"/>
      <c r="F5" s="7"/>
      <c r="G5" s="7"/>
      <c r="H5" s="9"/>
      <c r="I5" s="7"/>
      <c r="J5" s="10"/>
      <c r="K5" s="10"/>
      <c r="L5" s="10"/>
    </row>
    <row r="6" spans="1:15" s="11" customFormat="1" x14ac:dyDescent="0.2">
      <c r="A6" s="11" t="s">
        <v>16</v>
      </c>
      <c r="B6" s="12">
        <v>24</v>
      </c>
      <c r="C6" s="10">
        <v>60299.29</v>
      </c>
      <c r="D6" s="10">
        <v>324.19</v>
      </c>
      <c r="E6" s="8">
        <v>54</v>
      </c>
      <c r="F6" s="10">
        <f>E6*D6</f>
        <v>17506.259999999998</v>
      </c>
      <c r="G6" s="10">
        <f>C6+F6</f>
        <v>77805.55</v>
      </c>
      <c r="H6" s="9">
        <v>0.23</v>
      </c>
      <c r="I6" s="10">
        <f>G6*H6</f>
        <v>17895.2765</v>
      </c>
      <c r="J6" s="10">
        <f>I6+G6</f>
        <v>95700.826499999996</v>
      </c>
      <c r="K6" s="10">
        <v>88542.02</v>
      </c>
      <c r="L6" s="10">
        <f>J6-K6</f>
        <v>7158.8064999999915</v>
      </c>
    </row>
    <row r="7" spans="1:15" x14ac:dyDescent="0.2">
      <c r="A7" s="5" t="s">
        <v>17</v>
      </c>
      <c r="B7" s="6">
        <v>14</v>
      </c>
      <c r="C7" s="7">
        <v>57313.32</v>
      </c>
      <c r="D7" s="7">
        <v>308.14</v>
      </c>
      <c r="E7" s="8">
        <v>54</v>
      </c>
      <c r="F7" s="10">
        <f t="shared" ref="F7:F22" si="0">E7*D7</f>
        <v>16639.559999999998</v>
      </c>
      <c r="G7" s="10">
        <f t="shared" ref="G7:G22" si="1">C7+F7</f>
        <v>73952.88</v>
      </c>
      <c r="H7" s="9">
        <v>0.18</v>
      </c>
      <c r="I7" s="10">
        <f>G7*H7</f>
        <v>13311.518400000001</v>
      </c>
      <c r="J7" s="10">
        <f t="shared" ref="J7:J22" si="2">I7+G7</f>
        <v>87264.398400000005</v>
      </c>
      <c r="K7" s="10">
        <v>84591.72</v>
      </c>
      <c r="L7" s="10">
        <f t="shared" ref="L7:L22" si="3">J7-K7</f>
        <v>2672.6784000000043</v>
      </c>
    </row>
    <row r="8" spans="1:15" x14ac:dyDescent="0.2">
      <c r="A8" s="5" t="s">
        <v>18</v>
      </c>
      <c r="B8" s="6">
        <v>22</v>
      </c>
      <c r="C8" s="7">
        <v>59977.93</v>
      </c>
      <c r="D8" s="7">
        <v>322.45999999999998</v>
      </c>
      <c r="E8" s="8">
        <v>49</v>
      </c>
      <c r="F8" s="10">
        <f t="shared" si="0"/>
        <v>15800.539999999999</v>
      </c>
      <c r="G8" s="10">
        <f t="shared" si="1"/>
        <v>75778.47</v>
      </c>
      <c r="H8" s="9">
        <v>0.17</v>
      </c>
      <c r="I8" s="10">
        <f t="shared" ref="I8:I10" si="4">G8*H8</f>
        <v>12882.339900000001</v>
      </c>
      <c r="J8" s="10">
        <f t="shared" si="2"/>
        <v>88660.809900000007</v>
      </c>
      <c r="K8" s="10">
        <v>81949.179999999993</v>
      </c>
      <c r="L8" s="10">
        <f t="shared" si="3"/>
        <v>6711.6299000000145</v>
      </c>
    </row>
    <row r="9" spans="1:15" x14ac:dyDescent="0.2">
      <c r="A9" s="5" t="s">
        <v>19</v>
      </c>
      <c r="B9" s="6">
        <v>28</v>
      </c>
      <c r="C9" s="7">
        <v>61761.89</v>
      </c>
      <c r="D9" s="7">
        <v>332.05</v>
      </c>
      <c r="E9" s="8">
        <v>49</v>
      </c>
      <c r="F9" s="10">
        <f t="shared" si="0"/>
        <v>16270.45</v>
      </c>
      <c r="G9" s="10">
        <f t="shared" si="1"/>
        <v>78032.34</v>
      </c>
      <c r="H9" s="9">
        <v>0.17</v>
      </c>
      <c r="I9" s="10">
        <f t="shared" si="4"/>
        <v>13265.497800000001</v>
      </c>
      <c r="J9" s="10">
        <f t="shared" si="2"/>
        <v>91297.837799999994</v>
      </c>
      <c r="K9" s="10">
        <v>84056.04</v>
      </c>
      <c r="L9" s="10">
        <f t="shared" si="3"/>
        <v>7241.7978000000003</v>
      </c>
    </row>
    <row r="10" spans="1:15" x14ac:dyDescent="0.2">
      <c r="A10" s="5" t="s">
        <v>20</v>
      </c>
      <c r="B10" s="6">
        <v>14</v>
      </c>
      <c r="C10" s="7">
        <v>52951.27</v>
      </c>
      <c r="D10" s="7">
        <v>284.68</v>
      </c>
      <c r="E10" s="8">
        <v>49</v>
      </c>
      <c r="F10" s="10">
        <f t="shared" si="0"/>
        <v>13949.32</v>
      </c>
      <c r="G10" s="10">
        <f t="shared" si="1"/>
        <v>66900.59</v>
      </c>
      <c r="H10" s="9">
        <v>0.16</v>
      </c>
      <c r="I10" s="10">
        <f t="shared" si="4"/>
        <v>10704.0944</v>
      </c>
      <c r="J10" s="10">
        <f t="shared" si="2"/>
        <v>77604.684399999998</v>
      </c>
      <c r="K10" s="10">
        <v>79620.45</v>
      </c>
      <c r="L10" s="10">
        <f t="shared" si="3"/>
        <v>-2015.7655999999988</v>
      </c>
      <c r="M10" s="5" t="s">
        <v>29</v>
      </c>
    </row>
    <row r="11" spans="1:15" x14ac:dyDescent="0.2">
      <c r="B11" s="6"/>
      <c r="C11" s="7"/>
      <c r="D11" s="7"/>
      <c r="E11" s="8"/>
      <c r="F11" s="7"/>
      <c r="G11" s="7"/>
      <c r="H11" s="9"/>
      <c r="I11" s="7"/>
      <c r="J11" s="10"/>
      <c r="K11" s="10"/>
      <c r="L11" s="10"/>
    </row>
    <row r="12" spans="1:15" x14ac:dyDescent="0.2">
      <c r="A12" s="5" t="s">
        <v>21</v>
      </c>
      <c r="B12" s="6">
        <v>10</v>
      </c>
      <c r="C12" s="7">
        <v>56670.6</v>
      </c>
      <c r="D12" s="7">
        <v>304.68</v>
      </c>
      <c r="E12" s="8">
        <v>19</v>
      </c>
      <c r="F12" s="10">
        <f t="shared" si="0"/>
        <v>5788.92</v>
      </c>
      <c r="G12" s="10">
        <f t="shared" si="1"/>
        <v>62459.519999999997</v>
      </c>
      <c r="H12" s="9">
        <v>0.15</v>
      </c>
      <c r="I12" s="10">
        <f t="shared" ref="I12:I16" si="5">G12*H12</f>
        <v>9368.9279999999999</v>
      </c>
      <c r="J12" s="10">
        <f t="shared" si="2"/>
        <v>71828.448000000004</v>
      </c>
      <c r="K12" s="10">
        <v>73476.23</v>
      </c>
      <c r="L12" s="10">
        <f t="shared" si="3"/>
        <v>-1647.781999999992</v>
      </c>
      <c r="M12" s="5" t="s">
        <v>29</v>
      </c>
    </row>
    <row r="13" spans="1:15" x14ac:dyDescent="0.2">
      <c r="A13" s="5" t="s">
        <v>22</v>
      </c>
      <c r="B13" s="6">
        <v>10</v>
      </c>
      <c r="C13" s="7">
        <v>56670</v>
      </c>
      <c r="D13" s="7">
        <v>304.68</v>
      </c>
      <c r="E13" s="8">
        <v>19</v>
      </c>
      <c r="F13" s="10">
        <f t="shared" si="0"/>
        <v>5788.92</v>
      </c>
      <c r="G13" s="10">
        <f t="shared" si="1"/>
        <v>62458.92</v>
      </c>
      <c r="H13" s="9">
        <v>0.15</v>
      </c>
      <c r="I13" s="10">
        <f t="shared" si="5"/>
        <v>9368.8379999999997</v>
      </c>
      <c r="J13" s="10">
        <f t="shared" si="2"/>
        <v>71827.758000000002</v>
      </c>
      <c r="K13" s="10">
        <v>62846.89</v>
      </c>
      <c r="L13" s="10">
        <f t="shared" si="3"/>
        <v>8980.8680000000022</v>
      </c>
      <c r="O13" s="28">
        <v>0.13</v>
      </c>
    </row>
    <row r="14" spans="1:15" x14ac:dyDescent="0.2">
      <c r="A14" s="13" t="s">
        <v>23</v>
      </c>
      <c r="B14" s="14">
        <v>12</v>
      </c>
      <c r="C14" s="15">
        <v>56991.96</v>
      </c>
      <c r="D14" s="15">
        <v>306.41000000000003</v>
      </c>
      <c r="E14" s="14">
        <v>19</v>
      </c>
      <c r="F14" s="15">
        <f t="shared" si="0"/>
        <v>5821.7900000000009</v>
      </c>
      <c r="G14" s="15">
        <f t="shared" si="1"/>
        <v>62813.75</v>
      </c>
      <c r="H14" s="16">
        <v>0.14000000000000001</v>
      </c>
      <c r="I14" s="15">
        <f t="shared" si="5"/>
        <v>8793.9250000000011</v>
      </c>
      <c r="J14" s="15">
        <f t="shared" si="2"/>
        <v>71607.675000000003</v>
      </c>
      <c r="K14" s="15">
        <v>72986.429999999993</v>
      </c>
      <c r="L14" s="15">
        <f t="shared" si="3"/>
        <v>-1378.7549999999901</v>
      </c>
      <c r="M14" s="5" t="s">
        <v>29</v>
      </c>
      <c r="O14" s="28"/>
    </row>
    <row r="15" spans="1:15" x14ac:dyDescent="0.2">
      <c r="A15" s="11" t="s">
        <v>32</v>
      </c>
      <c r="B15" s="12">
        <v>9</v>
      </c>
      <c r="C15" s="10">
        <v>47623.08</v>
      </c>
      <c r="D15" s="10">
        <v>256.04000000000002</v>
      </c>
      <c r="E15" s="12">
        <v>14</v>
      </c>
      <c r="F15" s="10">
        <f t="shared" si="0"/>
        <v>3584.5600000000004</v>
      </c>
      <c r="G15" s="10">
        <f t="shared" si="1"/>
        <v>51207.64</v>
      </c>
      <c r="H15" s="27">
        <v>0.1</v>
      </c>
      <c r="I15" s="10">
        <f t="shared" si="5"/>
        <v>5120.7640000000001</v>
      </c>
      <c r="J15" s="10">
        <f t="shared" si="2"/>
        <v>56328.404000000002</v>
      </c>
      <c r="K15" s="10">
        <v>65376.36</v>
      </c>
      <c r="L15" s="10">
        <f t="shared" si="3"/>
        <v>-9047.9559999999983</v>
      </c>
    </row>
    <row r="16" spans="1:15" x14ac:dyDescent="0.2">
      <c r="A16" s="5" t="s">
        <v>24</v>
      </c>
      <c r="B16" s="6">
        <v>23</v>
      </c>
      <c r="C16" s="7">
        <v>60137.58</v>
      </c>
      <c r="D16" s="7">
        <v>323.32</v>
      </c>
      <c r="E16" s="8">
        <v>14</v>
      </c>
      <c r="F16" s="10">
        <f t="shared" si="0"/>
        <v>4526.4799999999996</v>
      </c>
      <c r="G16" s="10">
        <f t="shared" si="1"/>
        <v>64664.06</v>
      </c>
      <c r="H16" s="9">
        <v>0.1</v>
      </c>
      <c r="I16" s="10">
        <f t="shared" si="5"/>
        <v>6466.4059999999999</v>
      </c>
      <c r="J16" s="10">
        <f t="shared" si="2"/>
        <v>71130.466</v>
      </c>
      <c r="K16" s="10">
        <v>68875.38</v>
      </c>
      <c r="L16" s="10">
        <f t="shared" si="3"/>
        <v>2255.0859999999957</v>
      </c>
    </row>
    <row r="17" spans="1:13" x14ac:dyDescent="0.2">
      <c r="B17" s="6"/>
      <c r="C17" s="7"/>
      <c r="D17" s="7"/>
      <c r="E17" s="8"/>
      <c r="F17" s="7"/>
      <c r="G17" s="7"/>
      <c r="H17" s="9"/>
      <c r="I17" s="7"/>
      <c r="J17" s="10"/>
      <c r="K17" s="10"/>
      <c r="L17" s="10"/>
    </row>
    <row r="18" spans="1:13" x14ac:dyDescent="0.2">
      <c r="A18" s="5" t="s">
        <v>25</v>
      </c>
      <c r="B18" s="6">
        <v>17</v>
      </c>
      <c r="C18" s="7">
        <v>58640.99</v>
      </c>
      <c r="D18" s="7">
        <v>315.27</v>
      </c>
      <c r="E18" s="8">
        <v>54</v>
      </c>
      <c r="F18" s="10">
        <f t="shared" si="0"/>
        <v>17024.579999999998</v>
      </c>
      <c r="G18" s="10">
        <f t="shared" si="1"/>
        <v>75665.569999999992</v>
      </c>
      <c r="H18" s="9">
        <v>0.17</v>
      </c>
      <c r="I18" s="10">
        <f t="shared" ref="I18:I22" si="6">G18*H18</f>
        <v>12863.1469</v>
      </c>
      <c r="J18" s="10">
        <f t="shared" si="2"/>
        <v>88528.716899999999</v>
      </c>
      <c r="K18" s="10">
        <v>85078.07</v>
      </c>
      <c r="L18" s="10">
        <f t="shared" si="3"/>
        <v>3450.6468999999925</v>
      </c>
    </row>
    <row r="19" spans="1:13" x14ac:dyDescent="0.2">
      <c r="A19" s="5" t="s">
        <v>26</v>
      </c>
      <c r="B19" s="6">
        <v>23</v>
      </c>
      <c r="C19" s="7">
        <v>60137.58</v>
      </c>
      <c r="D19" s="7">
        <v>323.32</v>
      </c>
      <c r="E19" s="8">
        <v>54</v>
      </c>
      <c r="F19" s="10">
        <f t="shared" si="0"/>
        <v>17459.28</v>
      </c>
      <c r="G19" s="10">
        <f t="shared" si="1"/>
        <v>77596.86</v>
      </c>
      <c r="H19" s="9">
        <v>0.17</v>
      </c>
      <c r="I19" s="10">
        <f t="shared" si="6"/>
        <v>13191.466200000001</v>
      </c>
      <c r="J19" s="10">
        <f t="shared" si="2"/>
        <v>90788.326199999996</v>
      </c>
      <c r="K19" s="10">
        <v>86862.47</v>
      </c>
      <c r="L19" s="10">
        <f t="shared" si="3"/>
        <v>3925.8561999999947</v>
      </c>
    </row>
    <row r="20" spans="1:13" x14ac:dyDescent="0.2">
      <c r="A20" s="5" t="s">
        <v>12</v>
      </c>
      <c r="B20" s="6">
        <v>21</v>
      </c>
      <c r="C20" s="7">
        <v>55517</v>
      </c>
      <c r="D20" s="7">
        <v>298.48</v>
      </c>
      <c r="E20" s="8">
        <v>54</v>
      </c>
      <c r="F20" s="10">
        <f t="shared" si="0"/>
        <v>16117.920000000002</v>
      </c>
      <c r="G20" s="10">
        <f t="shared" si="1"/>
        <v>71634.92</v>
      </c>
      <c r="H20" s="9">
        <v>0.17</v>
      </c>
      <c r="I20" s="10">
        <f t="shared" si="6"/>
        <v>12177.936400000001</v>
      </c>
      <c r="J20" s="10">
        <f t="shared" si="2"/>
        <v>83812.856400000004</v>
      </c>
      <c r="K20" s="10">
        <v>85078.01</v>
      </c>
      <c r="L20" s="10">
        <f t="shared" si="3"/>
        <v>-1265.1535999999905</v>
      </c>
      <c r="M20" s="5" t="s">
        <v>29</v>
      </c>
    </row>
    <row r="21" spans="1:13" x14ac:dyDescent="0.2">
      <c r="A21" s="13" t="s">
        <v>27</v>
      </c>
      <c r="B21" s="14">
        <v>31</v>
      </c>
      <c r="C21" s="15">
        <v>62904.160000000003</v>
      </c>
      <c r="D21" s="15">
        <v>338.19</v>
      </c>
      <c r="E21" s="14">
        <v>54</v>
      </c>
      <c r="F21" s="15">
        <f t="shared" si="0"/>
        <v>18262.259999999998</v>
      </c>
      <c r="G21" s="15">
        <f t="shared" si="1"/>
        <v>81166.42</v>
      </c>
      <c r="H21" s="16">
        <v>0.17</v>
      </c>
      <c r="I21" s="15">
        <f t="shared" si="6"/>
        <v>13798.2914</v>
      </c>
      <c r="J21" s="15">
        <f t="shared" si="2"/>
        <v>94964.7114</v>
      </c>
      <c r="K21" s="15">
        <v>88554.62</v>
      </c>
      <c r="L21" s="15">
        <f t="shared" si="3"/>
        <v>6410.0914000000048</v>
      </c>
    </row>
    <row r="22" spans="1:13" x14ac:dyDescent="0.2">
      <c r="A22" s="11" t="s">
        <v>28</v>
      </c>
      <c r="B22" s="12">
        <v>22</v>
      </c>
      <c r="C22" s="10">
        <v>59977.93</v>
      </c>
      <c r="D22" s="10">
        <v>322.45999999999998</v>
      </c>
      <c r="E22" s="8">
        <v>54</v>
      </c>
      <c r="F22" s="10">
        <f t="shared" si="0"/>
        <v>17412.84</v>
      </c>
      <c r="G22" s="10">
        <f t="shared" si="1"/>
        <v>77390.77</v>
      </c>
      <c r="H22" s="9">
        <v>0.17</v>
      </c>
      <c r="I22" s="10">
        <f t="shared" si="6"/>
        <v>13156.430900000001</v>
      </c>
      <c r="J22" s="10">
        <f t="shared" si="2"/>
        <v>90547.200900000011</v>
      </c>
      <c r="K22" s="10">
        <v>87673.27</v>
      </c>
      <c r="L22" s="10">
        <f t="shared" si="3"/>
        <v>2873.9309000000067</v>
      </c>
    </row>
    <row r="23" spans="1:13" x14ac:dyDescent="0.2">
      <c r="B23" s="6"/>
      <c r="C23" s="7"/>
      <c r="D23" s="7"/>
      <c r="E23" s="6"/>
      <c r="F23" s="7"/>
      <c r="G23" s="7"/>
      <c r="H23" s="17"/>
      <c r="I23" s="7"/>
      <c r="J23" s="10"/>
      <c r="K23" s="10"/>
      <c r="L23" s="10"/>
    </row>
    <row r="24" spans="1:13" ht="13.5" thickBot="1" x14ac:dyDescent="0.25">
      <c r="B24" s="6"/>
      <c r="C24" s="7"/>
      <c r="D24" s="7"/>
      <c r="E24" s="6"/>
      <c r="F24" s="7"/>
      <c r="G24" s="7"/>
      <c r="H24" s="17"/>
      <c r="I24" s="7"/>
      <c r="J24" s="10"/>
      <c r="K24" s="18" t="s">
        <v>13</v>
      </c>
      <c r="L24" s="19">
        <f>SUM(L6:L22)</f>
        <v>36325.979800000037</v>
      </c>
    </row>
    <row r="25" spans="1:13" ht="13.5" thickTop="1" x14ac:dyDescent="0.2">
      <c r="B25" s="6"/>
      <c r="C25" s="7"/>
      <c r="D25" s="7"/>
      <c r="E25" s="6"/>
      <c r="F25" s="7"/>
      <c r="G25" s="7"/>
      <c r="H25" s="17"/>
      <c r="I25" s="7"/>
      <c r="J25" s="10"/>
      <c r="K25" s="18"/>
      <c r="L25" s="10"/>
    </row>
    <row r="26" spans="1:13" ht="13.5" x14ac:dyDescent="0.25">
      <c r="A26" s="20" t="s">
        <v>9</v>
      </c>
      <c r="B26" s="6"/>
      <c r="C26" s="7"/>
      <c r="D26" s="7"/>
      <c r="E26" s="6"/>
      <c r="F26" s="7"/>
      <c r="G26" s="7"/>
      <c r="H26" s="17"/>
      <c r="I26" s="7"/>
      <c r="J26" s="10"/>
      <c r="K26" s="18" t="s">
        <v>14</v>
      </c>
      <c r="L26" s="10">
        <f>-L12-L14-L20-L10</f>
        <v>6307.4561999999714</v>
      </c>
    </row>
    <row r="27" spans="1:13" ht="13.5" thickBot="1" x14ac:dyDescent="0.25">
      <c r="K27" s="21" t="s">
        <v>15</v>
      </c>
      <c r="L27" s="22">
        <f>SUM(L24:L26)</f>
        <v>42633.436000000009</v>
      </c>
    </row>
    <row r="28" spans="1:13" ht="14.25" thickTop="1" x14ac:dyDescent="0.25">
      <c r="A28" s="20" t="s">
        <v>30</v>
      </c>
      <c r="K28" s="23"/>
    </row>
    <row r="31" spans="1:13" x14ac:dyDescent="0.2">
      <c r="F31" s="24"/>
      <c r="G31" s="24"/>
      <c r="H31" s="24"/>
      <c r="I31" s="24"/>
    </row>
    <row r="32" spans="1:13" x14ac:dyDescent="0.2">
      <c r="F32" s="24"/>
      <c r="G32" s="24"/>
      <c r="H32" s="24"/>
      <c r="I32" s="24"/>
    </row>
    <row r="33" spans="6:9" x14ac:dyDescent="0.2">
      <c r="F33" s="24"/>
      <c r="G33" s="24"/>
      <c r="H33" s="24"/>
      <c r="I33" s="24"/>
    </row>
    <row r="34" spans="6:9" x14ac:dyDescent="0.2">
      <c r="F34" s="24"/>
      <c r="G34" s="24"/>
      <c r="H34" s="24"/>
      <c r="I34" s="24"/>
    </row>
    <row r="35" spans="6:9" x14ac:dyDescent="0.2">
      <c r="F35" s="24"/>
      <c r="G35" s="24"/>
      <c r="H35" s="24"/>
      <c r="I35" s="24"/>
    </row>
  </sheetData>
  <printOptions gridLines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>Garrard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Coffey, Stacy</dc:creator>
  <cp:lastModifiedBy>Coffey, Stacy</cp:lastModifiedBy>
  <cp:lastPrinted>2022-02-03T14:42:18Z</cp:lastPrinted>
  <dcterms:created xsi:type="dcterms:W3CDTF">2021-03-08T16:45:32Z</dcterms:created>
  <dcterms:modified xsi:type="dcterms:W3CDTF">2022-04-11T13:39:15Z</dcterms:modified>
</cp:coreProperties>
</file>