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cky.egan\Desktop\"/>
    </mc:Choice>
  </mc:AlternateContent>
  <bookViews>
    <workbookView xWindow="0" yWindow="0" windowWidth="28800" windowHeight="12300"/>
  </bookViews>
  <sheets>
    <sheet name="Sheet1" sheetId="1" r:id="rId1"/>
    <sheet name="Sheet2" sheetId="2" r:id="rId2"/>
  </sheets>
  <definedNames>
    <definedName name="_xlnm.Print_Area" localSheetId="0">Sheet1!$A$1:$AC$33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1" i="2" l="1"/>
  <c r="D101" i="2"/>
  <c r="E98" i="2"/>
  <c r="F98" i="2" s="1"/>
  <c r="E97" i="2"/>
  <c r="F97" i="2" s="1"/>
  <c r="E96" i="2"/>
  <c r="F96" i="2" s="1"/>
  <c r="F101" i="2" s="1"/>
  <c r="E73" i="2"/>
  <c r="D73" i="2"/>
  <c r="E70" i="2"/>
  <c r="F70" i="2" s="1"/>
  <c r="E69" i="2"/>
  <c r="F69" i="2" s="1"/>
  <c r="E68" i="2"/>
  <c r="F68" i="2" s="1"/>
  <c r="E48" i="2"/>
  <c r="E50" i="2" s="1"/>
  <c r="D48" i="2"/>
  <c r="F48" i="2" s="1"/>
  <c r="F50" i="2" s="1"/>
  <c r="D31" i="2"/>
  <c r="D29" i="2"/>
  <c r="D28" i="2"/>
  <c r="F11" i="2"/>
  <c r="C121" i="2" s="1"/>
  <c r="E11" i="2"/>
  <c r="D11" i="2"/>
  <c r="F9" i="2"/>
  <c r="F73" i="2" l="1"/>
  <c r="C114" i="2" s="1"/>
  <c r="F28" i="2"/>
  <c r="F29" i="2"/>
  <c r="C124" i="2"/>
  <c r="G101" i="2"/>
  <c r="C123" i="2"/>
  <c r="C113" i="2"/>
  <c r="E28" i="2"/>
  <c r="C111" i="2"/>
  <c r="E29" i="2"/>
  <c r="D50" i="2"/>
  <c r="F31" i="2" l="1"/>
  <c r="E31" i="2"/>
  <c r="C112" i="2" l="1"/>
  <c r="D116" i="2" s="1"/>
  <c r="C122" i="2"/>
  <c r="D126" i="2" s="1"/>
</calcChain>
</file>

<file path=xl/sharedStrings.xml><?xml version="1.0" encoding="utf-8"?>
<sst xmlns="http://schemas.openxmlformats.org/spreadsheetml/2006/main" count="157" uniqueCount="68">
  <si>
    <t>Step</t>
  </si>
  <si>
    <t xml:space="preserve">HVAC </t>
  </si>
  <si>
    <t>Cust</t>
  </si>
  <si>
    <t>MaintII</t>
  </si>
  <si>
    <t>MaintI</t>
  </si>
  <si>
    <t>Prop</t>
  </si>
  <si>
    <t>CustSP</t>
  </si>
  <si>
    <t>$ 21.35</t>
  </si>
  <si>
    <t>$ 21.85</t>
  </si>
  <si>
    <t>LD Mant</t>
  </si>
  <si>
    <t>LD Hvac</t>
  </si>
  <si>
    <t xml:space="preserve">No </t>
  </si>
  <si>
    <t>Position</t>
  </si>
  <si>
    <t>Listed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</si>
  <si>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</si>
  <si>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City</t>
  </si>
  <si>
    <t>City K</t>
  </si>
  <si>
    <t>Cnty</t>
  </si>
  <si>
    <t>Cnty*</t>
  </si>
  <si>
    <t>Licensed</t>
  </si>
  <si>
    <t>Raise analysis spreadsheet</t>
  </si>
  <si>
    <t>For FY22</t>
  </si>
  <si>
    <t>Snapshot of staff as of 8/6/21</t>
  </si>
  <si>
    <t>Date</t>
  </si>
  <si>
    <t>Category</t>
  </si>
  <si>
    <t>Funding source</t>
  </si>
  <si>
    <t>Salary</t>
  </si>
  <si>
    <t>Fringes</t>
  </si>
  <si>
    <t>Total</t>
  </si>
  <si>
    <t>September 2021</t>
  </si>
  <si>
    <t xml:space="preserve">Food service </t>
  </si>
  <si>
    <t>Food service fund</t>
  </si>
  <si>
    <t>NOTE:  this will be a recurring expense each year.  The dollar amount will change</t>
  </si>
  <si>
    <t>each year due to staff will move up a step on the salary schedule.  Also, the staff</t>
  </si>
  <si>
    <t>might be different compared to data pulled on 8/6/21.</t>
  </si>
  <si>
    <t>Snapshot of staff as of 10/11/21</t>
  </si>
  <si>
    <t>October 2021</t>
  </si>
  <si>
    <t>I/A's</t>
  </si>
  <si>
    <t>General fund</t>
  </si>
  <si>
    <t>Grants</t>
  </si>
  <si>
    <t>might be different compared to data pulled on 10/11/21.</t>
  </si>
  <si>
    <t>Snapshot of staff as of 11/3/21</t>
  </si>
  <si>
    <t>November 2021</t>
  </si>
  <si>
    <t>Transportation</t>
  </si>
  <si>
    <t>might be different compared to data pulled on 11/3/21.</t>
  </si>
  <si>
    <t>Snapshot of staff as of 1/18/22</t>
  </si>
  <si>
    <t>OPTION 1 - UP TO 24 YEARS ON SALARY SCHEDULE</t>
  </si>
  <si>
    <t>January</t>
  </si>
  <si>
    <t>Custodians</t>
  </si>
  <si>
    <t>Maintenance</t>
  </si>
  <si>
    <t>Other employees whose</t>
  </si>
  <si>
    <t>position category</t>
  </si>
  <si>
    <t>didn't start $13 per hour</t>
  </si>
  <si>
    <t>might be different compared to data pulled on 1/18/22.</t>
  </si>
  <si>
    <t>OPTION 2 - UP TO 27 YEARS ON SALARY SCHEDULE</t>
  </si>
  <si>
    <t># of staff at 25 years</t>
  </si>
  <si>
    <t>1 maintenance employee</t>
  </si>
  <si>
    <t># of staff at 26 years</t>
  </si>
  <si>
    <t>1 maintenance employee &amp; 5 custodian employees</t>
  </si>
  <si>
    <t># of staff at 27 or more years</t>
  </si>
  <si>
    <t>4 maintenance employees &amp; 4 custodian employees</t>
  </si>
  <si>
    <t>more</t>
  </si>
  <si>
    <t>Running total - all salaries &amp; fringes:</t>
  </si>
  <si>
    <t>Food Service</t>
  </si>
  <si>
    <t>Custodians/Maintenance</t>
  </si>
  <si>
    <t>option 1</t>
  </si>
  <si>
    <t>option 2</t>
  </si>
  <si>
    <t>PROPOSAL 2, PER THE REQUEST OF THE BOARD, INCLUDES 27 YEAR 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</si>
</sst>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3" formatCode="_(* #,##0.00_);_(* \(#,##0.00\);_(* &quot;-&quot;??_);_(@_)"/>
    <numFmt numFmtId="164" formatCode="&quot;$&quot;#,##0.00;[Red]&quot;$&quot;#,##0.00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6">
    <xf numFmtId="0" fontId="0" fillId="0" borderId="0" xfId="0"/>
    <xf numFmtId="164" fontId="2" fillId="2" borderId="1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8" fontId="0" fillId="0" borderId="0" xfId="0" applyNumberFormat="1"/>
    <xf numFmtId="0" fontId="3" fillId="0" borderId="0" xfId="0" applyFont="1"/>
    <xf numFmtId="165" fontId="0" fillId="0" borderId="0" xfId="0" applyNumberFormat="1" applyFont="1"/>
    <xf numFmtId="0" fontId="1" fillId="0" borderId="0" xfId="0" applyFont="1"/>
    <xf numFmtId="164" fontId="0" fillId="3" borderId="1" xfId="0" applyNumberFormat="1" applyFont="1" applyFill="1" applyBorder="1" applyAlignment="1">
      <alignment horizontal="center"/>
    </xf>
    <xf numFmtId="164" fontId="0" fillId="3" borderId="3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5" fontId="0" fillId="3" borderId="1" xfId="0" applyNumberFormat="1" applyFont="1" applyFill="1" applyBorder="1" applyAlignment="1">
      <alignment horizontal="center"/>
    </xf>
    <xf numFmtId="165" fontId="0" fillId="0" borderId="0" xfId="0" applyNumberFormat="1"/>
    <xf numFmtId="165" fontId="0" fillId="3" borderId="0" xfId="0" applyNumberFormat="1" applyFill="1"/>
    <xf numFmtId="0" fontId="4" fillId="0" borderId="0" xfId="0" applyFont="1"/>
    <xf numFmtId="165" fontId="3" fillId="0" borderId="0" xfId="0" applyNumberFormat="1" applyFont="1"/>
    <xf numFmtId="165" fontId="3" fillId="3" borderId="0" xfId="0" applyNumberFormat="1" applyFont="1" applyFill="1"/>
    <xf numFmtId="8" fontId="3" fillId="0" borderId="0" xfId="0" applyNumberFormat="1" applyFont="1" applyAlignment="1"/>
    <xf numFmtId="8" fontId="3" fillId="0" borderId="0" xfId="0" applyNumberFormat="1" applyFont="1"/>
    <xf numFmtId="8" fontId="0" fillId="0" borderId="0" xfId="0" applyNumberFormat="1" applyFont="1"/>
    <xf numFmtId="165" fontId="0" fillId="4" borderId="0" xfId="0" applyNumberFormat="1" applyFill="1"/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17" fontId="6" fillId="0" borderId="0" xfId="0" quotePrefix="1" applyNumberFormat="1" applyFont="1" applyFill="1" applyBorder="1"/>
    <xf numFmtId="43" fontId="6" fillId="0" borderId="0" xfId="1" applyFont="1" applyFill="1" applyBorder="1"/>
    <xf numFmtId="43" fontId="6" fillId="0" borderId="0" xfId="0" applyNumberFormat="1" applyFont="1" applyFill="1" applyBorder="1"/>
    <xf numFmtId="0" fontId="8" fillId="0" borderId="0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tabSelected="1" workbookViewId="0">
      <selection sqref="A1:AC33"/>
    </sheetView>
  </sheetViews>
  <sheetFormatPr defaultRowHeight="15" x14ac:dyDescent="0.25"/>
  <cols>
    <col min="1" max="1" width="4.42578125" customWidth="1"/>
    <col min="2" max="3" width="6.7109375" customWidth="1"/>
    <col min="4" max="4" width="8" customWidth="1"/>
    <col min="5" max="5" width="7.140625" customWidth="1"/>
    <col min="6" max="9" width="7.140625" style="4" customWidth="1"/>
    <col min="10" max="10" width="7.42578125" customWidth="1"/>
    <col min="11" max="11" width="7.28515625" customWidth="1"/>
    <col min="12" max="13" width="7.85546875" customWidth="1"/>
    <col min="14" max="15" width="7.5703125" style="4" customWidth="1"/>
    <col min="16" max="16" width="8.140625" style="4" customWidth="1"/>
    <col min="17" max="17" width="7.42578125" customWidth="1"/>
    <col min="19" max="19" width="7.5703125" customWidth="1"/>
    <col min="20" max="20" width="8.140625" customWidth="1"/>
    <col min="21" max="21" width="7.5703125" customWidth="1"/>
    <col min="22" max="23" width="6.7109375" style="4" customWidth="1"/>
    <col min="24" max="24" width="7.42578125" style="4" customWidth="1"/>
    <col min="25" max="25" width="8.7109375" style="4" customWidth="1"/>
    <col min="27" max="27" width="8.28515625" customWidth="1"/>
  </cols>
  <sheetData>
    <row r="1" spans="1:29" x14ac:dyDescent="0.25">
      <c r="A1" t="s">
        <v>67</v>
      </c>
    </row>
    <row r="2" spans="1:29" s="6" customFormat="1" x14ac:dyDescent="0.25">
      <c r="A2" s="6" t="s">
        <v>0</v>
      </c>
      <c r="B2" s="6" t="s">
        <v>2</v>
      </c>
      <c r="C2" s="6" t="s">
        <v>5</v>
      </c>
      <c r="D2" s="6" t="s">
        <v>15</v>
      </c>
      <c r="E2" s="6" t="s">
        <v>17</v>
      </c>
      <c r="F2" s="13" t="s">
        <v>6</v>
      </c>
      <c r="G2" s="13" t="s">
        <v>5</v>
      </c>
      <c r="H2" s="13" t="s">
        <v>15</v>
      </c>
      <c r="I2" s="13" t="s">
        <v>17</v>
      </c>
      <c r="J2" s="6" t="s">
        <v>10</v>
      </c>
      <c r="K2" s="6" t="s">
        <v>5</v>
      </c>
      <c r="L2" s="6" t="s">
        <v>15</v>
      </c>
      <c r="M2" s="6" t="s">
        <v>18</v>
      </c>
      <c r="N2" s="13" t="s">
        <v>1</v>
      </c>
      <c r="O2" s="13" t="s">
        <v>5</v>
      </c>
      <c r="P2" s="13" t="s">
        <v>15</v>
      </c>
      <c r="Q2" s="6" t="s">
        <v>18</v>
      </c>
      <c r="R2" s="6" t="s">
        <v>9</v>
      </c>
      <c r="S2" s="6" t="s">
        <v>5</v>
      </c>
      <c r="T2" s="6" t="s">
        <v>15</v>
      </c>
      <c r="U2" s="6" t="s">
        <v>18</v>
      </c>
      <c r="V2" s="13" t="s">
        <v>3</v>
      </c>
      <c r="W2" s="13" t="s">
        <v>5</v>
      </c>
      <c r="X2" s="13" t="s">
        <v>16</v>
      </c>
      <c r="Y2" s="13" t="s">
        <v>17</v>
      </c>
      <c r="Z2" s="6" t="s">
        <v>4</v>
      </c>
      <c r="AA2" s="6" t="s">
        <v>5</v>
      </c>
      <c r="AB2" s="6" t="s">
        <v>15</v>
      </c>
      <c r="AC2" s="6" t="s">
        <v>17</v>
      </c>
    </row>
    <row r="3" spans="1:29" x14ac:dyDescent="0.25">
      <c r="A3">
        <v>0</v>
      </c>
      <c r="B3" s="1">
        <v>12.385452073325759</v>
      </c>
      <c r="C3" s="7">
        <v>13.5</v>
      </c>
      <c r="D3" s="3">
        <v>11.62</v>
      </c>
      <c r="E3" s="5">
        <v>13.71</v>
      </c>
      <c r="F3" s="14">
        <v>14.182641797252401</v>
      </c>
      <c r="G3" s="15">
        <v>16</v>
      </c>
      <c r="H3" s="14">
        <v>12.63</v>
      </c>
      <c r="I3" s="14">
        <v>16.13</v>
      </c>
      <c r="J3" s="11">
        <v>22.194210446082003</v>
      </c>
      <c r="K3" s="12">
        <v>23.5</v>
      </c>
      <c r="L3" t="s">
        <v>11</v>
      </c>
      <c r="M3" s="5">
        <v>24.47</v>
      </c>
      <c r="N3" s="14">
        <v>21.338921360598842</v>
      </c>
      <c r="O3" s="15">
        <v>22</v>
      </c>
      <c r="P3" s="14">
        <v>13.19</v>
      </c>
      <c r="Q3" s="14">
        <v>23.8</v>
      </c>
      <c r="R3" s="11">
        <v>21.19817758703832</v>
      </c>
      <c r="S3" s="11">
        <v>21.2</v>
      </c>
      <c r="T3" s="11">
        <v>14.98</v>
      </c>
      <c r="U3" s="11">
        <v>21.23</v>
      </c>
      <c r="V3" s="14">
        <v>19.444293639591844</v>
      </c>
      <c r="W3" s="14">
        <v>19.444293639591844</v>
      </c>
      <c r="X3" s="14">
        <v>13.19</v>
      </c>
      <c r="Y3" s="14">
        <v>19.559999999999999</v>
      </c>
      <c r="Z3" s="11">
        <v>15.221980432776242</v>
      </c>
      <c r="AA3" s="19">
        <v>15.25</v>
      </c>
      <c r="AB3" s="3">
        <v>11.62</v>
      </c>
      <c r="AC3" s="3">
        <v>15.63</v>
      </c>
    </row>
    <row r="4" spans="1:29" x14ac:dyDescent="0.25">
      <c r="A4">
        <v>1</v>
      </c>
      <c r="B4" s="1">
        <v>12.75355117340712</v>
      </c>
      <c r="C4" s="7">
        <v>13.65</v>
      </c>
      <c r="D4" s="3">
        <v>11.97</v>
      </c>
      <c r="E4" s="5">
        <v>13.88</v>
      </c>
      <c r="F4" s="14">
        <v>14.604873117933959</v>
      </c>
      <c r="G4" s="15">
        <v>16.350000000000001</v>
      </c>
      <c r="H4" s="14">
        <v>13</v>
      </c>
      <c r="I4" s="14">
        <v>16.34</v>
      </c>
      <c r="J4" s="11">
        <v>22.865449981524485</v>
      </c>
      <c r="K4" s="12">
        <v>24</v>
      </c>
      <c r="L4" t="s">
        <v>12</v>
      </c>
      <c r="M4" s="5">
        <v>24.79</v>
      </c>
      <c r="N4" s="14">
        <v>21.98850800780124</v>
      </c>
      <c r="O4" s="15">
        <v>22.5</v>
      </c>
      <c r="P4" s="14">
        <v>13.33</v>
      </c>
      <c r="Q4" s="14">
        <v>24.12</v>
      </c>
      <c r="R4" s="11">
        <v>21.826111346000641</v>
      </c>
      <c r="S4" s="11">
        <v>21.83</v>
      </c>
      <c r="T4" s="11">
        <v>15.12</v>
      </c>
      <c r="U4" s="11">
        <v>21.52</v>
      </c>
      <c r="V4" s="14">
        <v>20.028921622073998</v>
      </c>
      <c r="W4" s="14">
        <v>20.028921622073998</v>
      </c>
      <c r="X4" s="14">
        <v>13.33</v>
      </c>
      <c r="Y4" s="14">
        <v>19.82</v>
      </c>
      <c r="Z4" s="11">
        <v>15.687517529937962</v>
      </c>
      <c r="AA4" s="19">
        <v>15.5</v>
      </c>
      <c r="AB4" s="3">
        <v>11.97</v>
      </c>
      <c r="AC4" s="3">
        <v>15.83</v>
      </c>
    </row>
    <row r="5" spans="1:29" x14ac:dyDescent="0.25">
      <c r="A5">
        <v>2</v>
      </c>
      <c r="B5" s="1">
        <v>13.132476717608521</v>
      </c>
      <c r="C5" s="7">
        <v>14</v>
      </c>
      <c r="D5" s="3">
        <v>12.32</v>
      </c>
      <c r="E5" s="5">
        <v>14.03</v>
      </c>
      <c r="F5" s="14">
        <v>15.03793088273556</v>
      </c>
      <c r="G5" s="15">
        <v>16.5</v>
      </c>
      <c r="H5" s="14">
        <v>13.38</v>
      </c>
      <c r="I5" s="14">
        <v>16.579999999999998</v>
      </c>
      <c r="J5" s="11">
        <v>23.547515961087004</v>
      </c>
      <c r="K5" s="12">
        <v>24.5</v>
      </c>
      <c r="L5" t="s">
        <v>13</v>
      </c>
      <c r="M5" s="5">
        <v>25.15</v>
      </c>
      <c r="N5" s="14">
        <v>22.638094655003641</v>
      </c>
      <c r="O5" s="15">
        <v>23</v>
      </c>
      <c r="P5" s="14">
        <v>13.77</v>
      </c>
      <c r="Q5" s="14">
        <v>24.45</v>
      </c>
      <c r="R5" s="11">
        <v>22.486524437323077</v>
      </c>
      <c r="S5" s="11">
        <v>22.49</v>
      </c>
      <c r="T5" s="11">
        <v>15.51</v>
      </c>
      <c r="U5" s="11">
        <v>21.84</v>
      </c>
      <c r="V5" s="14">
        <v>20.624376048676201</v>
      </c>
      <c r="W5" s="14">
        <v>20.624376048676201</v>
      </c>
      <c r="X5" s="14">
        <v>13.77</v>
      </c>
      <c r="Y5" s="14">
        <v>20.079999999999998</v>
      </c>
      <c r="Z5" s="11">
        <v>16.153054627099682</v>
      </c>
      <c r="AA5" s="19">
        <v>16</v>
      </c>
      <c r="AB5" s="3">
        <v>12.32</v>
      </c>
      <c r="AC5" s="3">
        <v>16.04</v>
      </c>
    </row>
    <row r="6" spans="1:29" x14ac:dyDescent="0.25">
      <c r="A6">
        <v>3</v>
      </c>
      <c r="B6" s="1">
        <v>13.533055150050002</v>
      </c>
      <c r="C6" s="7">
        <v>14.25</v>
      </c>
      <c r="D6" s="3">
        <v>12.69</v>
      </c>
      <c r="E6" s="5">
        <v>14.26</v>
      </c>
      <c r="F6" s="14">
        <v>15.492641535777242</v>
      </c>
      <c r="G6" s="15">
        <v>16.75</v>
      </c>
      <c r="H6" s="14">
        <v>13.79</v>
      </c>
      <c r="I6" s="14">
        <v>16.87</v>
      </c>
      <c r="J6" s="11">
        <v>24.251234828889601</v>
      </c>
      <c r="K6" s="12">
        <v>25</v>
      </c>
      <c r="M6" s="5">
        <v>25.58</v>
      </c>
      <c r="N6" s="14">
        <v>23.320160634566157</v>
      </c>
      <c r="O6" s="15">
        <v>23.5</v>
      </c>
      <c r="P6" s="14">
        <v>14.73</v>
      </c>
      <c r="Q6" s="14">
        <v>24.87</v>
      </c>
      <c r="R6" s="11">
        <v>23.157763972765562</v>
      </c>
      <c r="S6" s="11">
        <v>23.16</v>
      </c>
      <c r="T6" s="11">
        <v>16.36</v>
      </c>
      <c r="U6" s="11">
        <v>22.2</v>
      </c>
      <c r="V6" s="14">
        <v>21.241483363518483</v>
      </c>
      <c r="W6" s="14">
        <v>21.241483363518483</v>
      </c>
      <c r="X6" s="14">
        <v>14.73</v>
      </c>
      <c r="Y6" s="14">
        <v>20.45</v>
      </c>
      <c r="Z6" s="11">
        <v>16.64024461250148</v>
      </c>
      <c r="AA6" s="19">
        <v>16.25</v>
      </c>
      <c r="AB6" s="3">
        <v>12.69</v>
      </c>
      <c r="AC6" s="3">
        <v>16.309999999999999</v>
      </c>
    </row>
    <row r="7" spans="1:29" x14ac:dyDescent="0.25">
      <c r="A7">
        <v>4</v>
      </c>
      <c r="B7" s="1">
        <v>13.933633582491481</v>
      </c>
      <c r="C7" s="7">
        <v>14.4</v>
      </c>
      <c r="D7" s="3">
        <v>12.94</v>
      </c>
      <c r="E7" s="5">
        <v>14.48</v>
      </c>
      <c r="F7" s="14">
        <v>15.95817863293896</v>
      </c>
      <c r="G7" s="15">
        <v>17</v>
      </c>
      <c r="H7" s="14">
        <v>14.47</v>
      </c>
      <c r="I7" s="14">
        <v>17.11</v>
      </c>
      <c r="J7" s="11">
        <v>24.976606584932277</v>
      </c>
      <c r="K7" s="12">
        <v>25.5</v>
      </c>
      <c r="M7" s="5">
        <v>25.96</v>
      </c>
      <c r="N7" s="14">
        <v>24.023879502368764</v>
      </c>
      <c r="O7" s="15">
        <v>24</v>
      </c>
      <c r="P7" s="14">
        <v>15.53</v>
      </c>
      <c r="Q7" s="14">
        <v>25.22</v>
      </c>
      <c r="R7" s="11">
        <v>23.85065639644812</v>
      </c>
      <c r="S7" s="11">
        <v>23.85</v>
      </c>
      <c r="T7" s="11">
        <v>17.48</v>
      </c>
      <c r="U7" s="11">
        <v>22.52</v>
      </c>
      <c r="V7" s="14">
        <v>21.880243566600846</v>
      </c>
      <c r="W7" s="14">
        <v>21.880243566600846</v>
      </c>
      <c r="X7" s="14">
        <v>15.53</v>
      </c>
      <c r="Y7" s="14">
        <v>20.75</v>
      </c>
      <c r="Z7" s="11">
        <v>17.138261042023316</v>
      </c>
      <c r="AA7" s="19">
        <v>16.5</v>
      </c>
      <c r="AB7" s="3">
        <v>12.94</v>
      </c>
      <c r="AC7" s="3">
        <v>16.55</v>
      </c>
    </row>
    <row r="8" spans="1:29" x14ac:dyDescent="0.25">
      <c r="A8">
        <v>5</v>
      </c>
      <c r="B8" s="1">
        <v>14.355864903173039</v>
      </c>
      <c r="C8" s="7">
        <v>14.75</v>
      </c>
      <c r="D8" s="3">
        <v>13.32</v>
      </c>
      <c r="E8" s="5">
        <v>14.6</v>
      </c>
      <c r="F8" s="14">
        <v>16.43454217422072</v>
      </c>
      <c r="G8" s="15">
        <v>17.25</v>
      </c>
      <c r="H8" s="14">
        <v>14.9</v>
      </c>
      <c r="I8" s="14">
        <v>17.25</v>
      </c>
      <c r="J8" s="11">
        <v>25.734457673335079</v>
      </c>
      <c r="K8" s="12">
        <v>26</v>
      </c>
      <c r="M8" s="5">
        <v>26.2</v>
      </c>
      <c r="N8" s="14">
        <v>24.749251258411441</v>
      </c>
      <c r="O8" s="15">
        <v>24.5</v>
      </c>
      <c r="P8" s="14">
        <v>15.85</v>
      </c>
      <c r="Q8" s="14">
        <v>25.44</v>
      </c>
      <c r="R8" s="11">
        <v>24.576028152490803</v>
      </c>
      <c r="S8" s="11">
        <v>24.58</v>
      </c>
      <c r="T8" s="11">
        <v>17.91</v>
      </c>
      <c r="U8" s="11">
        <v>22.74</v>
      </c>
      <c r="V8" s="14">
        <v>22.540656657923282</v>
      </c>
      <c r="W8" s="14">
        <v>22.540656657923282</v>
      </c>
      <c r="X8" s="14">
        <v>15.85</v>
      </c>
      <c r="Y8" s="14">
        <v>21.14</v>
      </c>
      <c r="Z8" s="11">
        <v>17.647103915665202</v>
      </c>
      <c r="AA8" s="19">
        <v>16.75</v>
      </c>
      <c r="AB8" s="3">
        <v>13.32</v>
      </c>
      <c r="AC8" s="3">
        <v>16.66</v>
      </c>
    </row>
    <row r="9" spans="1:29" x14ac:dyDescent="0.25">
      <c r="A9">
        <v>6</v>
      </c>
      <c r="B9" s="1">
        <v>14.78892266797464</v>
      </c>
      <c r="C9" s="7">
        <v>15.1</v>
      </c>
      <c r="D9" s="3">
        <v>13.72</v>
      </c>
      <c r="E9" s="5">
        <v>14.79</v>
      </c>
      <c r="F9" s="14">
        <v>16.93255860374256</v>
      </c>
      <c r="G9" s="15">
        <v>17.399999999999999</v>
      </c>
      <c r="H9" s="14">
        <v>15.34</v>
      </c>
      <c r="I9" s="14">
        <v>17.399999999999999</v>
      </c>
      <c r="J9" s="11">
        <v>26.503135205857923</v>
      </c>
      <c r="K9" s="12">
        <v>26.5</v>
      </c>
      <c r="M9" s="5">
        <v>26.57</v>
      </c>
      <c r="N9" s="14">
        <v>25.474623014454124</v>
      </c>
      <c r="O9" s="15">
        <v>25</v>
      </c>
      <c r="P9" s="14">
        <v>16.29</v>
      </c>
      <c r="Q9" s="14">
        <v>25.84</v>
      </c>
      <c r="R9" s="11">
        <v>25.312226352653521</v>
      </c>
      <c r="S9" s="11">
        <v>25.31</v>
      </c>
      <c r="T9" s="11">
        <v>18.27</v>
      </c>
      <c r="U9" s="11">
        <v>22.98</v>
      </c>
      <c r="V9" s="14">
        <v>23.211896193365764</v>
      </c>
      <c r="W9" s="14">
        <v>23.211896193365764</v>
      </c>
      <c r="X9" s="14">
        <v>16.29</v>
      </c>
      <c r="Y9" s="14">
        <v>21.45</v>
      </c>
      <c r="Z9" s="11">
        <v>18.177599677547157</v>
      </c>
      <c r="AA9" s="19">
        <v>17</v>
      </c>
      <c r="AB9" s="3">
        <v>13.72</v>
      </c>
      <c r="AC9" s="3">
        <v>16.78</v>
      </c>
    </row>
    <row r="10" spans="1:29" x14ac:dyDescent="0.25">
      <c r="A10">
        <v>7</v>
      </c>
      <c r="B10" s="1">
        <v>15.232806876896282</v>
      </c>
      <c r="C10" s="7">
        <v>15.45</v>
      </c>
      <c r="D10" s="3">
        <v>14.39</v>
      </c>
      <c r="E10" s="5">
        <v>15.02</v>
      </c>
      <c r="F10" s="14">
        <v>17.441401477384446</v>
      </c>
      <c r="G10" s="15">
        <v>17.5</v>
      </c>
      <c r="H10" s="14">
        <v>15.81</v>
      </c>
      <c r="I10" s="14">
        <v>17.489999999999998</v>
      </c>
      <c r="J10" s="11">
        <v>27.304292070740882</v>
      </c>
      <c r="K10" s="12">
        <v>27</v>
      </c>
      <c r="M10" s="5">
        <v>27</v>
      </c>
      <c r="N10" s="14">
        <v>26.254126991096996</v>
      </c>
      <c r="O10" s="15">
        <v>25.5</v>
      </c>
      <c r="P10" s="14">
        <v>16.670000000000002</v>
      </c>
      <c r="Q10" s="14">
        <v>26.22</v>
      </c>
      <c r="R10" s="11">
        <v>26.07007744105632</v>
      </c>
      <c r="S10" s="11">
        <v>26.07</v>
      </c>
      <c r="T10" s="11">
        <v>18.649999999999999</v>
      </c>
      <c r="U10" s="11">
        <v>23.3</v>
      </c>
      <c r="V10" s="14">
        <v>23.915615061168364</v>
      </c>
      <c r="W10" s="14">
        <v>23.915615061168364</v>
      </c>
      <c r="X10" s="14">
        <v>16.670000000000002</v>
      </c>
      <c r="Y10" s="14">
        <v>21.82</v>
      </c>
      <c r="Z10" s="11">
        <v>18.729748327669206</v>
      </c>
      <c r="AA10" s="19">
        <v>17.25</v>
      </c>
      <c r="AB10" s="3">
        <v>14.39</v>
      </c>
      <c r="AC10" s="3">
        <v>16.87</v>
      </c>
    </row>
    <row r="11" spans="1:29" x14ac:dyDescent="0.25">
      <c r="A11">
        <v>8</v>
      </c>
      <c r="B11" s="1">
        <v>15.687517529937962</v>
      </c>
      <c r="C11" s="7">
        <v>15.8</v>
      </c>
      <c r="D11" s="3">
        <v>15.11</v>
      </c>
      <c r="E11" s="5">
        <v>15.22</v>
      </c>
      <c r="F11" s="14">
        <v>17.961070795146362</v>
      </c>
      <c r="G11" s="15">
        <v>18</v>
      </c>
      <c r="H11" s="14">
        <v>16.28</v>
      </c>
      <c r="I11" s="14">
        <v>17.63</v>
      </c>
      <c r="J11" s="11">
        <v>28.116275379743875</v>
      </c>
      <c r="K11" s="12">
        <v>27.5</v>
      </c>
      <c r="M11" s="5">
        <v>27.45</v>
      </c>
      <c r="N11" s="14">
        <v>27.04445741185992</v>
      </c>
      <c r="O11" s="15">
        <v>26</v>
      </c>
      <c r="P11" s="14">
        <v>17.05</v>
      </c>
      <c r="Q11" s="14">
        <v>26.61</v>
      </c>
      <c r="R11" s="11">
        <v>26.849581417699202</v>
      </c>
      <c r="S11" s="11">
        <v>26.85</v>
      </c>
      <c r="T11" s="11">
        <v>18.989999999999998</v>
      </c>
      <c r="U11" s="11">
        <v>23.67</v>
      </c>
      <c r="V11" s="14">
        <v>24.630160373091002</v>
      </c>
      <c r="W11" s="14">
        <v>24.630160373091002</v>
      </c>
      <c r="X11" s="14">
        <v>17.05</v>
      </c>
      <c r="Y11" s="14">
        <v>22.14</v>
      </c>
      <c r="Z11" s="11">
        <v>19.29272342191128</v>
      </c>
      <c r="AA11" s="19">
        <v>18</v>
      </c>
      <c r="AB11" s="3">
        <v>15.11</v>
      </c>
      <c r="AC11" s="3">
        <v>16.989999999999998</v>
      </c>
    </row>
    <row r="12" spans="1:29" x14ac:dyDescent="0.25">
      <c r="A12">
        <v>9</v>
      </c>
      <c r="B12" s="1">
        <v>16.16388107121972</v>
      </c>
      <c r="C12" s="7">
        <v>16.2</v>
      </c>
      <c r="D12" s="3">
        <v>15.69</v>
      </c>
      <c r="E12" s="5">
        <v>15.45</v>
      </c>
      <c r="F12" s="14">
        <v>18.502393001148359</v>
      </c>
      <c r="G12" s="15">
        <v>18.5</v>
      </c>
      <c r="H12" s="14">
        <v>16.93</v>
      </c>
      <c r="I12" s="14">
        <v>17.91</v>
      </c>
      <c r="J12" s="11">
        <v>28.960738021107002</v>
      </c>
      <c r="K12" s="12">
        <v>28</v>
      </c>
      <c r="M12" s="5">
        <v>28.27</v>
      </c>
      <c r="N12" s="14">
        <v>27.845614276742882</v>
      </c>
      <c r="O12" s="15">
        <v>27</v>
      </c>
      <c r="P12" s="14">
        <v>17.36</v>
      </c>
      <c r="Q12" s="14">
        <v>27.04</v>
      </c>
      <c r="R12" s="11">
        <v>27.683217614942283</v>
      </c>
      <c r="S12" s="11">
        <v>27.68</v>
      </c>
      <c r="T12" s="11">
        <v>19.350000000000001</v>
      </c>
      <c r="U12" s="11">
        <v>24.07</v>
      </c>
      <c r="V12" s="14">
        <v>25.36635857325372</v>
      </c>
      <c r="W12" s="14">
        <v>25.36635857325372</v>
      </c>
      <c r="X12" s="14">
        <v>17.36</v>
      </c>
      <c r="Y12" s="14">
        <v>22.73</v>
      </c>
      <c r="Z12" s="11">
        <v>19.866524960273395</v>
      </c>
      <c r="AA12" s="19">
        <v>18.25</v>
      </c>
      <c r="AB12" s="3">
        <v>15.69</v>
      </c>
      <c r="AC12" s="3">
        <v>17.23</v>
      </c>
    </row>
    <row r="13" spans="1:29" x14ac:dyDescent="0.25">
      <c r="A13">
        <v>10</v>
      </c>
      <c r="B13" s="1">
        <v>16.651071056621522</v>
      </c>
      <c r="C13" s="7">
        <v>16.7</v>
      </c>
      <c r="D13" s="3">
        <v>16.03</v>
      </c>
      <c r="E13" s="5">
        <v>15.85</v>
      </c>
      <c r="F13" s="14">
        <v>19.054541651270405</v>
      </c>
      <c r="G13" s="15">
        <v>19.05</v>
      </c>
      <c r="H13" s="14">
        <v>16.96</v>
      </c>
      <c r="I13" s="14">
        <v>18.27</v>
      </c>
      <c r="J13" s="11">
        <v>29.826853550710204</v>
      </c>
      <c r="K13" s="12">
        <v>28.5</v>
      </c>
      <c r="M13" s="5">
        <v>28.68</v>
      </c>
      <c r="N13" s="14">
        <v>28.690076918106001</v>
      </c>
      <c r="O13" s="15">
        <v>27.5</v>
      </c>
      <c r="P13" s="14">
        <v>17.7</v>
      </c>
      <c r="Q13" s="14">
        <v>27.73</v>
      </c>
      <c r="R13" s="11">
        <v>28.527680256305409</v>
      </c>
      <c r="S13" s="11">
        <v>28.53</v>
      </c>
      <c r="T13" s="11">
        <v>19.64</v>
      </c>
      <c r="U13" s="11">
        <v>24.79</v>
      </c>
      <c r="V13" s="14">
        <v>26.124209661656518</v>
      </c>
      <c r="W13" s="14">
        <v>26.124209661656518</v>
      </c>
      <c r="X13" s="14">
        <v>17.7</v>
      </c>
      <c r="Y13" s="14">
        <v>23.37</v>
      </c>
      <c r="Z13" s="11">
        <v>20.461979386875601</v>
      </c>
      <c r="AA13" s="19">
        <v>19</v>
      </c>
      <c r="AB13" s="3">
        <v>16.03</v>
      </c>
      <c r="AC13" s="3">
        <v>17.39</v>
      </c>
    </row>
    <row r="14" spans="1:29" x14ac:dyDescent="0.25">
      <c r="A14">
        <v>11</v>
      </c>
      <c r="B14" s="1">
        <v>16.651071056621522</v>
      </c>
      <c r="C14" s="7">
        <v>16.8</v>
      </c>
      <c r="D14" s="3">
        <v>16.5</v>
      </c>
      <c r="E14" s="5">
        <v>16.28</v>
      </c>
      <c r="F14" s="14">
        <v>19.054541651270405</v>
      </c>
      <c r="G14" s="15">
        <v>19.149999999999999</v>
      </c>
      <c r="H14" s="14">
        <v>17.46</v>
      </c>
      <c r="I14" s="14">
        <v>18.82</v>
      </c>
      <c r="J14" s="11">
        <v>29.826853550710204</v>
      </c>
      <c r="K14" s="12">
        <v>29</v>
      </c>
      <c r="M14" s="5">
        <v>29.41</v>
      </c>
      <c r="N14" s="14">
        <v>28.690076918106001</v>
      </c>
      <c r="O14" s="15">
        <v>28</v>
      </c>
      <c r="P14" s="14">
        <v>17.86</v>
      </c>
      <c r="Q14" s="14">
        <v>28.55</v>
      </c>
      <c r="R14" s="11">
        <v>28.527680256305409</v>
      </c>
      <c r="S14" s="12">
        <v>28.73</v>
      </c>
      <c r="T14" s="11">
        <v>19.91</v>
      </c>
      <c r="U14" s="11">
        <v>25.36</v>
      </c>
      <c r="V14" s="14">
        <v>26.124209661656518</v>
      </c>
      <c r="W14" s="15">
        <v>26.25</v>
      </c>
      <c r="X14" s="14">
        <v>17.86</v>
      </c>
      <c r="Y14" s="14">
        <v>24.06</v>
      </c>
      <c r="Z14" s="11">
        <v>20.461979386875601</v>
      </c>
      <c r="AA14" s="12">
        <v>20.5</v>
      </c>
      <c r="AB14" s="3">
        <v>16.5</v>
      </c>
      <c r="AC14" s="3">
        <v>17.899999999999999</v>
      </c>
    </row>
    <row r="15" spans="1:29" x14ac:dyDescent="0.25">
      <c r="A15">
        <v>12</v>
      </c>
      <c r="B15" s="1">
        <v>16.900079271382442</v>
      </c>
      <c r="C15" s="7">
        <v>16.95</v>
      </c>
      <c r="D15" s="3">
        <v>16.829999999999998</v>
      </c>
      <c r="E15" s="5">
        <v>16.73</v>
      </c>
      <c r="F15" s="14">
        <v>19.336029198391437</v>
      </c>
      <c r="G15" s="15">
        <v>19.350000000000001</v>
      </c>
      <c r="H15" s="14">
        <v>17.98</v>
      </c>
      <c r="I15" s="14">
        <v>19.38</v>
      </c>
      <c r="J15" s="11">
        <v>30.270737759631842</v>
      </c>
      <c r="K15" s="12">
        <v>29.5</v>
      </c>
      <c r="M15" s="5">
        <v>30.25</v>
      </c>
      <c r="N15" s="14">
        <v>29.123134682907601</v>
      </c>
      <c r="O15" s="15">
        <v>28.5</v>
      </c>
      <c r="P15" s="14">
        <v>18.47</v>
      </c>
      <c r="Q15" s="14">
        <v>29.38</v>
      </c>
      <c r="R15" s="11">
        <v>28.917432244626841</v>
      </c>
      <c r="S15" s="11">
        <v>28.92</v>
      </c>
      <c r="T15" s="11">
        <v>20.41</v>
      </c>
      <c r="U15" s="11">
        <v>26.09</v>
      </c>
      <c r="V15" s="14">
        <v>26.513961649977958</v>
      </c>
      <c r="W15" s="14">
        <v>26.513961649977958</v>
      </c>
      <c r="X15" s="14">
        <v>18.47</v>
      </c>
      <c r="Y15" s="14">
        <v>24.64</v>
      </c>
      <c r="Z15" s="11">
        <v>20.743466933996636</v>
      </c>
      <c r="AA15" s="12">
        <v>20.75</v>
      </c>
      <c r="AB15" s="3">
        <v>16.829999999999998</v>
      </c>
      <c r="AC15" s="3">
        <v>18.38</v>
      </c>
    </row>
    <row r="16" spans="1:29" x14ac:dyDescent="0.25">
      <c r="A16">
        <v>13</v>
      </c>
      <c r="B16" s="1">
        <v>16.900079271382442</v>
      </c>
      <c r="C16" s="7">
        <v>17.100000000000001</v>
      </c>
      <c r="D16" s="3">
        <v>17.170000000000002</v>
      </c>
      <c r="E16" s="5">
        <v>17.13</v>
      </c>
      <c r="F16" s="14">
        <v>19.336029198391437</v>
      </c>
      <c r="G16" s="15">
        <v>19.5</v>
      </c>
      <c r="H16" s="14">
        <v>18.510000000000002</v>
      </c>
      <c r="I16" s="14">
        <v>19.86</v>
      </c>
      <c r="J16" s="11">
        <v>30.270737759631842</v>
      </c>
      <c r="K16" s="12">
        <v>30</v>
      </c>
      <c r="M16" s="5">
        <v>31.02</v>
      </c>
      <c r="N16" s="14">
        <v>29.123134682907601</v>
      </c>
      <c r="O16" s="15">
        <v>29</v>
      </c>
      <c r="P16" s="14">
        <v>18.920000000000002</v>
      </c>
      <c r="Q16" s="14">
        <v>30.08</v>
      </c>
      <c r="R16" s="11">
        <v>28.917432244626841</v>
      </c>
      <c r="S16" s="12">
        <v>29.3</v>
      </c>
      <c r="T16" s="11">
        <v>20.87</v>
      </c>
      <c r="U16" s="11">
        <v>26.69</v>
      </c>
      <c r="V16" s="14">
        <v>26.513961649977958</v>
      </c>
      <c r="W16" s="15">
        <v>26.6</v>
      </c>
      <c r="X16" s="14">
        <v>18.920000000000002</v>
      </c>
      <c r="Y16" s="14">
        <v>25.24</v>
      </c>
      <c r="Z16" s="11">
        <v>20.743466933996636</v>
      </c>
      <c r="AA16" s="12">
        <v>20.85</v>
      </c>
      <c r="AB16" s="3">
        <v>17.170000000000002</v>
      </c>
      <c r="AC16" s="3">
        <v>18.829999999999998</v>
      </c>
    </row>
    <row r="17" spans="1:29" x14ac:dyDescent="0.25">
      <c r="A17">
        <v>14</v>
      </c>
      <c r="B17" s="1">
        <v>17.1599139302634</v>
      </c>
      <c r="C17" s="7">
        <v>17.3</v>
      </c>
      <c r="D17" s="3">
        <v>18.03</v>
      </c>
      <c r="E17" s="5">
        <v>17.559999999999999</v>
      </c>
      <c r="F17" s="14">
        <v>19.628343189632517</v>
      </c>
      <c r="G17" s="15">
        <v>20</v>
      </c>
      <c r="H17" s="14">
        <v>19.07</v>
      </c>
      <c r="I17" s="14">
        <v>20.34</v>
      </c>
      <c r="J17" s="11">
        <v>30.703795524433442</v>
      </c>
      <c r="K17" s="12">
        <v>30.5</v>
      </c>
      <c r="M17" s="5">
        <v>31.54</v>
      </c>
      <c r="N17" s="14">
        <v>29.545366003589162</v>
      </c>
      <c r="O17" s="15">
        <v>30</v>
      </c>
      <c r="P17" s="14">
        <v>19.100000000000001</v>
      </c>
      <c r="Q17" s="14">
        <v>30.58</v>
      </c>
      <c r="R17" s="11">
        <v>29.339663565308403</v>
      </c>
      <c r="S17" s="12">
        <v>29.35</v>
      </c>
      <c r="T17" s="11">
        <v>21.07</v>
      </c>
      <c r="U17" s="11">
        <v>27.33</v>
      </c>
      <c r="V17" s="14">
        <v>26.914540082419439</v>
      </c>
      <c r="W17" s="14">
        <v>26.914540082419439</v>
      </c>
      <c r="X17" s="14">
        <v>19.100000000000001</v>
      </c>
      <c r="Y17" s="14">
        <v>25.83</v>
      </c>
      <c r="Z17" s="11">
        <v>21.07908670171788</v>
      </c>
      <c r="AA17" s="12">
        <v>21.1</v>
      </c>
      <c r="AB17" s="3">
        <v>18.03</v>
      </c>
      <c r="AC17" s="3">
        <v>19.27</v>
      </c>
    </row>
    <row r="18" spans="1:29" x14ac:dyDescent="0.25">
      <c r="A18">
        <v>15</v>
      </c>
      <c r="B18" s="1">
        <v>17.1599139302634</v>
      </c>
      <c r="C18" s="7">
        <v>17.55</v>
      </c>
      <c r="D18" s="3">
        <v>18.559999999999999</v>
      </c>
      <c r="E18" s="5">
        <v>17.95</v>
      </c>
      <c r="F18" s="14">
        <v>19.628343189632517</v>
      </c>
      <c r="G18" s="15">
        <v>20.75</v>
      </c>
      <c r="H18" s="14">
        <v>19.63</v>
      </c>
      <c r="I18" s="14">
        <v>20.83</v>
      </c>
      <c r="J18" s="11">
        <v>30.703795524433442</v>
      </c>
      <c r="K18" s="12">
        <v>31</v>
      </c>
      <c r="M18" s="5">
        <v>32.090000000000003</v>
      </c>
      <c r="N18" s="14">
        <v>29.545366003589162</v>
      </c>
      <c r="O18" s="15">
        <v>30.5</v>
      </c>
      <c r="P18" s="14">
        <v>19.39</v>
      </c>
      <c r="Q18" s="14">
        <v>31.08</v>
      </c>
      <c r="R18" s="11">
        <v>29.339663565308403</v>
      </c>
      <c r="S18" s="12">
        <v>29.4</v>
      </c>
      <c r="T18" s="11">
        <v>21.39</v>
      </c>
      <c r="U18" s="11">
        <v>27.94</v>
      </c>
      <c r="V18" s="14">
        <v>26.914540082419439</v>
      </c>
      <c r="W18" s="15">
        <v>27</v>
      </c>
      <c r="X18" s="14">
        <v>19.39</v>
      </c>
      <c r="Y18" s="14">
        <v>26.43</v>
      </c>
      <c r="Z18" s="11">
        <v>21.07908670171788</v>
      </c>
      <c r="AA18" s="12">
        <v>21.15</v>
      </c>
      <c r="AB18" s="3">
        <v>18.559999999999999</v>
      </c>
      <c r="AC18" s="3">
        <v>19.72</v>
      </c>
    </row>
    <row r="19" spans="1:29" x14ac:dyDescent="0.25">
      <c r="A19">
        <v>16</v>
      </c>
      <c r="B19" s="1">
        <v>17.1599139302634</v>
      </c>
      <c r="C19" s="7">
        <v>18</v>
      </c>
      <c r="D19" s="3">
        <v>19.12</v>
      </c>
      <c r="E19" s="5">
        <v>18.39</v>
      </c>
      <c r="F19" s="14">
        <v>19.628343189632517</v>
      </c>
      <c r="G19" s="15">
        <v>21</v>
      </c>
      <c r="H19" s="14">
        <v>20.22</v>
      </c>
      <c r="I19" s="14" t="s">
        <v>7</v>
      </c>
      <c r="J19" s="11">
        <v>30.703795524433442</v>
      </c>
      <c r="K19" s="12">
        <v>31.5</v>
      </c>
      <c r="M19" s="5">
        <v>32.69</v>
      </c>
      <c r="N19" s="14">
        <v>29.545366003589162</v>
      </c>
      <c r="O19" s="15">
        <v>31</v>
      </c>
      <c r="P19" s="14">
        <v>19.88</v>
      </c>
      <c r="Q19" s="14">
        <v>31.66</v>
      </c>
      <c r="R19" s="11">
        <v>29.339663565308403</v>
      </c>
      <c r="S19" s="12">
        <v>29.45</v>
      </c>
      <c r="T19" s="11">
        <v>21.6</v>
      </c>
      <c r="U19" s="11">
        <v>28.56</v>
      </c>
      <c r="V19" s="14">
        <v>26.914540082419439</v>
      </c>
      <c r="W19" s="15">
        <v>27.25</v>
      </c>
      <c r="X19" s="14">
        <v>19.88</v>
      </c>
      <c r="Y19" s="14">
        <v>27.03</v>
      </c>
      <c r="Z19" s="11">
        <v>21.07908670171788</v>
      </c>
      <c r="AA19" s="12">
        <v>21.25</v>
      </c>
      <c r="AB19" s="3">
        <v>19.12</v>
      </c>
      <c r="AC19" s="3">
        <v>20.22</v>
      </c>
    </row>
    <row r="20" spans="1:29" x14ac:dyDescent="0.25">
      <c r="A20">
        <v>17</v>
      </c>
      <c r="B20" s="1">
        <v>17.1599139302634</v>
      </c>
      <c r="C20" s="7">
        <v>18.5</v>
      </c>
      <c r="D20" s="3">
        <v>19.68</v>
      </c>
      <c r="E20" s="5">
        <v>18.82</v>
      </c>
      <c r="F20" s="14">
        <v>19.628343189632517</v>
      </c>
      <c r="G20" s="15">
        <v>21.5</v>
      </c>
      <c r="H20" s="14">
        <v>20.83</v>
      </c>
      <c r="I20" s="14" t="s">
        <v>8</v>
      </c>
      <c r="J20" s="11">
        <v>30.703795524433442</v>
      </c>
      <c r="K20" s="12">
        <v>32</v>
      </c>
      <c r="M20" s="5">
        <v>33.24</v>
      </c>
      <c r="N20" s="14">
        <v>29.545366003589162</v>
      </c>
      <c r="O20" s="15">
        <v>31.5</v>
      </c>
      <c r="P20" s="14">
        <v>20.079999999999998</v>
      </c>
      <c r="Q20" s="14">
        <v>32.159999999999997</v>
      </c>
      <c r="R20" s="11">
        <v>29.339663565308403</v>
      </c>
      <c r="S20" s="12">
        <v>29.5</v>
      </c>
      <c r="T20" s="11">
        <v>21.82</v>
      </c>
      <c r="U20" s="11">
        <v>29.17</v>
      </c>
      <c r="V20" s="14">
        <v>26.914540082419439</v>
      </c>
      <c r="W20" s="15">
        <v>27.5</v>
      </c>
      <c r="X20" s="14">
        <v>20.079999999999998</v>
      </c>
      <c r="Y20" s="14">
        <v>27.62</v>
      </c>
      <c r="Z20" s="11">
        <v>21.07908670171788</v>
      </c>
      <c r="AA20" s="12">
        <v>21.35</v>
      </c>
      <c r="AB20" s="3">
        <v>19.68</v>
      </c>
      <c r="AC20" s="3">
        <v>20.66</v>
      </c>
    </row>
    <row r="21" spans="1:29" x14ac:dyDescent="0.25">
      <c r="A21">
        <v>18</v>
      </c>
      <c r="B21" s="1">
        <v>17.1599139302634</v>
      </c>
      <c r="C21" s="7">
        <v>19</v>
      </c>
      <c r="D21" s="3">
        <v>19.98</v>
      </c>
      <c r="E21" s="5">
        <v>19.239999999999998</v>
      </c>
      <c r="F21" s="14">
        <v>19.628343189632517</v>
      </c>
      <c r="G21" s="15">
        <v>22</v>
      </c>
      <c r="H21" s="14">
        <v>21.44</v>
      </c>
      <c r="I21" s="14">
        <v>22.31</v>
      </c>
      <c r="J21" s="11">
        <v>30.703795524433442</v>
      </c>
      <c r="K21" s="12">
        <v>32.5</v>
      </c>
      <c r="M21" s="5">
        <v>33.76</v>
      </c>
      <c r="N21" s="14">
        <v>29.545366003589162</v>
      </c>
      <c r="O21" s="15">
        <v>31.75</v>
      </c>
      <c r="P21" s="14">
        <v>20.28</v>
      </c>
      <c r="Q21" s="14">
        <v>32.65</v>
      </c>
      <c r="R21" s="11">
        <v>29.339663565308403</v>
      </c>
      <c r="S21" s="12">
        <v>29.75</v>
      </c>
      <c r="T21" s="11">
        <v>23.02</v>
      </c>
      <c r="U21" s="11">
        <v>29.79</v>
      </c>
      <c r="V21" s="14">
        <v>26.914540082419439</v>
      </c>
      <c r="W21" s="15">
        <v>28</v>
      </c>
      <c r="X21" s="14">
        <v>20.28</v>
      </c>
      <c r="Y21" s="14">
        <v>28.22</v>
      </c>
      <c r="Z21" s="11">
        <v>21.07908670171788</v>
      </c>
      <c r="AA21" s="12">
        <v>21.45</v>
      </c>
      <c r="AB21" s="3">
        <v>19.98</v>
      </c>
      <c r="AC21" s="3">
        <v>21.1</v>
      </c>
    </row>
    <row r="22" spans="1:29" x14ac:dyDescent="0.25">
      <c r="A22">
        <v>19</v>
      </c>
      <c r="B22" s="1">
        <v>17.668756803905278</v>
      </c>
      <c r="C22" s="7">
        <v>19.5</v>
      </c>
      <c r="D22" s="3">
        <v>20.28</v>
      </c>
      <c r="E22" s="5">
        <v>19.690000000000001</v>
      </c>
      <c r="F22" s="14">
        <v>20.212971172114688</v>
      </c>
      <c r="G22" s="15">
        <v>22.5</v>
      </c>
      <c r="H22" s="14">
        <v>22.09</v>
      </c>
      <c r="I22" s="14">
        <v>22.81</v>
      </c>
      <c r="J22" s="11">
        <v>31.58073749815668</v>
      </c>
      <c r="K22" s="12">
        <v>32.75</v>
      </c>
      <c r="M22" s="5">
        <v>34.29</v>
      </c>
      <c r="N22" s="14">
        <v>30.422307977312403</v>
      </c>
      <c r="O22" s="15">
        <v>32</v>
      </c>
      <c r="P22" s="14">
        <v>21.29</v>
      </c>
      <c r="Q22" s="14">
        <v>33.15</v>
      </c>
      <c r="R22" s="11">
        <v>30.216605539031644</v>
      </c>
      <c r="S22" s="12">
        <v>30.25</v>
      </c>
      <c r="T22" s="11">
        <v>24.17</v>
      </c>
      <c r="U22" s="11">
        <v>30.41</v>
      </c>
      <c r="V22" s="14">
        <v>27.715696947302401</v>
      </c>
      <c r="W22" s="15">
        <v>28.5</v>
      </c>
      <c r="X22" s="14">
        <v>21.29</v>
      </c>
      <c r="Y22" s="14">
        <v>28.8</v>
      </c>
      <c r="Z22" s="11">
        <v>21.707020460680205</v>
      </c>
      <c r="AA22" s="12">
        <v>21.75</v>
      </c>
      <c r="AB22" s="3">
        <v>20.28</v>
      </c>
      <c r="AC22" s="3">
        <v>21.55</v>
      </c>
    </row>
    <row r="23" spans="1:29" x14ac:dyDescent="0.25">
      <c r="A23">
        <v>20</v>
      </c>
      <c r="B23" s="1">
        <v>17.668756803905278</v>
      </c>
      <c r="C23" s="7">
        <v>20</v>
      </c>
      <c r="D23" s="3">
        <v>20.55</v>
      </c>
      <c r="E23" s="5">
        <v>20.079999999999998</v>
      </c>
      <c r="F23" s="14">
        <v>20.212971172114688</v>
      </c>
      <c r="G23" s="15">
        <v>23</v>
      </c>
      <c r="H23" s="14">
        <v>22.75</v>
      </c>
      <c r="I23" s="14">
        <v>23.28</v>
      </c>
      <c r="J23" s="11">
        <v>31.58073749815668</v>
      </c>
      <c r="K23" s="12">
        <v>33</v>
      </c>
      <c r="M23" s="5">
        <v>34.81</v>
      </c>
      <c r="N23" s="14">
        <v>30.422307977312403</v>
      </c>
      <c r="O23" s="15">
        <v>32.25</v>
      </c>
      <c r="P23" s="14">
        <v>22.35</v>
      </c>
      <c r="Q23" s="14">
        <v>33.659999999999997</v>
      </c>
      <c r="R23" s="11">
        <v>30.216605539031644</v>
      </c>
      <c r="S23" s="12">
        <v>30.5</v>
      </c>
      <c r="T23" s="11">
        <v>24.41</v>
      </c>
      <c r="U23" s="11">
        <v>31.02</v>
      </c>
      <c r="V23" s="14">
        <v>27.715696947302401</v>
      </c>
      <c r="W23" s="15">
        <v>29</v>
      </c>
      <c r="X23" s="14">
        <v>22.35</v>
      </c>
      <c r="Y23" s="14">
        <v>29.41</v>
      </c>
      <c r="Z23" s="11">
        <v>21.707020460680205</v>
      </c>
      <c r="AA23" s="12">
        <v>21.85</v>
      </c>
      <c r="AB23" s="3">
        <v>20.55</v>
      </c>
      <c r="AC23" s="3">
        <v>22</v>
      </c>
    </row>
    <row r="24" spans="1:29" x14ac:dyDescent="0.25">
      <c r="A24">
        <v>21</v>
      </c>
      <c r="B24" s="1">
        <v>17.668756803905278</v>
      </c>
      <c r="C24" s="7">
        <v>20.5</v>
      </c>
      <c r="D24" s="3">
        <v>20.76</v>
      </c>
      <c r="E24" s="5">
        <v>20.5</v>
      </c>
      <c r="F24" s="14">
        <v>20.212971172114688</v>
      </c>
      <c r="G24" s="15">
        <v>23.5</v>
      </c>
      <c r="H24" s="14">
        <v>22.97</v>
      </c>
      <c r="I24" s="14">
        <v>23.77</v>
      </c>
      <c r="J24" s="11">
        <v>31.58073749815668</v>
      </c>
      <c r="K24" s="12">
        <v>33.25</v>
      </c>
      <c r="M24" s="5">
        <v>35.44</v>
      </c>
      <c r="N24" s="14">
        <v>30.422307977312403</v>
      </c>
      <c r="O24" s="15">
        <v>32.5</v>
      </c>
      <c r="P24" s="14">
        <v>22.57</v>
      </c>
      <c r="Q24" s="14">
        <v>34.159999999999997</v>
      </c>
      <c r="R24" s="11">
        <v>30.216605539031644</v>
      </c>
      <c r="S24" s="12">
        <v>31</v>
      </c>
      <c r="T24" s="11">
        <v>24.66</v>
      </c>
      <c r="U24" s="11">
        <v>31.65</v>
      </c>
      <c r="V24" s="14">
        <v>27.715696947302401</v>
      </c>
      <c r="W24" s="15">
        <v>29.5</v>
      </c>
      <c r="X24" s="14">
        <v>22.57</v>
      </c>
      <c r="Y24" s="14">
        <v>29.99</v>
      </c>
      <c r="Z24" s="11">
        <v>21.707020460680205</v>
      </c>
      <c r="AA24" s="12">
        <v>22</v>
      </c>
      <c r="AB24" s="3">
        <v>20.76</v>
      </c>
      <c r="AC24" s="3">
        <v>22.44</v>
      </c>
    </row>
    <row r="25" spans="1:29" x14ac:dyDescent="0.25">
      <c r="A25">
        <v>22</v>
      </c>
      <c r="B25" s="1">
        <v>17.668756803905278</v>
      </c>
      <c r="C25" s="7">
        <v>21</v>
      </c>
      <c r="D25" s="3">
        <v>20.97</v>
      </c>
      <c r="E25" s="5">
        <v>20.96</v>
      </c>
      <c r="F25" s="14">
        <v>20.212971172114688</v>
      </c>
      <c r="G25" s="15">
        <v>24</v>
      </c>
      <c r="H25" s="14">
        <v>23.2</v>
      </c>
      <c r="I25" s="14">
        <v>24.26</v>
      </c>
      <c r="J25" s="11">
        <v>31.58073749815668</v>
      </c>
      <c r="K25" s="12">
        <v>33.5</v>
      </c>
      <c r="M25" s="5">
        <v>36.14</v>
      </c>
      <c r="N25" s="14">
        <v>30.422307977312403</v>
      </c>
      <c r="O25" s="15">
        <v>32.75</v>
      </c>
      <c r="P25" s="14">
        <v>22.8</v>
      </c>
      <c r="Q25" s="14">
        <v>34.67</v>
      </c>
      <c r="R25" s="11">
        <v>30.216605539031644</v>
      </c>
      <c r="S25" s="12">
        <v>31.5</v>
      </c>
      <c r="T25" s="11">
        <v>24.9</v>
      </c>
      <c r="U25" s="11">
        <v>32.270000000000003</v>
      </c>
      <c r="V25" s="14">
        <v>27.715696947302401</v>
      </c>
      <c r="W25" s="15">
        <v>30</v>
      </c>
      <c r="X25" s="14">
        <v>22.8</v>
      </c>
      <c r="Y25" s="14">
        <v>30.59</v>
      </c>
      <c r="Z25" s="11">
        <v>21.7064844981</v>
      </c>
      <c r="AA25" s="12">
        <v>22.5</v>
      </c>
      <c r="AB25" s="3">
        <v>20.97</v>
      </c>
      <c r="AC25" s="3">
        <v>22.9</v>
      </c>
    </row>
    <row r="26" spans="1:29" x14ac:dyDescent="0.25">
      <c r="A26">
        <v>23</v>
      </c>
      <c r="B26" s="1">
        <v>17.668756803905278</v>
      </c>
      <c r="C26" s="7">
        <v>21.25</v>
      </c>
      <c r="D26" s="3">
        <v>21.18</v>
      </c>
      <c r="E26" s="5">
        <v>21.36</v>
      </c>
      <c r="F26" s="14">
        <v>20.212971172114688</v>
      </c>
      <c r="G26" s="15">
        <v>24.5</v>
      </c>
      <c r="H26" s="14">
        <v>23.43</v>
      </c>
      <c r="I26" s="14">
        <v>24.74</v>
      </c>
      <c r="J26" s="11">
        <v>31.58073749815668</v>
      </c>
      <c r="K26" s="12">
        <v>33.75</v>
      </c>
      <c r="M26" s="5">
        <v>36.83</v>
      </c>
      <c r="N26" s="14">
        <v>30.422307977312403</v>
      </c>
      <c r="O26" s="15">
        <v>33</v>
      </c>
      <c r="P26" s="14">
        <v>23.03</v>
      </c>
      <c r="Q26" s="14">
        <v>35.159999999999997</v>
      </c>
      <c r="R26" s="11">
        <v>30.216605539031644</v>
      </c>
      <c r="S26" s="12">
        <v>31.75</v>
      </c>
      <c r="T26" s="11">
        <v>25.15</v>
      </c>
      <c r="U26" s="11">
        <v>32.89</v>
      </c>
      <c r="V26" s="14">
        <v>27.715696947302401</v>
      </c>
      <c r="W26" s="15">
        <v>30.5</v>
      </c>
      <c r="X26" s="14">
        <v>23.03</v>
      </c>
      <c r="Y26" s="14">
        <v>30.78</v>
      </c>
      <c r="Z26" s="11">
        <v>21.707020460680205</v>
      </c>
      <c r="AA26" s="12">
        <v>23</v>
      </c>
      <c r="AB26" s="3">
        <v>21.18</v>
      </c>
      <c r="AC26" s="3">
        <v>23.32</v>
      </c>
    </row>
    <row r="27" spans="1:29" ht="15.75" thickBot="1" x14ac:dyDescent="0.3">
      <c r="A27">
        <v>24</v>
      </c>
      <c r="B27" s="2">
        <v>18.751401215909283</v>
      </c>
      <c r="C27" s="8">
        <v>21.5</v>
      </c>
      <c r="D27" s="3">
        <v>21.39</v>
      </c>
      <c r="E27" s="5">
        <v>21.49</v>
      </c>
      <c r="F27" s="14">
        <v>20.830078486956964</v>
      </c>
      <c r="G27" s="15">
        <v>25</v>
      </c>
      <c r="H27" s="14">
        <v>23.66</v>
      </c>
      <c r="I27" s="14">
        <v>24.88</v>
      </c>
      <c r="J27" s="11">
        <v>32.490158804240046</v>
      </c>
      <c r="K27" s="12">
        <v>34</v>
      </c>
      <c r="M27" s="5">
        <v>37.04</v>
      </c>
      <c r="N27" s="14">
        <v>31.288423506915599</v>
      </c>
      <c r="O27" s="15">
        <v>33.25</v>
      </c>
      <c r="P27" s="14">
        <v>23.26</v>
      </c>
      <c r="Q27" s="14">
        <v>35.380000000000003</v>
      </c>
      <c r="R27" s="11">
        <v>31.082721068634843</v>
      </c>
      <c r="S27" s="12">
        <v>32</v>
      </c>
      <c r="T27" s="11">
        <v>25.4</v>
      </c>
      <c r="U27" s="11">
        <v>33.06</v>
      </c>
      <c r="V27" s="14">
        <v>28.549333144545486</v>
      </c>
      <c r="W27" s="15">
        <v>31</v>
      </c>
      <c r="X27" s="14">
        <v>23.26</v>
      </c>
      <c r="Y27" s="14">
        <v>31.23</v>
      </c>
      <c r="Z27" s="11">
        <v>22.367433552002645</v>
      </c>
      <c r="AA27" s="12">
        <v>23.5</v>
      </c>
      <c r="AB27" s="3">
        <v>21.39</v>
      </c>
      <c r="AC27" s="3">
        <v>23.43</v>
      </c>
    </row>
    <row r="28" spans="1:29" x14ac:dyDescent="0.25">
      <c r="A28">
        <v>25</v>
      </c>
      <c r="C28" s="9">
        <v>22</v>
      </c>
      <c r="D28" s="3">
        <v>21.6</v>
      </c>
      <c r="E28" s="5">
        <v>21.85</v>
      </c>
      <c r="F28" s="14"/>
      <c r="G28" s="15">
        <v>25.5</v>
      </c>
      <c r="H28" s="14">
        <v>23.9</v>
      </c>
      <c r="I28" s="14">
        <v>25.3</v>
      </c>
      <c r="K28" s="12">
        <v>34.25</v>
      </c>
      <c r="M28" s="18">
        <v>37.590000000000003</v>
      </c>
      <c r="O28" s="15">
        <v>33.5</v>
      </c>
      <c r="P28" s="16">
        <v>23.49</v>
      </c>
      <c r="Q28" s="17">
        <v>35.979999999999997</v>
      </c>
      <c r="S28" s="12">
        <v>32.5</v>
      </c>
      <c r="T28" s="3">
        <v>25.65</v>
      </c>
      <c r="U28" s="3">
        <v>33.56</v>
      </c>
      <c r="W28" s="15">
        <v>31.5</v>
      </c>
      <c r="X28" s="17">
        <v>23.49</v>
      </c>
      <c r="Y28" s="17">
        <v>32.15</v>
      </c>
      <c r="AA28" s="12">
        <v>24</v>
      </c>
      <c r="AB28" s="3">
        <v>21.6</v>
      </c>
      <c r="AC28" s="3">
        <v>23.8</v>
      </c>
    </row>
    <row r="29" spans="1:29" x14ac:dyDescent="0.25">
      <c r="A29">
        <v>26</v>
      </c>
      <c r="C29" s="10">
        <v>22.5</v>
      </c>
      <c r="D29" s="3">
        <v>21.82</v>
      </c>
      <c r="E29" s="5">
        <v>22.43</v>
      </c>
      <c r="F29" s="14"/>
      <c r="G29" s="15">
        <v>26</v>
      </c>
      <c r="H29" s="14">
        <v>24.14</v>
      </c>
      <c r="I29" s="14">
        <v>26.05</v>
      </c>
      <c r="K29" s="12">
        <v>34.5</v>
      </c>
      <c r="M29" s="18">
        <v>38.700000000000003</v>
      </c>
      <c r="O29" s="15">
        <v>33.75</v>
      </c>
      <c r="P29" s="16">
        <v>23.72</v>
      </c>
      <c r="Q29" s="17">
        <v>37.01</v>
      </c>
      <c r="S29" s="12">
        <v>32.75</v>
      </c>
      <c r="T29" s="3">
        <v>25.9</v>
      </c>
      <c r="U29" s="3">
        <v>34.549999999999997</v>
      </c>
      <c r="W29" s="15">
        <v>31.75</v>
      </c>
      <c r="X29" s="17">
        <v>23.72</v>
      </c>
      <c r="Y29" s="17">
        <v>32.35</v>
      </c>
      <c r="AA29" s="12">
        <v>24.5</v>
      </c>
      <c r="AB29" s="3">
        <v>21.82</v>
      </c>
      <c r="AC29" s="3">
        <v>24.48</v>
      </c>
    </row>
    <row r="30" spans="1:29" x14ac:dyDescent="0.25">
      <c r="A30">
        <v>27</v>
      </c>
      <c r="C30" s="10">
        <v>22.75</v>
      </c>
      <c r="D30" s="3">
        <v>22.03</v>
      </c>
      <c r="E30" s="5">
        <v>22.56</v>
      </c>
      <c r="F30" s="14"/>
      <c r="G30" s="15">
        <v>26.5</v>
      </c>
      <c r="H30" s="14">
        <v>24.38</v>
      </c>
      <c r="I30" s="14">
        <v>26.22</v>
      </c>
      <c r="K30" s="12">
        <v>35</v>
      </c>
      <c r="M30" s="18">
        <v>38.96</v>
      </c>
      <c r="O30" s="15">
        <v>34</v>
      </c>
      <c r="P30" s="16">
        <v>23.96</v>
      </c>
      <c r="Q30" s="17">
        <v>37.25</v>
      </c>
      <c r="S30" s="12">
        <v>33</v>
      </c>
      <c r="T30" s="3">
        <v>26.17</v>
      </c>
      <c r="U30" s="3">
        <v>34.78</v>
      </c>
      <c r="W30" s="15">
        <v>32</v>
      </c>
      <c r="X30" s="17">
        <v>23.96</v>
      </c>
      <c r="Y30" s="17">
        <v>32.4</v>
      </c>
      <c r="AA30" s="12">
        <v>25</v>
      </c>
      <c r="AB30" s="3">
        <v>22.03</v>
      </c>
      <c r="AC30" s="3">
        <v>24.63</v>
      </c>
    </row>
    <row r="31" spans="1:29" x14ac:dyDescent="0.25">
      <c r="A31">
        <v>28</v>
      </c>
      <c r="E31" s="5">
        <v>22.75</v>
      </c>
      <c r="F31" s="14"/>
      <c r="G31" s="14"/>
      <c r="H31" s="14">
        <v>24.62</v>
      </c>
      <c r="I31" s="14">
        <v>26.43</v>
      </c>
      <c r="M31" s="18">
        <v>39.26</v>
      </c>
      <c r="P31" s="16">
        <v>24.2</v>
      </c>
      <c r="Q31" s="17">
        <v>37.56</v>
      </c>
      <c r="T31" s="3">
        <v>26.43</v>
      </c>
      <c r="U31" s="3">
        <v>35.07</v>
      </c>
      <c r="X31" s="17">
        <v>24.2</v>
      </c>
      <c r="Y31" s="17">
        <v>32.67</v>
      </c>
      <c r="AB31" s="3">
        <v>22.25</v>
      </c>
      <c r="AC31" s="3">
        <v>24.84</v>
      </c>
    </row>
    <row r="32" spans="1:29" x14ac:dyDescent="0.25">
      <c r="A32">
        <v>29</v>
      </c>
      <c r="E32" s="5">
        <v>22.86</v>
      </c>
      <c r="F32" s="14"/>
      <c r="G32" s="14"/>
      <c r="H32" s="14">
        <v>24.87</v>
      </c>
      <c r="I32" s="14">
        <v>26.55</v>
      </c>
      <c r="M32" s="18">
        <v>39.44</v>
      </c>
      <c r="P32" s="16">
        <v>24.44</v>
      </c>
      <c r="Q32" s="17">
        <v>37.729999999999997</v>
      </c>
      <c r="T32" s="3">
        <v>26.69</v>
      </c>
      <c r="U32" s="3">
        <v>35.22</v>
      </c>
      <c r="X32" s="17">
        <v>24.44</v>
      </c>
      <c r="Y32" s="17">
        <v>32.83</v>
      </c>
      <c r="AB32" s="3">
        <v>22.48</v>
      </c>
      <c r="AC32" s="3">
        <v>24.95</v>
      </c>
    </row>
    <row r="33" spans="7:17" x14ac:dyDescent="0.25">
      <c r="M33" t="s">
        <v>19</v>
      </c>
      <c r="Q33" t="s">
        <v>19</v>
      </c>
    </row>
    <row r="39" spans="7:17" x14ac:dyDescent="0.25">
      <c r="G39" s="4" t="s">
        <v>14</v>
      </c>
    </row>
  </sheetData>
  <pageMargins left="0.7" right="0.7" top="0.75" bottom="0.75" header="0.3" footer="0.3"/>
  <pageSetup orientation="landscape" r:id="rId1"/>
  <ignoredErrors>
    <ignoredError sqref="I19:I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26"/>
  <sheetViews>
    <sheetView workbookViewId="0">
      <selection activeCell="C15" sqref="C15"/>
    </sheetView>
  </sheetViews>
  <sheetFormatPr defaultColWidth="8.85546875" defaultRowHeight="15" x14ac:dyDescent="0.25"/>
  <cols>
    <col min="1" max="1" width="16.140625" style="20" customWidth="1"/>
    <col min="2" max="2" width="23.28515625" style="20" customWidth="1"/>
    <col min="3" max="3" width="16.85546875" style="20" customWidth="1"/>
    <col min="4" max="4" width="14.5703125" style="20" customWidth="1"/>
    <col min="5" max="5" width="13" style="20" customWidth="1"/>
    <col min="6" max="6" width="13.140625" style="20" customWidth="1"/>
    <col min="7" max="7" width="13" style="20" customWidth="1"/>
    <col min="8" max="16384" width="8.85546875" style="20"/>
  </cols>
  <sheetData>
    <row r="1" spans="1:6" x14ac:dyDescent="0.25">
      <c r="A1" s="20" t="s">
        <v>20</v>
      </c>
    </row>
    <row r="2" spans="1:6" x14ac:dyDescent="0.25">
      <c r="A2" s="20" t="s">
        <v>21</v>
      </c>
    </row>
    <row r="3" spans="1:6" x14ac:dyDescent="0.25">
      <c r="A3" s="20" t="s">
        <v>22</v>
      </c>
    </row>
    <row r="7" spans="1:6" x14ac:dyDescent="0.25">
      <c r="A7" s="21" t="s">
        <v>23</v>
      </c>
      <c r="B7" s="21" t="s">
        <v>24</v>
      </c>
      <c r="C7" s="21" t="s">
        <v>25</v>
      </c>
      <c r="D7" s="21" t="s">
        <v>26</v>
      </c>
      <c r="E7" s="21" t="s">
        <v>27</v>
      </c>
      <c r="F7" s="21" t="s">
        <v>28</v>
      </c>
    </row>
    <row r="9" spans="1:6" x14ac:dyDescent="0.25">
      <c r="A9" s="22" t="s">
        <v>29</v>
      </c>
      <c r="B9" s="20" t="s">
        <v>30</v>
      </c>
      <c r="C9" s="20" t="s">
        <v>31</v>
      </c>
      <c r="D9" s="23">
        <v>105980</v>
      </c>
      <c r="E9" s="23">
        <v>35908</v>
      </c>
      <c r="F9" s="23">
        <f>D9+E9</f>
        <v>141888</v>
      </c>
    </row>
    <row r="11" spans="1:6" x14ac:dyDescent="0.25">
      <c r="A11" s="20" t="s">
        <v>28</v>
      </c>
      <c r="D11" s="24">
        <f>D9</f>
        <v>105980</v>
      </c>
      <c r="E11" s="24">
        <f>E9</f>
        <v>35908</v>
      </c>
      <c r="F11" s="24">
        <f>F9</f>
        <v>141888</v>
      </c>
    </row>
    <row r="14" spans="1:6" x14ac:dyDescent="0.25">
      <c r="A14" s="20" t="s">
        <v>32</v>
      </c>
    </row>
    <row r="15" spans="1:6" x14ac:dyDescent="0.25">
      <c r="A15" s="20" t="s">
        <v>33</v>
      </c>
    </row>
    <row r="16" spans="1:6" x14ac:dyDescent="0.25">
      <c r="A16" s="20" t="s">
        <v>34</v>
      </c>
    </row>
    <row r="20" spans="1:6 16384:16384" x14ac:dyDescent="0.25">
      <c r="A20" s="20" t="s">
        <v>20</v>
      </c>
    </row>
    <row r="21" spans="1:6 16384:16384" x14ac:dyDescent="0.25">
      <c r="A21" s="20" t="s">
        <v>21</v>
      </c>
    </row>
    <row r="22" spans="1:6 16384:16384" x14ac:dyDescent="0.25">
      <c r="A22" s="20" t="s">
        <v>35</v>
      </c>
    </row>
    <row r="26" spans="1:6 16384:16384" x14ac:dyDescent="0.25">
      <c r="A26" s="21" t="s">
        <v>23</v>
      </c>
      <c r="B26" s="21" t="s">
        <v>24</v>
      </c>
      <c r="C26" s="21" t="s">
        <v>25</v>
      </c>
      <c r="D26" s="21" t="s">
        <v>26</v>
      </c>
      <c r="E26" s="21" t="s">
        <v>27</v>
      </c>
      <c r="F26" s="21" t="s">
        <v>28</v>
      </c>
    </row>
    <row r="28" spans="1:6 16384:16384" x14ac:dyDescent="0.25">
      <c r="A28" s="22" t="s">
        <v>36</v>
      </c>
      <c r="B28" s="20" t="s">
        <v>37</v>
      </c>
      <c r="C28" s="20" t="s">
        <v>38</v>
      </c>
      <c r="D28" s="23">
        <f>78100+700</f>
        <v>78800</v>
      </c>
      <c r="E28" s="23">
        <f>104824+940-D28</f>
        <v>26964</v>
      </c>
      <c r="F28" s="23">
        <f>D28+E28</f>
        <v>105764</v>
      </c>
    </row>
    <row r="29" spans="1:6 16384:16384" x14ac:dyDescent="0.25">
      <c r="A29" s="22" t="s">
        <v>36</v>
      </c>
      <c r="B29" s="20" t="s">
        <v>37</v>
      </c>
      <c r="C29" s="20" t="s">
        <v>39</v>
      </c>
      <c r="D29" s="23">
        <f>6000+11200</f>
        <v>17200</v>
      </c>
      <c r="E29" s="23">
        <f>8053+15033-D29</f>
        <v>5886</v>
      </c>
      <c r="F29" s="23">
        <f>D29+E29</f>
        <v>23086</v>
      </c>
    </row>
    <row r="31" spans="1:6 16384:16384" x14ac:dyDescent="0.25">
      <c r="A31" s="20" t="s">
        <v>28</v>
      </c>
      <c r="D31" s="24">
        <f>D28+D29</f>
        <v>96000</v>
      </c>
      <c r="E31" s="24">
        <f>E28+E29</f>
        <v>32850</v>
      </c>
      <c r="F31" s="24">
        <f>F28+F29</f>
        <v>128850</v>
      </c>
      <c r="XFD31" s="24"/>
    </row>
    <row r="34" spans="1:6" x14ac:dyDescent="0.25">
      <c r="A34" s="20" t="s">
        <v>32</v>
      </c>
    </row>
    <row r="35" spans="1:6" x14ac:dyDescent="0.25">
      <c r="A35" s="20" t="s">
        <v>33</v>
      </c>
    </row>
    <row r="36" spans="1:6" x14ac:dyDescent="0.25">
      <c r="A36" s="20" t="s">
        <v>40</v>
      </c>
    </row>
    <row r="40" spans="1:6" x14ac:dyDescent="0.25">
      <c r="A40" s="20" t="s">
        <v>20</v>
      </c>
    </row>
    <row r="41" spans="1:6" x14ac:dyDescent="0.25">
      <c r="A41" s="20" t="s">
        <v>21</v>
      </c>
    </row>
    <row r="42" spans="1:6" x14ac:dyDescent="0.25">
      <c r="A42" s="20" t="s">
        <v>41</v>
      </c>
    </row>
    <row r="46" spans="1:6" x14ac:dyDescent="0.25">
      <c r="A46" s="21" t="s">
        <v>23</v>
      </c>
      <c r="B46" s="21" t="s">
        <v>24</v>
      </c>
      <c r="C46" s="21" t="s">
        <v>25</v>
      </c>
      <c r="D46" s="21" t="s">
        <v>26</v>
      </c>
      <c r="E46" s="21" t="s">
        <v>27</v>
      </c>
      <c r="F46" s="21" t="s">
        <v>28</v>
      </c>
    </row>
    <row r="48" spans="1:6" x14ac:dyDescent="0.25">
      <c r="A48" s="22" t="s">
        <v>42</v>
      </c>
      <c r="B48" s="20" t="s">
        <v>43</v>
      </c>
      <c r="C48" s="20" t="s">
        <v>38</v>
      </c>
      <c r="D48" s="23">
        <f>59390</f>
        <v>59390</v>
      </c>
      <c r="E48" s="23">
        <f>3498+818+16006</f>
        <v>20322</v>
      </c>
      <c r="F48" s="23">
        <f>D48+E48</f>
        <v>79712</v>
      </c>
    </row>
    <row r="50" spans="1:6" x14ac:dyDescent="0.25">
      <c r="A50" s="20" t="s">
        <v>28</v>
      </c>
      <c r="D50" s="24">
        <f>D48</f>
        <v>59390</v>
      </c>
      <c r="E50" s="24">
        <f>E48</f>
        <v>20322</v>
      </c>
      <c r="F50" s="24">
        <f>F48</f>
        <v>79712</v>
      </c>
    </row>
    <row r="53" spans="1:6" x14ac:dyDescent="0.25">
      <c r="A53" s="20" t="s">
        <v>32</v>
      </c>
    </row>
    <row r="54" spans="1:6" x14ac:dyDescent="0.25">
      <c r="A54" s="20" t="s">
        <v>33</v>
      </c>
    </row>
    <row r="55" spans="1:6" x14ac:dyDescent="0.25">
      <c r="A55" s="20" t="s">
        <v>44</v>
      </c>
    </row>
    <row r="59" spans="1:6" x14ac:dyDescent="0.25">
      <c r="A59" s="20" t="s">
        <v>20</v>
      </c>
    </row>
    <row r="60" spans="1:6" x14ac:dyDescent="0.25">
      <c r="A60" s="20" t="s">
        <v>21</v>
      </c>
    </row>
    <row r="61" spans="1:6" x14ac:dyDescent="0.25">
      <c r="A61" s="20" t="s">
        <v>45</v>
      </c>
    </row>
    <row r="64" spans="1:6" x14ac:dyDescent="0.25">
      <c r="A64" s="25" t="s">
        <v>46</v>
      </c>
    </row>
    <row r="66" spans="1:6" x14ac:dyDescent="0.25">
      <c r="A66" s="21" t="s">
        <v>23</v>
      </c>
      <c r="B66" s="21" t="s">
        <v>24</v>
      </c>
      <c r="C66" s="21" t="s">
        <v>25</v>
      </c>
      <c r="D66" s="21" t="s">
        <v>26</v>
      </c>
      <c r="E66" s="21" t="s">
        <v>27</v>
      </c>
      <c r="F66" s="21" t="s">
        <v>28</v>
      </c>
    </row>
    <row r="68" spans="1:6" x14ac:dyDescent="0.25">
      <c r="A68" s="22" t="s">
        <v>47</v>
      </c>
      <c r="B68" s="20" t="s">
        <v>48</v>
      </c>
      <c r="C68" s="20" t="s">
        <v>38</v>
      </c>
      <c r="D68" s="23">
        <v>103133</v>
      </c>
      <c r="E68" s="23">
        <f>6075+1421+27794-1</f>
        <v>35289</v>
      </c>
      <c r="F68" s="23">
        <f>D68+E68</f>
        <v>138422</v>
      </c>
    </row>
    <row r="69" spans="1:6" x14ac:dyDescent="0.25">
      <c r="A69" s="22" t="s">
        <v>47</v>
      </c>
      <c r="B69" s="20" t="s">
        <v>49</v>
      </c>
      <c r="C69" s="20" t="s">
        <v>38</v>
      </c>
      <c r="D69" s="23">
        <v>19496</v>
      </c>
      <c r="E69" s="23">
        <f>1148+269+5254</f>
        <v>6671</v>
      </c>
      <c r="F69" s="23">
        <f>D69+E69</f>
        <v>26167</v>
      </c>
    </row>
    <row r="70" spans="1:6" x14ac:dyDescent="0.25">
      <c r="A70" s="22" t="s">
        <v>47</v>
      </c>
      <c r="B70" s="20" t="s">
        <v>50</v>
      </c>
      <c r="C70" s="20" t="s">
        <v>38</v>
      </c>
      <c r="D70" s="23">
        <v>1511</v>
      </c>
      <c r="E70" s="23">
        <f>89+21+408</f>
        <v>518</v>
      </c>
      <c r="F70" s="23">
        <f>D70+E70</f>
        <v>2029</v>
      </c>
    </row>
    <row r="71" spans="1:6" x14ac:dyDescent="0.25">
      <c r="A71" s="22"/>
      <c r="B71" s="20" t="s">
        <v>51</v>
      </c>
    </row>
    <row r="72" spans="1:6" x14ac:dyDescent="0.25">
      <c r="A72" s="22"/>
      <c r="B72" s="20" t="s">
        <v>52</v>
      </c>
    </row>
    <row r="73" spans="1:6" x14ac:dyDescent="0.25">
      <c r="A73" s="20" t="s">
        <v>28</v>
      </c>
      <c r="D73" s="24">
        <f>D68+D69+D70</f>
        <v>124140</v>
      </c>
      <c r="E73" s="24">
        <f>E68+E69+E70</f>
        <v>42478</v>
      </c>
      <c r="F73" s="24">
        <f>F68+F69+F70</f>
        <v>166618</v>
      </c>
    </row>
    <row r="76" spans="1:6" x14ac:dyDescent="0.25">
      <c r="A76" s="20" t="s">
        <v>32</v>
      </c>
    </row>
    <row r="77" spans="1:6" x14ac:dyDescent="0.25">
      <c r="A77" s="20" t="s">
        <v>33</v>
      </c>
    </row>
    <row r="78" spans="1:6" x14ac:dyDescent="0.25">
      <c r="A78" s="20" t="s">
        <v>53</v>
      </c>
    </row>
    <row r="87" spans="1:6" x14ac:dyDescent="0.25">
      <c r="A87" s="25" t="s">
        <v>54</v>
      </c>
    </row>
    <row r="88" spans="1:6" x14ac:dyDescent="0.25">
      <c r="A88" s="25"/>
    </row>
    <row r="89" spans="1:6" x14ac:dyDescent="0.25">
      <c r="A89" s="20" t="s">
        <v>55</v>
      </c>
      <c r="C89" s="20" t="s">
        <v>56</v>
      </c>
    </row>
    <row r="90" spans="1:6" x14ac:dyDescent="0.25">
      <c r="A90" s="20" t="s">
        <v>57</v>
      </c>
      <c r="C90" s="20" t="s">
        <v>58</v>
      </c>
    </row>
    <row r="91" spans="1:6" x14ac:dyDescent="0.25">
      <c r="A91" s="20" t="s">
        <v>59</v>
      </c>
      <c r="C91" s="20" t="s">
        <v>60</v>
      </c>
    </row>
    <row r="93" spans="1:6" x14ac:dyDescent="0.25">
      <c r="A93" s="25"/>
    </row>
    <row r="94" spans="1:6" x14ac:dyDescent="0.25">
      <c r="A94" s="21" t="s">
        <v>23</v>
      </c>
      <c r="B94" s="21" t="s">
        <v>24</v>
      </c>
      <c r="C94" s="21" t="s">
        <v>25</v>
      </c>
      <c r="D94" s="21" t="s">
        <v>26</v>
      </c>
      <c r="E94" s="21" t="s">
        <v>27</v>
      </c>
      <c r="F94" s="21" t="s">
        <v>28</v>
      </c>
    </row>
    <row r="96" spans="1:6" x14ac:dyDescent="0.25">
      <c r="A96" s="22" t="s">
        <v>47</v>
      </c>
      <c r="B96" s="20" t="s">
        <v>48</v>
      </c>
      <c r="C96" s="20" t="s">
        <v>38</v>
      </c>
      <c r="D96" s="23">
        <v>114638</v>
      </c>
      <c r="E96" s="23">
        <f>6752+1579+30895</f>
        <v>39226</v>
      </c>
      <c r="F96" s="23">
        <f>D96+E96</f>
        <v>153864</v>
      </c>
    </row>
    <row r="97" spans="1:8" x14ac:dyDescent="0.25">
      <c r="A97" s="22" t="s">
        <v>47</v>
      </c>
      <c r="B97" s="20" t="s">
        <v>49</v>
      </c>
      <c r="C97" s="20" t="s">
        <v>38</v>
      </c>
      <c r="D97" s="23">
        <v>28896</v>
      </c>
      <c r="E97" s="23">
        <f>1702+398+7787</f>
        <v>9887</v>
      </c>
      <c r="F97" s="23">
        <f>D97+E97</f>
        <v>38783</v>
      </c>
    </row>
    <row r="98" spans="1:8" x14ac:dyDescent="0.25">
      <c r="A98" s="22" t="s">
        <v>47</v>
      </c>
      <c r="B98" s="20" t="s">
        <v>50</v>
      </c>
      <c r="C98" s="20" t="s">
        <v>38</v>
      </c>
      <c r="D98" s="23">
        <v>1511</v>
      </c>
      <c r="E98" s="23">
        <f>89+21+408</f>
        <v>518</v>
      </c>
      <c r="F98" s="23">
        <f>D98+E98</f>
        <v>2029</v>
      </c>
    </row>
    <row r="99" spans="1:8" x14ac:dyDescent="0.25">
      <c r="A99" s="22"/>
      <c r="B99" s="20" t="s">
        <v>51</v>
      </c>
    </row>
    <row r="100" spans="1:8" x14ac:dyDescent="0.25">
      <c r="A100" s="22"/>
      <c r="B100" s="20" t="s">
        <v>52</v>
      </c>
    </row>
    <row r="101" spans="1:8" x14ac:dyDescent="0.25">
      <c r="A101" s="20" t="s">
        <v>28</v>
      </c>
      <c r="D101" s="24">
        <f>D96+D97+D98</f>
        <v>145045</v>
      </c>
      <c r="E101" s="24">
        <f>E96+E97+E98</f>
        <v>49631</v>
      </c>
      <c r="F101" s="24">
        <f>F96+F97+F98</f>
        <v>194676</v>
      </c>
      <c r="G101" s="24">
        <f>F101-F73</f>
        <v>28058</v>
      </c>
      <c r="H101" s="20" t="s">
        <v>61</v>
      </c>
    </row>
    <row r="104" spans="1:8" x14ac:dyDescent="0.25">
      <c r="A104" s="20" t="s">
        <v>32</v>
      </c>
    </row>
    <row r="105" spans="1:8" x14ac:dyDescent="0.25">
      <c r="A105" s="20" t="s">
        <v>33</v>
      </c>
    </row>
    <row r="106" spans="1:8" x14ac:dyDescent="0.25">
      <c r="A106" s="20" t="s">
        <v>53</v>
      </c>
    </row>
    <row r="109" spans="1:8" x14ac:dyDescent="0.25">
      <c r="A109" s="20" t="s">
        <v>62</v>
      </c>
    </row>
    <row r="111" spans="1:8" x14ac:dyDescent="0.25">
      <c r="A111" s="20" t="s">
        <v>63</v>
      </c>
      <c r="C111" s="24">
        <f>F11</f>
        <v>141888</v>
      </c>
    </row>
    <row r="112" spans="1:8" x14ac:dyDescent="0.25">
      <c r="A112" s="20" t="s">
        <v>37</v>
      </c>
      <c r="C112" s="24">
        <f>F31</f>
        <v>128850</v>
      </c>
    </row>
    <row r="113" spans="1:4" x14ac:dyDescent="0.25">
      <c r="A113" s="20" t="s">
        <v>43</v>
      </c>
      <c r="C113" s="24">
        <f>F50</f>
        <v>79712</v>
      </c>
    </row>
    <row r="114" spans="1:4" x14ac:dyDescent="0.25">
      <c r="A114" s="20" t="s">
        <v>64</v>
      </c>
      <c r="C114" s="24">
        <f>F73</f>
        <v>166618</v>
      </c>
      <c r="D114" s="20" t="s">
        <v>65</v>
      </c>
    </row>
    <row r="116" spans="1:4" x14ac:dyDescent="0.25">
      <c r="A116" s="20" t="s">
        <v>28</v>
      </c>
      <c r="D116" s="24">
        <f>SUM(C111:C114)</f>
        <v>517068</v>
      </c>
    </row>
    <row r="119" spans="1:4" x14ac:dyDescent="0.25">
      <c r="A119" s="20" t="s">
        <v>62</v>
      </c>
    </row>
    <row r="121" spans="1:4" x14ac:dyDescent="0.25">
      <c r="A121" s="20" t="s">
        <v>63</v>
      </c>
      <c r="C121" s="24">
        <f>F11</f>
        <v>141888</v>
      </c>
    </row>
    <row r="122" spans="1:4" x14ac:dyDescent="0.25">
      <c r="A122" s="20" t="s">
        <v>37</v>
      </c>
      <c r="C122" s="24">
        <f>F31</f>
        <v>128850</v>
      </c>
    </row>
    <row r="123" spans="1:4" x14ac:dyDescent="0.25">
      <c r="A123" s="20" t="s">
        <v>43</v>
      </c>
      <c r="C123" s="24">
        <f>F50</f>
        <v>79712</v>
      </c>
    </row>
    <row r="124" spans="1:4" x14ac:dyDescent="0.25">
      <c r="A124" s="20" t="s">
        <v>64</v>
      </c>
      <c r="C124" s="24">
        <f>F101</f>
        <v>194676</v>
      </c>
      <c r="D124" s="20" t="s">
        <v>66</v>
      </c>
    </row>
    <row r="126" spans="1:4" x14ac:dyDescent="0.25">
      <c r="A126" s="20" t="s">
        <v>28</v>
      </c>
      <c r="D126" s="24">
        <f>SUM(C121:C124)</f>
        <v>545126</v>
      </c>
    </row>
  </sheetData>
  <pageMargins left="0.7" right="0.7" top="0.75" bottom="0.75" header="0.3" footer="0.3"/>
  <pageSetup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Kippenbrock, Ken - Director, Central Office</dc:creator>
  <cp:lastModifiedBy>Egan, Becky - Secretary, Central Office</cp:lastModifiedBy>
  <cp:lastPrinted>2022-02-02T15:34:30Z</cp:lastPrinted>
  <dcterms:created xsi:type="dcterms:W3CDTF">2021-11-11T16:03:23Z</dcterms:created>
  <dcterms:modified xsi:type="dcterms:W3CDTF">2022-02-02T15:34:52Z</dcterms:modified>
</cp:coreProperties>
</file>