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tull\Desktop\Salary Schedules\"/>
    </mc:Choice>
  </mc:AlternateContent>
  <bookViews>
    <workbookView xWindow="0" yWindow="0" windowWidth="20490" windowHeight="762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2" l="1"/>
  <c r="F5" i="2"/>
  <c r="G5" i="2" s="1"/>
  <c r="I5" i="2" s="1"/>
  <c r="J5" i="2" s="1"/>
  <c r="L5" i="2" s="1"/>
  <c r="F4" i="2"/>
  <c r="G4" i="2" s="1"/>
  <c r="I4" i="2" s="1"/>
  <c r="J4" i="2" s="1"/>
  <c r="F3" i="2"/>
  <c r="G3" i="2" s="1"/>
  <c r="I3" i="2" s="1"/>
  <c r="J3" i="2" s="1"/>
  <c r="L3" i="2" s="1"/>
  <c r="L7" i="2" s="1"/>
  <c r="F19" i="1" l="1"/>
  <c r="G19" i="1" s="1"/>
  <c r="I19" i="1" s="1"/>
  <c r="J19" i="1" s="1"/>
  <c r="F18" i="1"/>
  <c r="G18" i="1" s="1"/>
  <c r="I18" i="1" s="1"/>
  <c r="J18" i="1" s="1"/>
  <c r="F17" i="1"/>
  <c r="G17" i="1" s="1"/>
  <c r="I17" i="1" s="1"/>
  <c r="J17" i="1" s="1"/>
  <c r="F16" i="1"/>
  <c r="G16" i="1" s="1"/>
  <c r="I16" i="1" s="1"/>
  <c r="J16" i="1" s="1"/>
  <c r="F15" i="1"/>
  <c r="G15" i="1" s="1"/>
  <c r="I15" i="1" s="1"/>
  <c r="J15" i="1" s="1"/>
  <c r="F13" i="1"/>
  <c r="G13" i="1" s="1"/>
  <c r="I13" i="1" s="1"/>
  <c r="J13" i="1" s="1"/>
  <c r="F12" i="1"/>
  <c r="G12" i="1" s="1"/>
  <c r="I12" i="1" s="1"/>
  <c r="J12" i="1" s="1"/>
  <c r="F11" i="1"/>
  <c r="G11" i="1" s="1"/>
  <c r="I11" i="1" s="1"/>
  <c r="J11" i="1" s="1"/>
  <c r="F10" i="1"/>
  <c r="G10" i="1" s="1"/>
  <c r="I10" i="1" s="1"/>
  <c r="J10" i="1" s="1"/>
  <c r="F9" i="1"/>
  <c r="G9" i="1" s="1"/>
  <c r="I9" i="1" s="1"/>
  <c r="J9" i="1" s="1"/>
  <c r="F7" i="1"/>
  <c r="G7" i="1" s="1"/>
  <c r="I7" i="1" s="1"/>
  <c r="J7" i="1" s="1"/>
  <c r="F6" i="1"/>
  <c r="G6" i="1" s="1"/>
  <c r="I6" i="1" s="1"/>
  <c r="J6" i="1" s="1"/>
  <c r="F5" i="1"/>
  <c r="G5" i="1" s="1"/>
  <c r="I5" i="1" s="1"/>
  <c r="J5" i="1" s="1"/>
  <c r="L10" i="1" l="1"/>
  <c r="L18" i="1"/>
  <c r="L17" i="1"/>
  <c r="L16" i="1"/>
  <c r="L15" i="1"/>
  <c r="L13" i="1"/>
  <c r="L12" i="1"/>
  <c r="L11" i="1"/>
  <c r="L9" i="1"/>
  <c r="L7" i="1"/>
  <c r="L6" i="1"/>
  <c r="L5" i="1"/>
  <c r="F4" i="1"/>
  <c r="G4" i="1" s="1"/>
  <c r="I4" i="1" s="1"/>
  <c r="F3" i="1"/>
  <c r="G3" i="1" s="1"/>
  <c r="I3" i="1" s="1"/>
  <c r="L23" i="1" l="1"/>
  <c r="L19" i="1"/>
  <c r="J3" i="1"/>
  <c r="L3" i="1" s="1"/>
  <c r="J4" i="1"/>
  <c r="L4" i="1" s="1"/>
  <c r="L24" i="1" l="1"/>
  <c r="L21" i="1"/>
</calcChain>
</file>

<file path=xl/sharedStrings.xml><?xml version="1.0" encoding="utf-8"?>
<sst xmlns="http://schemas.openxmlformats.org/spreadsheetml/2006/main" count="47" uniqueCount="31">
  <si>
    <t>Position</t>
  </si>
  <si>
    <t>Years of Experience</t>
  </si>
  <si>
    <t>Base Salary</t>
  </si>
  <si>
    <t>Daily Rate/186 Days</t>
  </si>
  <si>
    <t>Total</t>
  </si>
  <si>
    <t>Index</t>
  </si>
  <si>
    <t>Index Total</t>
  </si>
  <si>
    <t>Indexed Salary</t>
  </si>
  <si>
    <t>Current Salary</t>
  </si>
  <si>
    <t>*Variance</t>
  </si>
  <si>
    <t>GCHS Principal</t>
  </si>
  <si>
    <t>GMS Principal</t>
  </si>
  <si>
    <t>LES Principal</t>
  </si>
  <si>
    <t>PLE Principal</t>
  </si>
  <si>
    <t>GMS Assistant Principal (Rank II)</t>
  </si>
  <si>
    <t>CDR Assistant Principal</t>
  </si>
  <si>
    <t>LES Assistant Principal</t>
  </si>
  <si>
    <t>Director of Special Ed</t>
  </si>
  <si>
    <t>Director of Federal Programs</t>
  </si>
  <si>
    <t>District Instructional Coordinator</t>
  </si>
  <si>
    <t>Director of Finance</t>
  </si>
  <si>
    <t>*Grandfather (Hold Harmless) those looking at a reduction in pay</t>
  </si>
  <si>
    <t>Cost of Extended Days</t>
  </si>
  <si>
    <t xml:space="preserve">CDR Principal </t>
  </si>
  <si>
    <t xml:space="preserve">GCHS 2nd Assistant Principal </t>
  </si>
  <si>
    <t>GCHS 1st Assistant Principal</t>
  </si>
  <si>
    <t>Extended Days</t>
  </si>
  <si>
    <t>DPP (Rank II)</t>
  </si>
  <si>
    <t>Net Variance</t>
  </si>
  <si>
    <t>Cost of Grandfathering In:</t>
  </si>
  <si>
    <t>Total Cost if Using Grandfathering In Method: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</si>
</sst>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wrapText="1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9" fontId="3" fillId="0" borderId="0" xfId="2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3" fontId="3" fillId="0" borderId="0" xfId="1" applyFont="1" applyFill="1" applyAlignment="1">
      <alignment horizontal="center"/>
    </xf>
    <xf numFmtId="43" fontId="2" fillId="0" borderId="1" xfId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9" fontId="3" fillId="2" borderId="0" xfId="2" applyFont="1" applyFill="1" applyAlignment="1">
      <alignment horizontal="center"/>
    </xf>
    <xf numFmtId="0" fontId="3" fillId="0" borderId="0" xfId="0" applyFont="1" applyFill="1" applyAlignment="1">
      <alignment horizontal="right"/>
    </xf>
    <xf numFmtId="43" fontId="2" fillId="0" borderId="2" xfId="0" applyNumberFormat="1" applyFont="1" applyFill="1" applyBorder="1"/>
    <xf numFmtId="43" fontId="2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sqref="A1:XFD1048576"/>
    </sheetView>
  </sheetViews>
  <sheetFormatPr defaultRowHeight="14.25" x14ac:dyDescent="0.2"/>
  <cols>
    <col min="1" max="1" width="25.85546875" style="22" customWidth="1"/>
    <col min="2" max="2" width="13.7109375" style="4" customWidth="1"/>
    <col min="3" max="3" width="13.5703125" style="4" customWidth="1"/>
    <col min="4" max="4" width="11.7109375" style="4" customWidth="1"/>
    <col min="5" max="5" width="12.85546875" style="4" customWidth="1"/>
    <col min="6" max="7" width="11.5703125" style="4" bestFit="1" customWidth="1"/>
    <col min="8" max="8" width="9.28515625" style="4" bestFit="1" customWidth="1"/>
    <col min="9" max="9" width="11.5703125" style="4" bestFit="1" customWidth="1"/>
    <col min="10" max="11" width="11.5703125" style="9" bestFit="1" customWidth="1"/>
    <col min="12" max="12" width="13.85546875" style="9" bestFit="1" customWidth="1"/>
    <col min="13" max="16384" width="9.140625" style="4"/>
  </cols>
  <sheetData>
    <row r="1" spans="1:12" ht="42.75" x14ac:dyDescent="0.2">
      <c r="A1" s="1" t="s">
        <v>0</v>
      </c>
      <c r="B1" s="1" t="s">
        <v>1</v>
      </c>
      <c r="C1" s="2" t="s">
        <v>2</v>
      </c>
      <c r="D1" s="3" t="s">
        <v>3</v>
      </c>
      <c r="E1" s="20" t="s">
        <v>26</v>
      </c>
      <c r="F1" s="3" t="s">
        <v>22</v>
      </c>
      <c r="G1" s="2" t="s">
        <v>4</v>
      </c>
      <c r="H1" s="14" t="s">
        <v>5</v>
      </c>
      <c r="I1" s="2" t="s">
        <v>6</v>
      </c>
      <c r="J1" s="11" t="s">
        <v>7</v>
      </c>
      <c r="K1" s="11" t="s">
        <v>8</v>
      </c>
      <c r="L1" s="12" t="s">
        <v>9</v>
      </c>
    </row>
    <row r="2" spans="1:12" x14ac:dyDescent="0.2">
      <c r="B2" s="5"/>
      <c r="C2" s="6"/>
      <c r="D2" s="6"/>
      <c r="E2" s="21"/>
      <c r="F2" s="6"/>
      <c r="G2" s="6"/>
      <c r="H2" s="15"/>
      <c r="I2" s="6"/>
      <c r="J2" s="10"/>
      <c r="K2" s="10"/>
      <c r="L2" s="10"/>
    </row>
    <row r="3" spans="1:12" s="9" customFormat="1" x14ac:dyDescent="0.2">
      <c r="A3" s="23" t="s">
        <v>10</v>
      </c>
      <c r="B3" s="8">
        <v>22</v>
      </c>
      <c r="C3" s="10">
        <v>58231</v>
      </c>
      <c r="D3" s="10">
        <v>313.07</v>
      </c>
      <c r="E3" s="21">
        <v>54</v>
      </c>
      <c r="F3" s="10">
        <f>E3*D3</f>
        <v>16905.78</v>
      </c>
      <c r="G3" s="10">
        <f>C3+F3</f>
        <v>75136.78</v>
      </c>
      <c r="H3" s="15">
        <v>0.23</v>
      </c>
      <c r="I3" s="10">
        <f>G3*H3</f>
        <v>17281.4594</v>
      </c>
      <c r="J3" s="10">
        <f>I3+G3</f>
        <v>92418.239399999991</v>
      </c>
      <c r="K3" s="10">
        <v>88541.9</v>
      </c>
      <c r="L3" s="10">
        <f>J3-K3</f>
        <v>3876.3393999999971</v>
      </c>
    </row>
    <row r="4" spans="1:12" x14ac:dyDescent="0.2">
      <c r="A4" s="22" t="s">
        <v>11</v>
      </c>
      <c r="B4" s="5">
        <v>25</v>
      </c>
      <c r="C4" s="6">
        <v>59495</v>
      </c>
      <c r="D4" s="6">
        <v>319.87</v>
      </c>
      <c r="E4" s="21">
        <v>54</v>
      </c>
      <c r="F4" s="10">
        <f t="shared" ref="F4:F19" si="0">E4*D4</f>
        <v>17272.98</v>
      </c>
      <c r="G4" s="10">
        <f t="shared" ref="G4:G19" si="1">C4+F4</f>
        <v>76767.98</v>
      </c>
      <c r="H4" s="15">
        <v>0.18</v>
      </c>
      <c r="I4" s="10">
        <f>G4*H4</f>
        <v>13818.236399999998</v>
      </c>
      <c r="J4" s="10">
        <f t="shared" ref="J4:J19" si="2">I4+G4</f>
        <v>90586.21639999999</v>
      </c>
      <c r="K4" s="10">
        <v>87352.78</v>
      </c>
      <c r="L4" s="10">
        <f t="shared" ref="L4:L19" si="3">J4-K4</f>
        <v>3233.4363999999914</v>
      </c>
    </row>
    <row r="5" spans="1:12" x14ac:dyDescent="0.2">
      <c r="A5" s="22" t="s">
        <v>23</v>
      </c>
      <c r="B5" s="5">
        <v>20</v>
      </c>
      <c r="C5" s="6">
        <v>57918</v>
      </c>
      <c r="D5" s="6">
        <v>311.39</v>
      </c>
      <c r="E5" s="21">
        <v>49</v>
      </c>
      <c r="F5" s="10">
        <f t="shared" si="0"/>
        <v>15258.109999999999</v>
      </c>
      <c r="G5" s="10">
        <f t="shared" si="1"/>
        <v>73176.11</v>
      </c>
      <c r="H5" s="15">
        <v>0.16</v>
      </c>
      <c r="I5" s="10">
        <f t="shared" ref="I5:I7" si="4">G5*H5</f>
        <v>11708.177600000001</v>
      </c>
      <c r="J5" s="10">
        <f t="shared" si="2"/>
        <v>84884.287599999996</v>
      </c>
      <c r="K5" s="10">
        <v>81305.320000000007</v>
      </c>
      <c r="L5" s="10">
        <f t="shared" si="3"/>
        <v>3578.967599999989</v>
      </c>
    </row>
    <row r="6" spans="1:12" x14ac:dyDescent="0.2">
      <c r="A6" s="22" t="s">
        <v>12</v>
      </c>
      <c r="B6" s="5">
        <v>26</v>
      </c>
      <c r="C6" s="6">
        <v>59652</v>
      </c>
      <c r="D6" s="6">
        <v>320.70999999999998</v>
      </c>
      <c r="E6" s="21">
        <v>49</v>
      </c>
      <c r="F6" s="10">
        <f t="shared" si="0"/>
        <v>15714.789999999999</v>
      </c>
      <c r="G6" s="10">
        <f t="shared" si="1"/>
        <v>75366.789999999994</v>
      </c>
      <c r="H6" s="15">
        <v>0.16</v>
      </c>
      <c r="I6" s="10">
        <f t="shared" si="4"/>
        <v>12058.686399999999</v>
      </c>
      <c r="J6" s="10">
        <f t="shared" si="2"/>
        <v>87425.476399999985</v>
      </c>
      <c r="K6" s="10">
        <v>83837.19</v>
      </c>
      <c r="L6" s="10">
        <f t="shared" si="3"/>
        <v>3588.2863999999827</v>
      </c>
    </row>
    <row r="7" spans="1:12" x14ac:dyDescent="0.2">
      <c r="A7" s="22" t="s">
        <v>13</v>
      </c>
      <c r="B7" s="5">
        <v>18</v>
      </c>
      <c r="C7" s="6">
        <v>57089</v>
      </c>
      <c r="D7" s="6">
        <v>306.93</v>
      </c>
      <c r="E7" s="21">
        <v>49</v>
      </c>
      <c r="F7" s="10">
        <f t="shared" si="0"/>
        <v>15039.57</v>
      </c>
      <c r="G7" s="10">
        <f t="shared" si="1"/>
        <v>72128.570000000007</v>
      </c>
      <c r="H7" s="15">
        <v>0.15</v>
      </c>
      <c r="I7" s="10">
        <f t="shared" si="4"/>
        <v>10819.2855</v>
      </c>
      <c r="J7" s="10">
        <f t="shared" si="2"/>
        <v>82947.855500000005</v>
      </c>
      <c r="K7" s="10">
        <v>80017.45</v>
      </c>
      <c r="L7" s="10">
        <f t="shared" si="3"/>
        <v>2930.405500000008</v>
      </c>
    </row>
    <row r="8" spans="1:12" x14ac:dyDescent="0.2">
      <c r="B8" s="5"/>
      <c r="C8" s="6"/>
      <c r="D8" s="6"/>
      <c r="E8" s="21"/>
      <c r="F8" s="6"/>
      <c r="G8" s="6"/>
      <c r="H8" s="15"/>
      <c r="I8" s="6"/>
      <c r="J8" s="10"/>
      <c r="K8" s="10"/>
      <c r="L8" s="10"/>
    </row>
    <row r="9" spans="1:12" ht="28.5" x14ac:dyDescent="0.2">
      <c r="A9" s="22" t="s">
        <v>25</v>
      </c>
      <c r="B9" s="5">
        <v>8</v>
      </c>
      <c r="C9" s="6">
        <v>50305</v>
      </c>
      <c r="D9" s="6">
        <v>270.45999999999998</v>
      </c>
      <c r="E9" s="21">
        <v>19</v>
      </c>
      <c r="F9" s="10">
        <f t="shared" si="0"/>
        <v>5138.74</v>
      </c>
      <c r="G9" s="10">
        <f t="shared" si="1"/>
        <v>55443.74</v>
      </c>
      <c r="H9" s="15">
        <v>0.13</v>
      </c>
      <c r="I9" s="10">
        <f t="shared" ref="I9:I13" si="5">G9*H9</f>
        <v>7207.6862000000001</v>
      </c>
      <c r="J9" s="10">
        <f t="shared" si="2"/>
        <v>62651.426200000002</v>
      </c>
      <c r="K9" s="10">
        <v>73476.23</v>
      </c>
      <c r="L9" s="10">
        <f t="shared" si="3"/>
        <v>-10824.803799999994</v>
      </c>
    </row>
    <row r="10" spans="1:12" ht="28.5" x14ac:dyDescent="0.2">
      <c r="A10" s="22" t="s">
        <v>24</v>
      </c>
      <c r="B10" s="5">
        <v>5</v>
      </c>
      <c r="C10" s="6">
        <v>49837</v>
      </c>
      <c r="D10" s="6">
        <v>267.94</v>
      </c>
      <c r="E10" s="21">
        <v>19</v>
      </c>
      <c r="F10" s="10">
        <f t="shared" si="0"/>
        <v>5090.8599999999997</v>
      </c>
      <c r="G10" s="10">
        <f t="shared" si="1"/>
        <v>54927.86</v>
      </c>
      <c r="H10" s="15">
        <v>0.13</v>
      </c>
      <c r="I10" s="10">
        <f t="shared" si="5"/>
        <v>7140.6217999999999</v>
      </c>
      <c r="J10" s="10">
        <f t="shared" si="2"/>
        <v>62068.481800000001</v>
      </c>
      <c r="K10" s="10">
        <v>55195.82</v>
      </c>
      <c r="L10" s="10">
        <f t="shared" ref="L10" si="6">J10-K10</f>
        <v>6872.6618000000017</v>
      </c>
    </row>
    <row r="11" spans="1:12" ht="28.5" x14ac:dyDescent="0.2">
      <c r="A11" s="22" t="s">
        <v>14</v>
      </c>
      <c r="B11" s="5">
        <v>11</v>
      </c>
      <c r="C11" s="6">
        <v>51019</v>
      </c>
      <c r="D11" s="6">
        <v>274.3</v>
      </c>
      <c r="E11" s="21">
        <v>19</v>
      </c>
      <c r="F11" s="10">
        <f t="shared" si="0"/>
        <v>5211.7</v>
      </c>
      <c r="G11" s="10">
        <f t="shared" si="1"/>
        <v>56230.7</v>
      </c>
      <c r="H11" s="15">
        <v>0.13</v>
      </c>
      <c r="I11" s="10">
        <f t="shared" si="5"/>
        <v>7309.991</v>
      </c>
      <c r="J11" s="10">
        <f t="shared" si="2"/>
        <v>63540.690999999999</v>
      </c>
      <c r="K11" s="10">
        <v>72986.429999999993</v>
      </c>
      <c r="L11" s="10">
        <f t="shared" si="3"/>
        <v>-9445.7389999999941</v>
      </c>
    </row>
    <row r="12" spans="1:12" x14ac:dyDescent="0.2">
      <c r="A12" s="22" t="s">
        <v>15</v>
      </c>
      <c r="B12" s="5">
        <v>12</v>
      </c>
      <c r="C12" s="6">
        <v>55332</v>
      </c>
      <c r="D12" s="6">
        <v>297.48</v>
      </c>
      <c r="E12" s="21">
        <v>14</v>
      </c>
      <c r="F12" s="10">
        <f t="shared" si="0"/>
        <v>4164.72</v>
      </c>
      <c r="G12" s="10">
        <f t="shared" si="1"/>
        <v>59496.72</v>
      </c>
      <c r="H12" s="15">
        <v>0.1</v>
      </c>
      <c r="I12" s="10">
        <f t="shared" si="5"/>
        <v>5949.6720000000005</v>
      </c>
      <c r="J12" s="10">
        <f t="shared" si="2"/>
        <v>65446.392</v>
      </c>
      <c r="K12" s="10">
        <v>65376.36</v>
      </c>
      <c r="L12" s="10">
        <f t="shared" si="3"/>
        <v>70.031999999999243</v>
      </c>
    </row>
    <row r="13" spans="1:12" x14ac:dyDescent="0.2">
      <c r="A13" s="22" t="s">
        <v>16</v>
      </c>
      <c r="B13" s="5">
        <v>21</v>
      </c>
      <c r="C13" s="6">
        <v>58074</v>
      </c>
      <c r="D13" s="6">
        <v>312.23</v>
      </c>
      <c r="E13" s="21">
        <v>14</v>
      </c>
      <c r="F13" s="10">
        <f t="shared" si="0"/>
        <v>4371.22</v>
      </c>
      <c r="G13" s="10">
        <f t="shared" si="1"/>
        <v>62445.22</v>
      </c>
      <c r="H13" s="15">
        <v>0.1</v>
      </c>
      <c r="I13" s="10">
        <f t="shared" si="5"/>
        <v>6244.5220000000008</v>
      </c>
      <c r="J13" s="10">
        <f t="shared" si="2"/>
        <v>68689.741999999998</v>
      </c>
      <c r="K13" s="10">
        <v>65884.03</v>
      </c>
      <c r="L13" s="10">
        <f t="shared" si="3"/>
        <v>2805.7119999999995</v>
      </c>
    </row>
    <row r="14" spans="1:12" x14ac:dyDescent="0.2">
      <c r="B14" s="5"/>
      <c r="C14" s="6"/>
      <c r="D14" s="6"/>
      <c r="E14" s="21"/>
      <c r="F14" s="6"/>
      <c r="G14" s="6"/>
      <c r="H14" s="15"/>
      <c r="I14" s="6"/>
      <c r="J14" s="10"/>
      <c r="K14" s="10"/>
      <c r="L14" s="10"/>
    </row>
    <row r="15" spans="1:12" x14ac:dyDescent="0.2">
      <c r="A15" s="22" t="s">
        <v>17</v>
      </c>
      <c r="B15" s="5">
        <v>15</v>
      </c>
      <c r="C15" s="6">
        <v>56621</v>
      </c>
      <c r="D15" s="6">
        <v>304.41000000000003</v>
      </c>
      <c r="E15" s="21">
        <v>54</v>
      </c>
      <c r="F15" s="10">
        <f t="shared" si="0"/>
        <v>16438.140000000003</v>
      </c>
      <c r="G15" s="10">
        <f t="shared" si="1"/>
        <v>73059.14</v>
      </c>
      <c r="H15" s="15">
        <v>0.17</v>
      </c>
      <c r="I15" s="10">
        <f t="shared" ref="I15:I19" si="7">G15*H15</f>
        <v>12420.053800000002</v>
      </c>
      <c r="J15" s="10">
        <f t="shared" si="2"/>
        <v>85479.193800000008</v>
      </c>
      <c r="K15" s="10">
        <v>85078.07</v>
      </c>
      <c r="L15" s="10">
        <f t="shared" si="3"/>
        <v>401.12380000000121</v>
      </c>
    </row>
    <row r="16" spans="1:12" ht="28.5" x14ac:dyDescent="0.2">
      <c r="A16" s="22" t="s">
        <v>18</v>
      </c>
      <c r="B16" s="5">
        <v>21</v>
      </c>
      <c r="C16" s="6">
        <v>58074</v>
      </c>
      <c r="D16" s="6">
        <v>312.23</v>
      </c>
      <c r="E16" s="21">
        <v>54</v>
      </c>
      <c r="F16" s="10">
        <f t="shared" si="0"/>
        <v>16860.420000000002</v>
      </c>
      <c r="G16" s="10">
        <f t="shared" si="1"/>
        <v>74934.42</v>
      </c>
      <c r="H16" s="15">
        <v>0.17</v>
      </c>
      <c r="I16" s="10">
        <f t="shared" si="7"/>
        <v>12738.851400000001</v>
      </c>
      <c r="J16" s="10">
        <f t="shared" si="2"/>
        <v>87673.271399999998</v>
      </c>
      <c r="K16" s="10">
        <v>86862.47</v>
      </c>
      <c r="L16" s="10">
        <f t="shared" si="3"/>
        <v>810.80139999999665</v>
      </c>
    </row>
    <row r="17" spans="1:12" x14ac:dyDescent="0.2">
      <c r="A17" s="22" t="s">
        <v>27</v>
      </c>
      <c r="B17" s="5">
        <v>19</v>
      </c>
      <c r="C17" s="6">
        <v>53018</v>
      </c>
      <c r="D17" s="6">
        <v>285.04000000000002</v>
      </c>
      <c r="E17" s="21">
        <v>54</v>
      </c>
      <c r="F17" s="10">
        <f t="shared" si="0"/>
        <v>15392.160000000002</v>
      </c>
      <c r="G17" s="10">
        <f t="shared" si="1"/>
        <v>68410.16</v>
      </c>
      <c r="H17" s="15">
        <v>0.17</v>
      </c>
      <c r="I17" s="10">
        <f t="shared" si="7"/>
        <v>11629.727200000001</v>
      </c>
      <c r="J17" s="10">
        <f t="shared" si="2"/>
        <v>80039.887199999997</v>
      </c>
      <c r="K17" s="10">
        <v>85078.01</v>
      </c>
      <c r="L17" s="10">
        <f t="shared" si="3"/>
        <v>-5038.1227999999974</v>
      </c>
    </row>
    <row r="18" spans="1:12" ht="28.5" x14ac:dyDescent="0.2">
      <c r="A18" s="22" t="s">
        <v>19</v>
      </c>
      <c r="B18" s="5">
        <v>29</v>
      </c>
      <c r="C18" s="6">
        <v>60119</v>
      </c>
      <c r="D18" s="6">
        <v>323.22000000000003</v>
      </c>
      <c r="E18" s="21">
        <v>54</v>
      </c>
      <c r="F18" s="10">
        <f t="shared" si="0"/>
        <v>17453.88</v>
      </c>
      <c r="G18" s="10">
        <f t="shared" si="1"/>
        <v>77572.88</v>
      </c>
      <c r="H18" s="15">
        <v>0.17</v>
      </c>
      <c r="I18" s="10">
        <f t="shared" si="7"/>
        <v>13187.389600000002</v>
      </c>
      <c r="J18" s="10">
        <f t="shared" si="2"/>
        <v>90760.2696</v>
      </c>
      <c r="K18" s="10">
        <v>87172.57</v>
      </c>
      <c r="L18" s="10">
        <f t="shared" si="3"/>
        <v>3587.6995999999926</v>
      </c>
    </row>
    <row r="19" spans="1:12" x14ac:dyDescent="0.2">
      <c r="A19" s="23" t="s">
        <v>20</v>
      </c>
      <c r="B19" s="8">
        <v>20</v>
      </c>
      <c r="C19" s="10">
        <v>57918</v>
      </c>
      <c r="D19" s="10">
        <v>311.39</v>
      </c>
      <c r="E19" s="21">
        <v>54</v>
      </c>
      <c r="F19" s="10">
        <f t="shared" si="0"/>
        <v>16815.059999999998</v>
      </c>
      <c r="G19" s="10">
        <f t="shared" si="1"/>
        <v>74733.06</v>
      </c>
      <c r="H19" s="15">
        <v>0.17</v>
      </c>
      <c r="I19" s="10">
        <f t="shared" si="7"/>
        <v>12704.620200000001</v>
      </c>
      <c r="J19" s="10">
        <f t="shared" si="2"/>
        <v>87437.680200000003</v>
      </c>
      <c r="K19" s="10">
        <v>86573.62</v>
      </c>
      <c r="L19" s="10">
        <f t="shared" si="3"/>
        <v>864.06020000000717</v>
      </c>
    </row>
    <row r="20" spans="1:12" x14ac:dyDescent="0.2">
      <c r="B20" s="5"/>
      <c r="C20" s="6"/>
      <c r="D20" s="6"/>
      <c r="E20" s="5"/>
      <c r="F20" s="6"/>
      <c r="G20" s="6"/>
      <c r="H20" s="7"/>
      <c r="I20" s="6"/>
      <c r="J20" s="10"/>
      <c r="K20" s="10"/>
      <c r="L20" s="10"/>
    </row>
    <row r="21" spans="1:12" ht="15" thickBot="1" x14ac:dyDescent="0.25">
      <c r="B21" s="5"/>
      <c r="C21" s="6"/>
      <c r="D21" s="6"/>
      <c r="E21" s="5"/>
      <c r="F21" s="6"/>
      <c r="G21" s="6"/>
      <c r="H21" s="7"/>
      <c r="I21" s="6"/>
      <c r="J21" s="10"/>
      <c r="K21" s="18" t="s">
        <v>28</v>
      </c>
      <c r="L21" s="13">
        <f>SUM(L3:L19)</f>
        <v>7310.8604999999807</v>
      </c>
    </row>
    <row r="22" spans="1:12" ht="15" thickTop="1" x14ac:dyDescent="0.2">
      <c r="B22" s="5"/>
      <c r="C22" s="6"/>
      <c r="D22" s="6"/>
      <c r="E22" s="5"/>
      <c r="F22" s="6"/>
      <c r="G22" s="6"/>
      <c r="H22" s="7"/>
      <c r="I22" s="6"/>
      <c r="J22" s="10"/>
      <c r="K22" s="18"/>
      <c r="L22" s="10"/>
    </row>
    <row r="23" spans="1:12" ht="42.75" x14ac:dyDescent="0.2">
      <c r="A23" s="24" t="s">
        <v>21</v>
      </c>
      <c r="B23" s="5"/>
      <c r="C23" s="6"/>
      <c r="D23" s="6"/>
      <c r="E23" s="5"/>
      <c r="F23" s="6"/>
      <c r="G23" s="6"/>
      <c r="H23" s="7"/>
      <c r="I23" s="6"/>
      <c r="J23" s="10"/>
      <c r="K23" s="18" t="s">
        <v>29</v>
      </c>
      <c r="L23" s="10">
        <f>-L9-L11-L17</f>
        <v>25308.665599999986</v>
      </c>
    </row>
    <row r="24" spans="1:12" ht="15" thickBot="1" x14ac:dyDescent="0.25">
      <c r="K24" s="19" t="s">
        <v>30</v>
      </c>
      <c r="L24" s="17">
        <f>L3+L4+L5+L6+L7+L10+L12+L13+L15+L16+L18+L19</f>
        <v>32619.526099999966</v>
      </c>
    </row>
    <row r="25" spans="1:12" ht="15" thickTop="1" x14ac:dyDescent="0.2">
      <c r="K25" s="16"/>
    </row>
  </sheetData>
  <printOptions gridLines="1"/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sqref="A1:XFD1048576"/>
    </sheetView>
  </sheetViews>
  <sheetFormatPr defaultRowHeight="14.25" x14ac:dyDescent="0.2"/>
  <cols>
    <col min="1" max="1" width="25.85546875" style="22" customWidth="1"/>
    <col min="2" max="2" width="13.7109375" style="4" customWidth="1"/>
    <col min="3" max="3" width="13.5703125" style="4" customWidth="1"/>
    <col min="4" max="4" width="11.7109375" style="4" customWidth="1"/>
    <col min="5" max="5" width="12.85546875" style="4" customWidth="1"/>
    <col min="6" max="7" width="11.5703125" style="4" bestFit="1" customWidth="1"/>
    <col min="8" max="8" width="9.28515625" style="4" bestFit="1" customWidth="1"/>
    <col min="9" max="9" width="11.5703125" style="4" bestFit="1" customWidth="1"/>
    <col min="10" max="11" width="11.5703125" style="9" bestFit="1" customWidth="1"/>
    <col min="12" max="12" width="13.85546875" style="9" bestFit="1" customWidth="1"/>
    <col min="13" max="16384" width="9.140625" style="4"/>
  </cols>
  <sheetData>
    <row r="1" spans="1:12" ht="42.75" x14ac:dyDescent="0.2">
      <c r="A1" s="1" t="s">
        <v>0</v>
      </c>
      <c r="B1" s="1" t="s">
        <v>1</v>
      </c>
      <c r="C1" s="2" t="s">
        <v>2</v>
      </c>
      <c r="D1" s="3" t="s">
        <v>3</v>
      </c>
      <c r="E1" s="20" t="s">
        <v>26</v>
      </c>
      <c r="F1" s="3" t="s">
        <v>22</v>
      </c>
      <c r="G1" s="2" t="s">
        <v>4</v>
      </c>
      <c r="H1" s="14" t="s">
        <v>5</v>
      </c>
      <c r="I1" s="2" t="s">
        <v>6</v>
      </c>
      <c r="J1" s="11" t="s">
        <v>7</v>
      </c>
      <c r="K1" s="11" t="s">
        <v>8</v>
      </c>
      <c r="L1" s="12" t="s">
        <v>9</v>
      </c>
    </row>
    <row r="2" spans="1:12" x14ac:dyDescent="0.2">
      <c r="B2" s="5"/>
      <c r="C2" s="6"/>
      <c r="D2" s="6"/>
      <c r="E2" s="21"/>
      <c r="F2" s="6"/>
      <c r="G2" s="6"/>
      <c r="H2" s="15"/>
      <c r="I2" s="6"/>
      <c r="J2" s="10"/>
      <c r="K2" s="10"/>
      <c r="L2" s="10"/>
    </row>
    <row r="3" spans="1:12" ht="28.5" x14ac:dyDescent="0.2">
      <c r="A3" s="22" t="s">
        <v>24</v>
      </c>
      <c r="B3" s="5">
        <v>5</v>
      </c>
      <c r="C3" s="6">
        <v>49837</v>
      </c>
      <c r="D3" s="6">
        <v>267.94</v>
      </c>
      <c r="E3" s="21">
        <v>19</v>
      </c>
      <c r="F3" s="10">
        <f t="shared" ref="F3:F5" si="0">E3*D3</f>
        <v>5090.8599999999997</v>
      </c>
      <c r="G3" s="10">
        <f t="shared" ref="G3:G5" si="1">C3+F3</f>
        <v>54927.86</v>
      </c>
      <c r="H3" s="15">
        <v>0.13</v>
      </c>
      <c r="I3" s="10">
        <f t="shared" ref="I3:I5" si="2">G3*H3</f>
        <v>7140.6217999999999</v>
      </c>
      <c r="J3" s="10">
        <f t="shared" ref="J3:J5" si="3">I3+G3</f>
        <v>62068.481800000001</v>
      </c>
      <c r="K3" s="10">
        <v>55195.82</v>
      </c>
      <c r="L3" s="10">
        <f t="shared" ref="L3:L5" si="4">J3-K3</f>
        <v>6872.6618000000017</v>
      </c>
    </row>
    <row r="4" spans="1:12" x14ac:dyDescent="0.2">
      <c r="A4" s="22" t="s">
        <v>15</v>
      </c>
      <c r="B4" s="5">
        <v>12</v>
      </c>
      <c r="C4" s="6">
        <v>55332</v>
      </c>
      <c r="D4" s="6">
        <v>297.48</v>
      </c>
      <c r="E4" s="21">
        <v>14</v>
      </c>
      <c r="F4" s="10">
        <f t="shared" si="0"/>
        <v>4164.72</v>
      </c>
      <c r="G4" s="10">
        <f t="shared" si="1"/>
        <v>59496.72</v>
      </c>
      <c r="H4" s="15">
        <v>0.1</v>
      </c>
      <c r="I4" s="10">
        <f t="shared" si="2"/>
        <v>5949.6720000000005</v>
      </c>
      <c r="J4" s="10">
        <f t="shared" si="3"/>
        <v>65446.392</v>
      </c>
      <c r="K4" s="10">
        <v>65376.36</v>
      </c>
      <c r="L4" s="10">
        <f t="shared" si="4"/>
        <v>70.031999999999243</v>
      </c>
    </row>
    <row r="5" spans="1:12" x14ac:dyDescent="0.2">
      <c r="A5" s="22" t="s">
        <v>16</v>
      </c>
      <c r="B5" s="5">
        <v>21</v>
      </c>
      <c r="C5" s="6">
        <v>58074</v>
      </c>
      <c r="D5" s="6">
        <v>312.23</v>
      </c>
      <c r="E5" s="21">
        <v>14</v>
      </c>
      <c r="F5" s="10">
        <f t="shared" si="0"/>
        <v>4371.22</v>
      </c>
      <c r="G5" s="10">
        <f t="shared" si="1"/>
        <v>62445.22</v>
      </c>
      <c r="H5" s="15">
        <v>0.1</v>
      </c>
      <c r="I5" s="10">
        <f t="shared" si="2"/>
        <v>6244.5220000000008</v>
      </c>
      <c r="J5" s="10">
        <f t="shared" si="3"/>
        <v>68689.741999999998</v>
      </c>
      <c r="K5" s="10">
        <v>65884.03</v>
      </c>
      <c r="L5" s="10">
        <f t="shared" si="4"/>
        <v>2805.7119999999995</v>
      </c>
    </row>
    <row r="6" spans="1:12" x14ac:dyDescent="0.2">
      <c r="B6" s="5"/>
      <c r="C6" s="6"/>
      <c r="D6" s="6"/>
      <c r="E6" s="5"/>
      <c r="F6" s="6"/>
      <c r="G6" s="6"/>
      <c r="H6" s="7"/>
      <c r="I6" s="6"/>
      <c r="J6" s="10"/>
      <c r="K6" s="10"/>
      <c r="L6" s="10"/>
    </row>
    <row r="7" spans="1:12" ht="15" thickBot="1" x14ac:dyDescent="0.25">
      <c r="B7" s="5"/>
      <c r="C7" s="6"/>
      <c r="D7" s="6"/>
      <c r="E7" s="5"/>
      <c r="F7" s="6"/>
      <c r="G7" s="6"/>
      <c r="H7" s="7"/>
      <c r="I7" s="6"/>
      <c r="J7" s="10"/>
      <c r="K7" s="18" t="s">
        <v>28</v>
      </c>
      <c r="L7" s="13">
        <f>SUM(L3:L5)</f>
        <v>9748.4058000000005</v>
      </c>
    </row>
    <row r="8" spans="1:12" ht="15" thickTop="1" x14ac:dyDescent="0.2">
      <c r="B8" s="5"/>
      <c r="C8" s="6"/>
      <c r="D8" s="6"/>
      <c r="E8" s="5"/>
      <c r="F8" s="6"/>
      <c r="G8" s="6"/>
      <c r="H8" s="7"/>
      <c r="I8" s="6"/>
      <c r="J8" s="10"/>
      <c r="K8" s="18"/>
      <c r="L8" s="10"/>
    </row>
    <row r="9" spans="1:12" x14ac:dyDescent="0.2">
      <c r="K9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Garrard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Coffey, Stacy</dc:creator>
  <cp:lastModifiedBy>Stull, Kevin</cp:lastModifiedBy>
  <cp:lastPrinted>2021-03-10T11:07:55Z</cp:lastPrinted>
  <dcterms:created xsi:type="dcterms:W3CDTF">2021-03-08T16:45:32Z</dcterms:created>
  <dcterms:modified xsi:type="dcterms:W3CDTF">2021-04-02T14:49:56Z</dcterms:modified>
</cp:coreProperties>
</file>