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mark.thomas\Desktop\staffing docs\"/>
    </mc:Choice>
  </mc:AlternateContent>
  <xr:revisionPtr revIDLastSave="0" documentId="13_ncr:1_{E5E19754-A707-46F0-8A49-975A8BC25B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3" i="1" l="1"/>
  <c r="C43" i="1"/>
  <c r="B32" i="1"/>
  <c r="C32" i="1"/>
  <c r="B25" i="1"/>
  <c r="B15" i="1"/>
  <c r="K32" i="1" l="1"/>
  <c r="J32" i="1"/>
  <c r="D58" i="1" l="1"/>
  <c r="E58" i="1"/>
  <c r="F58" i="1"/>
  <c r="D43" i="1"/>
  <c r="E43" i="1"/>
  <c r="D32" i="1"/>
  <c r="C25" i="1" l="1"/>
  <c r="D25" i="1"/>
  <c r="E25" i="1"/>
  <c r="C15" i="1"/>
  <c r="E15" i="1" l="1"/>
  <c r="D15" i="1"/>
  <c r="F42" i="1"/>
  <c r="K10" i="1"/>
  <c r="K11" i="1"/>
  <c r="K12" i="1"/>
  <c r="K13" i="1"/>
  <c r="K14" i="1"/>
  <c r="K29" i="1"/>
  <c r="K41" i="1"/>
  <c r="K24" i="1"/>
  <c r="K23" i="1"/>
  <c r="K22" i="1"/>
  <c r="K21" i="1"/>
  <c r="K20" i="1"/>
  <c r="K40" i="1"/>
  <c r="K39" i="1"/>
  <c r="K38" i="1"/>
  <c r="K31" i="1"/>
  <c r="K30" i="1"/>
  <c r="K19" i="1"/>
  <c r="K9" i="1"/>
  <c r="G42" i="1"/>
  <c r="H54" i="1"/>
  <c r="H55" i="1"/>
  <c r="H56" i="1"/>
  <c r="H57" i="1"/>
  <c r="H53" i="1"/>
  <c r="G41" i="1"/>
  <c r="J41" i="1" s="1"/>
  <c r="G40" i="1"/>
  <c r="J40" i="1" s="1"/>
  <c r="G39" i="1"/>
  <c r="J39" i="1" s="1"/>
  <c r="G38" i="1"/>
  <c r="J38" i="1" s="1"/>
  <c r="J31" i="1"/>
  <c r="J30" i="1"/>
  <c r="J29" i="1"/>
  <c r="J24" i="1"/>
  <c r="J23" i="1"/>
  <c r="J22" i="1"/>
  <c r="J21" i="1"/>
  <c r="J20" i="1"/>
  <c r="J10" i="1"/>
  <c r="J11" i="1"/>
  <c r="J12" i="1"/>
  <c r="J13" i="1"/>
  <c r="J14" i="1"/>
  <c r="J9" i="1"/>
  <c r="G54" i="1"/>
  <c r="G55" i="1"/>
  <c r="G56" i="1"/>
  <c r="G57" i="1"/>
  <c r="G53" i="1"/>
  <c r="F39" i="1"/>
  <c r="I39" i="1" s="1"/>
  <c r="F40" i="1"/>
  <c r="I40" i="1" s="1"/>
  <c r="F41" i="1"/>
  <c r="I41" i="1" s="1"/>
  <c r="F38" i="1"/>
  <c r="I38" i="1" s="1"/>
  <c r="F30" i="1"/>
  <c r="I30" i="1" s="1"/>
  <c r="F31" i="1"/>
  <c r="I31" i="1" s="1"/>
  <c r="F29" i="1"/>
  <c r="I29" i="1" s="1"/>
  <c r="F20" i="1"/>
  <c r="I20" i="1" s="1"/>
  <c r="F21" i="1"/>
  <c r="I21" i="1" s="1"/>
  <c r="F22" i="1"/>
  <c r="I22" i="1" s="1"/>
  <c r="F23" i="1"/>
  <c r="I23" i="1" s="1"/>
  <c r="F24" i="1"/>
  <c r="I24" i="1" s="1"/>
  <c r="F19" i="1"/>
  <c r="I19" i="1" s="1"/>
  <c r="F10" i="1"/>
  <c r="I10" i="1" s="1"/>
  <c r="F11" i="1"/>
  <c r="I11" i="1" s="1"/>
  <c r="F12" i="1"/>
  <c r="I12" i="1" s="1"/>
  <c r="F13" i="1"/>
  <c r="I13" i="1" s="1"/>
  <c r="F14" i="1"/>
  <c r="I14" i="1" s="1"/>
  <c r="F9" i="1"/>
  <c r="I9" i="1" s="1"/>
  <c r="K34" i="1"/>
  <c r="G32" i="1" l="1"/>
  <c r="F32" i="1"/>
  <c r="K43" i="1"/>
  <c r="K45" i="1" s="1"/>
  <c r="G25" i="1"/>
  <c r="J34" i="1"/>
  <c r="K15" i="1"/>
  <c r="J43" i="1"/>
  <c r="G43" i="1"/>
  <c r="F43" i="1"/>
  <c r="I43" i="1"/>
  <c r="I32" i="1"/>
  <c r="I34" i="1" s="1"/>
  <c r="K25" i="1"/>
  <c r="J19" i="1"/>
  <c r="J25" i="1" s="1"/>
  <c r="F25" i="1"/>
  <c r="I25" i="1"/>
  <c r="J15" i="1"/>
  <c r="G15" i="1"/>
  <c r="F15" i="1"/>
  <c r="I15" i="1"/>
</calcChain>
</file>

<file path=xl/sharedStrings.xml><?xml version="1.0" encoding="utf-8"?>
<sst xmlns="http://schemas.openxmlformats.org/spreadsheetml/2006/main" count="145" uniqueCount="46">
  <si>
    <t xml:space="preserve">       Todd County Board of Education</t>
  </si>
  <si>
    <t>Staffing Allocations Based on Class Sizes</t>
  </si>
  <si>
    <t xml:space="preserve">     Rolled to Next Grade Level</t>
  </si>
  <si>
    <t>2019-2020</t>
  </si>
  <si>
    <t>North Todd Elementary School</t>
  </si>
  <si>
    <t>Past 3 year</t>
  </si>
  <si>
    <t>One Year</t>
  </si>
  <si>
    <t>Estimated</t>
  </si>
  <si>
    <t>2018-2019</t>
  </si>
  <si>
    <t>Current</t>
  </si>
  <si>
    <t>Recommend</t>
  </si>
  <si>
    <t>Change in</t>
  </si>
  <si>
    <t>Trend</t>
  </si>
  <si>
    <t>Class Size</t>
  </si>
  <si>
    <t>Staff 3 Yr Trend</t>
  </si>
  <si>
    <t>Staff</t>
  </si>
  <si>
    <t>EL</t>
  </si>
  <si>
    <t>1st</t>
  </si>
  <si>
    <t>2nd</t>
  </si>
  <si>
    <t>3rd</t>
  </si>
  <si>
    <t>4th</t>
  </si>
  <si>
    <t>5th</t>
  </si>
  <si>
    <t>Totals</t>
  </si>
  <si>
    <t>Staffing</t>
  </si>
  <si>
    <t>South Todd Elementary School</t>
  </si>
  <si>
    <t>Class size</t>
  </si>
  <si>
    <t>TCMS</t>
  </si>
  <si>
    <t>6th</t>
  </si>
  <si>
    <t>7th</t>
  </si>
  <si>
    <t>8th</t>
  </si>
  <si>
    <t>Multiplier</t>
  </si>
  <si>
    <t>Staff Req</t>
  </si>
  <si>
    <t>TCCHS</t>
  </si>
  <si>
    <t>9th</t>
  </si>
  <si>
    <t>10th</t>
  </si>
  <si>
    <t>11th</t>
  </si>
  <si>
    <t>12th</t>
  </si>
  <si>
    <t>14th</t>
  </si>
  <si>
    <t>Horizon's Academy</t>
  </si>
  <si>
    <t>2020-2021</t>
  </si>
  <si>
    <t>2021-2022</t>
  </si>
  <si>
    <t>12.08.2020</t>
  </si>
  <si>
    <t>with the addition being JROTC</t>
  </si>
  <si>
    <t>Enrollment</t>
  </si>
  <si>
    <t>0 net</t>
  </si>
  <si>
    <t>net 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</si>
</sst>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 style="medium">
        <color indexed="64"/>
      </right>
      <top style="thin">
        <color auto="1"/>
      </top>
      <bottom style="double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164" fontId="0" fillId="0" borderId="0" xfId="0" applyNumberFormat="1"/>
    <xf numFmtId="0" fontId="0" fillId="2" borderId="0" xfId="0" applyFill="1"/>
    <xf numFmtId="0" fontId="3" fillId="5" borderId="0" xfId="0" applyFont="1" applyFill="1"/>
    <xf numFmtId="0" fontId="0" fillId="8" borderId="0" xfId="0" applyFill="1"/>
    <xf numFmtId="0" fontId="0" fillId="6" borderId="0" xfId="0" applyFill="1"/>
    <xf numFmtId="1" fontId="0" fillId="0" borderId="1" xfId="0" applyNumberForma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1" fontId="0" fillId="0" borderId="5" xfId="0" applyNumberFormat="1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/>
    <xf numFmtId="0" fontId="0" fillId="3" borderId="8" xfId="0" applyFill="1" applyBorder="1"/>
    <xf numFmtId="164" fontId="0" fillId="3" borderId="5" xfId="0" applyNumberFormat="1" applyFill="1" applyBorder="1"/>
    <xf numFmtId="164" fontId="0" fillId="3" borderId="1" xfId="0" applyNumberFormat="1" applyFill="1" applyBorder="1"/>
    <xf numFmtId="0" fontId="0" fillId="7" borderId="7" xfId="0" applyFill="1" applyBorder="1"/>
    <xf numFmtId="0" fontId="0" fillId="7" borderId="8" xfId="0" applyFill="1" applyBorder="1"/>
    <xf numFmtId="164" fontId="0" fillId="7" borderId="5" xfId="0" applyNumberFormat="1" applyFill="1" applyBorder="1"/>
    <xf numFmtId="164" fontId="0" fillId="7" borderId="1" xfId="0" applyNumberFormat="1" applyFill="1" applyBorder="1"/>
    <xf numFmtId="0" fontId="0" fillId="9" borderId="7" xfId="0" applyFill="1" applyBorder="1"/>
    <xf numFmtId="0" fontId="0" fillId="9" borderId="8" xfId="0" applyFill="1" applyBorder="1"/>
    <xf numFmtId="164" fontId="0" fillId="9" borderId="5" xfId="0" applyNumberFormat="1" applyFill="1" applyBorder="1"/>
    <xf numFmtId="164" fontId="0" fillId="9" borderId="1" xfId="0" applyNumberFormat="1" applyFill="1" applyBorder="1"/>
    <xf numFmtId="0" fontId="0" fillId="10" borderId="7" xfId="0" applyFill="1" applyBorder="1"/>
    <xf numFmtId="0" fontId="0" fillId="10" borderId="8" xfId="0" applyFill="1" applyBorder="1"/>
    <xf numFmtId="164" fontId="0" fillId="10" borderId="5" xfId="0" applyNumberFormat="1" applyFill="1" applyBorder="1"/>
    <xf numFmtId="164" fontId="0" fillId="10" borderId="1" xfId="0" applyNumberFormat="1" applyFill="1" applyBorder="1"/>
    <xf numFmtId="0" fontId="0" fillId="11" borderId="7" xfId="0" applyFill="1" applyBorder="1"/>
    <xf numFmtId="0" fontId="0" fillId="11" borderId="8" xfId="0" applyFill="1" applyBorder="1"/>
    <xf numFmtId="164" fontId="0" fillId="11" borderId="5" xfId="0" applyNumberFormat="1" applyFill="1" applyBorder="1"/>
    <xf numFmtId="164" fontId="0" fillId="11" borderId="1" xfId="0" applyNumberFormat="1" applyFill="1" applyBorder="1"/>
    <xf numFmtId="164" fontId="0" fillId="12" borderId="1" xfId="0" applyNumberFormat="1" applyFill="1" applyBorder="1"/>
    <xf numFmtId="0" fontId="0" fillId="12" borderId="0" xfId="0" applyFill="1"/>
    <xf numFmtId="0" fontId="0" fillId="10" borderId="0" xfId="0" applyFill="1"/>
    <xf numFmtId="0" fontId="0" fillId="4" borderId="0" xfId="0" applyFill="1"/>
    <xf numFmtId="164" fontId="0" fillId="4" borderId="1" xfId="0" applyNumberFormat="1" applyFill="1" applyBorder="1"/>
    <xf numFmtId="0" fontId="0" fillId="0" borderId="3" xfId="0" applyBorder="1"/>
    <xf numFmtId="0" fontId="0" fillId="0" borderId="9" xfId="0" applyBorder="1"/>
    <xf numFmtId="0" fontId="0" fillId="0" borderId="8" xfId="0" applyFill="1" applyBorder="1"/>
    <xf numFmtId="0" fontId="0" fillId="13" borderId="7" xfId="0" applyFill="1" applyBorder="1"/>
    <xf numFmtId="0" fontId="0" fillId="13" borderId="8" xfId="0" applyFill="1" applyBorder="1"/>
    <xf numFmtId="164" fontId="0" fillId="13" borderId="5" xfId="0" applyNumberFormat="1" applyFill="1" applyBorder="1"/>
    <xf numFmtId="164" fontId="0" fillId="13" borderId="1" xfId="0" applyNumberFormat="1" applyFill="1" applyBorder="1"/>
    <xf numFmtId="0" fontId="0" fillId="14" borderId="7" xfId="0" applyFill="1" applyBorder="1"/>
    <xf numFmtId="0" fontId="0" fillId="14" borderId="8" xfId="0" applyFill="1" applyBorder="1"/>
    <xf numFmtId="164" fontId="0" fillId="14" borderId="5" xfId="0" applyNumberFormat="1" applyFill="1" applyBorder="1"/>
    <xf numFmtId="164" fontId="0" fillId="14" borderId="1" xfId="0" applyNumberFormat="1" applyFill="1" applyBorder="1"/>
    <xf numFmtId="0" fontId="0" fillId="3" borderId="1" xfId="0" applyFill="1" applyBorder="1"/>
    <xf numFmtId="164" fontId="0" fillId="4" borderId="5" xfId="0" applyNumberFormat="1" applyFill="1" applyBorder="1"/>
    <xf numFmtId="0" fontId="0" fillId="4" borderId="8" xfId="0" applyFill="1" applyBorder="1"/>
    <xf numFmtId="164" fontId="0" fillId="9" borderId="9" xfId="0" applyNumberFormat="1" applyFill="1" applyBorder="1"/>
    <xf numFmtId="0" fontId="0" fillId="0" borderId="10" xfId="0" applyBorder="1"/>
    <xf numFmtId="0" fontId="0" fillId="9" borderId="4" xfId="0" applyFill="1" applyBorder="1"/>
    <xf numFmtId="164" fontId="0" fillId="9" borderId="3" xfId="0" applyNumberFormat="1" applyFill="1" applyBorder="1"/>
    <xf numFmtId="0" fontId="0" fillId="15" borderId="1" xfId="0" applyFill="1" applyBorder="1"/>
    <xf numFmtId="0" fontId="1" fillId="2" borderId="0" xfId="0" applyFont="1" applyFill="1"/>
    <xf numFmtId="0" fontId="4" fillId="5" borderId="0" xfId="0" applyFont="1" applyFill="1"/>
    <xf numFmtId="0" fontId="1" fillId="8" borderId="0" xfId="0" applyFont="1" applyFill="1"/>
    <xf numFmtId="0" fontId="1" fillId="6" borderId="0" xfId="0" applyFont="1" applyFill="1"/>
    <xf numFmtId="164" fontId="0" fillId="12" borderId="9" xfId="0" applyNumberFormat="1" applyFill="1" applyBorder="1"/>
    <xf numFmtId="164" fontId="0" fillId="12" borderId="5" xfId="0" applyNumberFormat="1" applyFill="1" applyBorder="1"/>
    <xf numFmtId="164" fontId="0" fillId="3" borderId="11" xfId="0" applyNumberFormat="1" applyFill="1" applyBorder="1"/>
    <xf numFmtId="164" fontId="0" fillId="7" borderId="11" xfId="0" applyNumberFormat="1" applyFill="1" applyBorder="1"/>
    <xf numFmtId="164" fontId="0" fillId="11" borderId="11" xfId="0" applyNumberFormat="1" applyFill="1" applyBorder="1"/>
    <xf numFmtId="164" fontId="0" fillId="12" borderId="11" xfId="0" applyNumberFormat="1" applyFill="1" applyBorder="1"/>
    <xf numFmtId="164" fontId="0" fillId="10" borderId="11" xfId="0" applyNumberFormat="1" applyFill="1" applyBorder="1"/>
    <xf numFmtId="164" fontId="0" fillId="4" borderId="11" xfId="0" applyNumberFormat="1" applyFill="1" applyBorder="1"/>
    <xf numFmtId="164" fontId="0" fillId="13" borderId="11" xfId="0" applyNumberFormat="1" applyFill="1" applyBorder="1"/>
    <xf numFmtId="164" fontId="0" fillId="14" borderId="11" xfId="0" applyNumberFormat="1" applyFill="1" applyBorder="1"/>
    <xf numFmtId="0" fontId="0" fillId="13" borderId="11" xfId="0" applyFill="1" applyBorder="1"/>
    <xf numFmtId="0" fontId="0" fillId="10" borderId="11" xfId="0" applyFill="1" applyBorder="1"/>
    <xf numFmtId="0" fontId="0" fillId="11" borderId="11" xfId="0" applyFill="1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9" borderId="3" xfId="0" applyNumberFormat="1" applyFill="1" applyBorder="1"/>
    <xf numFmtId="2" fontId="0" fillId="9" borderId="1" xfId="0" applyNumberFormat="1" applyFill="1" applyBorder="1"/>
    <xf numFmtId="164" fontId="0" fillId="0" borderId="3" xfId="0" applyNumberFormat="1" applyFill="1" applyBorder="1"/>
    <xf numFmtId="0" fontId="0" fillId="0" borderId="0" xfId="0" applyFill="1"/>
    <xf numFmtId="0" fontId="0" fillId="15" borderId="14" xfId="0" applyFill="1" applyBorder="1"/>
    <xf numFmtId="0" fontId="0" fillId="15" borderId="0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1" fontId="0" fillId="0" borderId="16" xfId="0" applyNumberFormat="1" applyBorder="1"/>
    <xf numFmtId="0" fontId="0" fillId="0" borderId="1" xfId="0" applyFill="1" applyBorder="1"/>
    <xf numFmtId="0" fontId="0" fillId="0" borderId="5" xfId="0" applyFill="1" applyBorder="1"/>
    <xf numFmtId="0" fontId="0" fillId="0" borderId="0" xfId="0" applyBorder="1"/>
    <xf numFmtId="2" fontId="0" fillId="16" borderId="0" xfId="0" applyNumberFormat="1" applyFill="1" applyBorder="1"/>
    <xf numFmtId="0" fontId="0" fillId="16" borderId="1" xfId="0" applyFill="1" applyBorder="1"/>
    <xf numFmtId="1" fontId="0" fillId="16" borderId="1" xfId="0" applyNumberFormat="1" applyFill="1" applyBorder="1"/>
    <xf numFmtId="0" fontId="5" fillId="0" borderId="0" xfId="0" applyFont="1"/>
    <xf numFmtId="2" fontId="0" fillId="0" borderId="16" xfId="0" applyNumberFormat="1" applyBorder="1"/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/>
    <xf numFmtId="164" fontId="0" fillId="9" borderId="14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63"/>
  <sheetViews>
    <sheetView tabSelected="1" workbookViewId="0">
      <selection activeCell="F48" sqref="F48"/>
    </sheetView>
  </sheetViews>
  <sheetFormatPr defaultRowHeight="14.4" x14ac:dyDescent="0.3"/>
  <cols>
    <col min="2" max="3" width="11.44140625" customWidth="1"/>
    <col min="4" max="4" width="10.33203125" customWidth="1"/>
    <col min="6" max="6" width="11.33203125" customWidth="1"/>
    <col min="8" max="8" width="10.5546875" customWidth="1"/>
    <col min="9" max="9" width="14.44140625" customWidth="1"/>
    <col min="10" max="10" width="9.6640625" customWidth="1"/>
    <col min="11" max="11" width="10.33203125" customWidth="1"/>
    <col min="13" max="13" width="11.33203125" bestFit="1" customWidth="1"/>
  </cols>
  <sheetData>
    <row r="2" spans="1:14" ht="21" x14ac:dyDescent="0.4">
      <c r="A2" s="83"/>
      <c r="B2" s="83"/>
      <c r="C2" s="83"/>
      <c r="D2" s="1" t="s">
        <v>0</v>
      </c>
    </row>
    <row r="3" spans="1:14" ht="21" x14ac:dyDescent="0.4">
      <c r="D3" s="1" t="s">
        <v>1</v>
      </c>
    </row>
    <row r="4" spans="1:14" ht="21" x14ac:dyDescent="0.4">
      <c r="D4" s="1" t="s">
        <v>2</v>
      </c>
    </row>
    <row r="5" spans="1:14" ht="21" x14ac:dyDescent="0.4">
      <c r="E5" s="1" t="s">
        <v>40</v>
      </c>
      <c r="G5" s="96" t="s">
        <v>43</v>
      </c>
      <c r="H5" t="s">
        <v>41</v>
      </c>
      <c r="L5" s="77"/>
      <c r="M5" s="77"/>
    </row>
    <row r="6" spans="1:14" ht="15" thickBot="1" x14ac:dyDescent="0.35">
      <c r="L6" s="77"/>
      <c r="M6" s="77"/>
    </row>
    <row r="7" spans="1:14" ht="15" thickBot="1" x14ac:dyDescent="0.35">
      <c r="A7" s="60" t="s">
        <v>4</v>
      </c>
      <c r="B7" s="5"/>
      <c r="C7" s="5"/>
      <c r="F7" s="14" t="s">
        <v>5</v>
      </c>
      <c r="G7" s="14" t="s">
        <v>6</v>
      </c>
      <c r="I7" s="16" t="s">
        <v>7</v>
      </c>
      <c r="J7" s="20" t="s">
        <v>6</v>
      </c>
      <c r="K7" s="32" t="s">
        <v>40</v>
      </c>
      <c r="L7" s="77" t="s">
        <v>9</v>
      </c>
      <c r="M7" s="98" t="s">
        <v>10</v>
      </c>
      <c r="N7" t="s">
        <v>11</v>
      </c>
    </row>
    <row r="8" spans="1:14" ht="15" thickBot="1" x14ac:dyDescent="0.35">
      <c r="B8" s="11" t="s">
        <v>40</v>
      </c>
      <c r="C8" s="11" t="s">
        <v>39</v>
      </c>
      <c r="D8" s="11" t="s">
        <v>3</v>
      </c>
      <c r="E8" s="11" t="s">
        <v>8</v>
      </c>
      <c r="F8" s="15" t="s">
        <v>12</v>
      </c>
      <c r="G8" s="15" t="s">
        <v>12</v>
      </c>
      <c r="H8" s="12" t="s">
        <v>13</v>
      </c>
      <c r="I8" s="17" t="s">
        <v>14</v>
      </c>
      <c r="J8" s="21" t="s">
        <v>12</v>
      </c>
      <c r="K8" s="33" t="s">
        <v>7</v>
      </c>
      <c r="L8" s="78" t="s">
        <v>15</v>
      </c>
      <c r="M8" s="99" t="s">
        <v>15</v>
      </c>
      <c r="N8" s="79" t="s">
        <v>15</v>
      </c>
    </row>
    <row r="9" spans="1:14" x14ac:dyDescent="0.3">
      <c r="A9" s="59" t="s">
        <v>16</v>
      </c>
      <c r="B9" s="91">
        <v>72</v>
      </c>
      <c r="C9" s="91">
        <v>72</v>
      </c>
      <c r="D9" s="91">
        <v>72</v>
      </c>
      <c r="E9" s="10">
        <v>72</v>
      </c>
      <c r="F9" s="13">
        <f>SUM(C9:E9)/3</f>
        <v>72</v>
      </c>
      <c r="G9" s="91">
        <v>72</v>
      </c>
      <c r="H9" s="10">
        <v>24</v>
      </c>
      <c r="I9" s="18">
        <f t="shared" ref="I9:I14" si="0">F9/H9</f>
        <v>3</v>
      </c>
      <c r="J9" s="22">
        <f t="shared" ref="J9:J14" si="1">G9/H9</f>
        <v>3</v>
      </c>
      <c r="K9" s="34">
        <f>B9/H9</f>
        <v>3</v>
      </c>
      <c r="M9" s="100"/>
    </row>
    <row r="10" spans="1:14" x14ac:dyDescent="0.3">
      <c r="A10" s="59" t="s">
        <v>17</v>
      </c>
      <c r="B10" s="2">
        <v>54</v>
      </c>
      <c r="C10" s="2">
        <v>57</v>
      </c>
      <c r="D10" s="2">
        <v>60</v>
      </c>
      <c r="E10" s="2">
        <v>55</v>
      </c>
      <c r="F10" s="9">
        <f t="shared" ref="F10:F14" si="2">SUM(C10:E10)/3</f>
        <v>57.333333333333336</v>
      </c>
      <c r="G10" s="2">
        <v>54</v>
      </c>
      <c r="H10" s="2">
        <v>24</v>
      </c>
      <c r="I10" s="19">
        <f t="shared" si="0"/>
        <v>2.3888888888888888</v>
      </c>
      <c r="J10" s="23">
        <f t="shared" si="1"/>
        <v>2.25</v>
      </c>
      <c r="K10" s="34">
        <f t="shared" ref="K10:K14" si="3">B10/H10</f>
        <v>2.25</v>
      </c>
      <c r="M10" s="100"/>
    </row>
    <row r="11" spans="1:14" x14ac:dyDescent="0.3">
      <c r="A11" s="59" t="s">
        <v>18</v>
      </c>
      <c r="B11" s="2">
        <v>55</v>
      </c>
      <c r="C11" s="2">
        <v>63</v>
      </c>
      <c r="D11" s="2">
        <v>54</v>
      </c>
      <c r="E11" s="2">
        <v>68</v>
      </c>
      <c r="F11" s="9">
        <f t="shared" si="2"/>
        <v>61.666666666666664</v>
      </c>
      <c r="G11" s="2">
        <v>55</v>
      </c>
      <c r="H11" s="2">
        <v>24</v>
      </c>
      <c r="I11" s="19">
        <f t="shared" si="0"/>
        <v>2.5694444444444442</v>
      </c>
      <c r="J11" s="23">
        <f t="shared" si="1"/>
        <v>2.2916666666666665</v>
      </c>
      <c r="K11" s="34">
        <f t="shared" si="3"/>
        <v>2.2916666666666665</v>
      </c>
      <c r="M11" s="100"/>
    </row>
    <row r="12" spans="1:14" x14ac:dyDescent="0.3">
      <c r="A12" s="59" t="s">
        <v>19</v>
      </c>
      <c r="B12" s="2">
        <v>57</v>
      </c>
      <c r="C12" s="2">
        <v>56</v>
      </c>
      <c r="D12" s="2">
        <v>68</v>
      </c>
      <c r="E12" s="2">
        <v>57</v>
      </c>
      <c r="F12" s="9">
        <f t="shared" si="2"/>
        <v>60.333333333333336</v>
      </c>
      <c r="G12" s="2">
        <v>57</v>
      </c>
      <c r="H12" s="2">
        <v>24</v>
      </c>
      <c r="I12" s="19">
        <f t="shared" si="0"/>
        <v>2.5138888888888888</v>
      </c>
      <c r="J12" s="23">
        <f t="shared" si="1"/>
        <v>2.375</v>
      </c>
      <c r="K12" s="34">
        <f t="shared" si="3"/>
        <v>2.375</v>
      </c>
      <c r="M12" s="100"/>
    </row>
    <row r="13" spans="1:14" x14ac:dyDescent="0.3">
      <c r="A13" s="59" t="s">
        <v>20</v>
      </c>
      <c r="B13" s="2">
        <v>52</v>
      </c>
      <c r="C13" s="2">
        <v>66</v>
      </c>
      <c r="D13" s="2">
        <v>50</v>
      </c>
      <c r="E13" s="2">
        <v>59</v>
      </c>
      <c r="F13" s="9">
        <f t="shared" si="2"/>
        <v>58.333333333333336</v>
      </c>
      <c r="G13" s="2">
        <v>52</v>
      </c>
      <c r="H13" s="2">
        <v>28</v>
      </c>
      <c r="I13" s="19">
        <f t="shared" si="0"/>
        <v>2.0833333333333335</v>
      </c>
      <c r="J13" s="23">
        <f t="shared" si="1"/>
        <v>1.8571428571428572</v>
      </c>
      <c r="K13" s="34">
        <f t="shared" si="3"/>
        <v>1.8571428571428572</v>
      </c>
      <c r="M13" s="100"/>
    </row>
    <row r="14" spans="1:14" ht="15" thickBot="1" x14ac:dyDescent="0.35">
      <c r="A14" s="59" t="s">
        <v>21</v>
      </c>
      <c r="B14" s="2">
        <v>63</v>
      </c>
      <c r="C14" s="2">
        <v>52</v>
      </c>
      <c r="D14" s="2">
        <v>62</v>
      </c>
      <c r="E14" s="2">
        <v>59</v>
      </c>
      <c r="F14" s="9">
        <f t="shared" si="2"/>
        <v>57.666666666666664</v>
      </c>
      <c r="G14" s="2">
        <v>63</v>
      </c>
      <c r="H14" s="56">
        <v>29</v>
      </c>
      <c r="I14" s="66">
        <f t="shared" si="0"/>
        <v>1.9885057471264367</v>
      </c>
      <c r="J14" s="67">
        <f t="shared" si="1"/>
        <v>2.1724137931034484</v>
      </c>
      <c r="K14" s="68">
        <f t="shared" si="3"/>
        <v>2.1724137931034484</v>
      </c>
      <c r="M14" s="100"/>
    </row>
    <row r="15" spans="1:14" ht="15" thickBot="1" x14ac:dyDescent="0.35">
      <c r="A15" s="84" t="s">
        <v>22</v>
      </c>
      <c r="B15" s="86">
        <f>SUM(B9:B14)</f>
        <v>353</v>
      </c>
      <c r="C15" s="86">
        <f>SUM(C9:C14)</f>
        <v>366</v>
      </c>
      <c r="D15" s="87">
        <f t="shared" ref="D15:G15" si="4">SUM(D9:D14)</f>
        <v>366</v>
      </c>
      <c r="E15" s="87">
        <f t="shared" si="4"/>
        <v>370</v>
      </c>
      <c r="F15" s="97">
        <f t="shared" si="4"/>
        <v>367.33333333333337</v>
      </c>
      <c r="G15" s="88">
        <f t="shared" si="4"/>
        <v>353</v>
      </c>
      <c r="H15" s="57" t="s">
        <v>23</v>
      </c>
      <c r="I15" s="64">
        <f>SUM(I9:I14)</f>
        <v>14.544061302681994</v>
      </c>
      <c r="J15" s="65">
        <f>SUM(J9:J14)</f>
        <v>13.946223316912972</v>
      </c>
      <c r="K15" s="65">
        <f>SUM(K9:K14)</f>
        <v>13.946223316912972</v>
      </c>
      <c r="L15">
        <v>15</v>
      </c>
      <c r="M15" s="100">
        <v>15</v>
      </c>
      <c r="N15" t="s">
        <v>44</v>
      </c>
    </row>
    <row r="16" spans="1:14" ht="15.6" thickTop="1" thickBot="1" x14ac:dyDescent="0.35">
      <c r="M16" s="100"/>
    </row>
    <row r="17" spans="1:14" ht="15" thickBot="1" x14ac:dyDescent="0.35">
      <c r="A17" s="61" t="s">
        <v>24</v>
      </c>
      <c r="B17" s="6"/>
      <c r="C17" s="6"/>
      <c r="F17" s="14" t="s">
        <v>5</v>
      </c>
      <c r="G17" s="14" t="s">
        <v>6</v>
      </c>
      <c r="H17" s="14"/>
      <c r="I17" s="37" t="s">
        <v>7</v>
      </c>
      <c r="J17" s="38" t="s">
        <v>6</v>
      </c>
      <c r="K17" s="32" t="s">
        <v>40</v>
      </c>
      <c r="L17" s="77" t="s">
        <v>9</v>
      </c>
      <c r="M17" s="98" t="s">
        <v>10</v>
      </c>
      <c r="N17" t="s">
        <v>11</v>
      </c>
    </row>
    <row r="18" spans="1:14" ht="15" thickBot="1" x14ac:dyDescent="0.35">
      <c r="A18" s="3"/>
      <c r="B18" s="11" t="s">
        <v>40</v>
      </c>
      <c r="C18" s="11" t="s">
        <v>39</v>
      </c>
      <c r="D18" s="11" t="s">
        <v>3</v>
      </c>
      <c r="E18" s="11" t="s">
        <v>8</v>
      </c>
      <c r="F18" s="15" t="s">
        <v>12</v>
      </c>
      <c r="G18" s="15" t="s">
        <v>12</v>
      </c>
      <c r="H18" s="15" t="s">
        <v>25</v>
      </c>
      <c r="I18" s="37" t="s">
        <v>14</v>
      </c>
      <c r="J18" s="38" t="s">
        <v>12</v>
      </c>
      <c r="K18" s="39" t="s">
        <v>7</v>
      </c>
      <c r="L18" s="78" t="s">
        <v>15</v>
      </c>
      <c r="M18" s="99" t="s">
        <v>15</v>
      </c>
      <c r="N18" s="79" t="s">
        <v>15</v>
      </c>
    </row>
    <row r="19" spans="1:14" x14ac:dyDescent="0.3">
      <c r="A19" s="59" t="s">
        <v>16</v>
      </c>
      <c r="B19" s="42">
        <v>72</v>
      </c>
      <c r="C19" s="42">
        <v>72</v>
      </c>
      <c r="D19" s="42">
        <v>72</v>
      </c>
      <c r="E19" s="10">
        <v>72</v>
      </c>
      <c r="F19" s="13">
        <f>SUM(C19:E19)/3</f>
        <v>72</v>
      </c>
      <c r="G19" s="42">
        <v>72</v>
      </c>
      <c r="H19" s="10">
        <v>24</v>
      </c>
      <c r="I19" s="36">
        <f t="shared" ref="I19:I24" si="5">F19/H19</f>
        <v>3</v>
      </c>
      <c r="J19" s="31">
        <f t="shared" ref="J19:J24" si="6">G19/H19</f>
        <v>3</v>
      </c>
      <c r="K19" s="40">
        <f t="shared" ref="K19:K24" si="7">B19/H19</f>
        <v>3</v>
      </c>
      <c r="M19" s="100"/>
    </row>
    <row r="20" spans="1:14" x14ac:dyDescent="0.3">
      <c r="A20" s="59" t="s">
        <v>17</v>
      </c>
      <c r="B20" s="41">
        <v>72</v>
      </c>
      <c r="C20" s="41">
        <v>72</v>
      </c>
      <c r="D20" s="41">
        <v>70</v>
      </c>
      <c r="E20" s="2">
        <v>75</v>
      </c>
      <c r="F20" s="9">
        <f t="shared" ref="F20:F24" si="8">SUM(C20:E20)/3</f>
        <v>72.333333333333329</v>
      </c>
      <c r="G20" s="41">
        <v>72</v>
      </c>
      <c r="H20" s="2">
        <v>24</v>
      </c>
      <c r="I20" s="36">
        <f t="shared" si="5"/>
        <v>3.0138888888888888</v>
      </c>
      <c r="J20" s="31">
        <f t="shared" si="6"/>
        <v>3</v>
      </c>
      <c r="K20" s="40">
        <f t="shared" si="7"/>
        <v>3</v>
      </c>
      <c r="M20" s="100"/>
    </row>
    <row r="21" spans="1:14" x14ac:dyDescent="0.3">
      <c r="A21" s="59" t="s">
        <v>18</v>
      </c>
      <c r="B21" s="41">
        <v>65</v>
      </c>
      <c r="C21" s="41">
        <v>78</v>
      </c>
      <c r="D21" s="41">
        <v>75</v>
      </c>
      <c r="E21" s="2">
        <v>71</v>
      </c>
      <c r="F21" s="9">
        <f t="shared" si="8"/>
        <v>74.666666666666671</v>
      </c>
      <c r="G21" s="41">
        <v>65</v>
      </c>
      <c r="H21" s="2">
        <v>24</v>
      </c>
      <c r="I21" s="36">
        <f t="shared" si="5"/>
        <v>3.1111111111111112</v>
      </c>
      <c r="J21" s="31">
        <f t="shared" si="6"/>
        <v>2.7083333333333335</v>
      </c>
      <c r="K21" s="40">
        <f t="shared" si="7"/>
        <v>2.7083333333333335</v>
      </c>
      <c r="M21" s="100"/>
    </row>
    <row r="22" spans="1:14" x14ac:dyDescent="0.3">
      <c r="A22" s="59" t="s">
        <v>19</v>
      </c>
      <c r="B22" s="41">
        <v>79</v>
      </c>
      <c r="C22" s="41">
        <v>73</v>
      </c>
      <c r="D22" s="41">
        <v>57</v>
      </c>
      <c r="E22" s="2">
        <v>72</v>
      </c>
      <c r="F22" s="9">
        <f t="shared" si="8"/>
        <v>67.333333333333329</v>
      </c>
      <c r="G22" s="41">
        <v>79</v>
      </c>
      <c r="H22" s="2">
        <v>24</v>
      </c>
      <c r="I22" s="36">
        <f t="shared" si="5"/>
        <v>2.8055555555555554</v>
      </c>
      <c r="J22" s="31">
        <f t="shared" si="6"/>
        <v>3.2916666666666665</v>
      </c>
      <c r="K22" s="40">
        <f t="shared" si="7"/>
        <v>3.2916666666666665</v>
      </c>
      <c r="M22" s="100"/>
    </row>
    <row r="23" spans="1:14" x14ac:dyDescent="0.3">
      <c r="A23" s="59" t="s">
        <v>20</v>
      </c>
      <c r="B23" s="41">
        <v>71</v>
      </c>
      <c r="C23" s="41">
        <v>63</v>
      </c>
      <c r="D23" s="41">
        <v>75</v>
      </c>
      <c r="E23" s="2">
        <v>81</v>
      </c>
      <c r="F23" s="9">
        <f t="shared" si="8"/>
        <v>73</v>
      </c>
      <c r="G23" s="41">
        <v>71</v>
      </c>
      <c r="H23" s="2">
        <v>28</v>
      </c>
      <c r="I23" s="36">
        <f t="shared" si="5"/>
        <v>2.6071428571428572</v>
      </c>
      <c r="J23" s="31">
        <f t="shared" si="6"/>
        <v>2.5357142857142856</v>
      </c>
      <c r="K23" s="40">
        <f t="shared" si="7"/>
        <v>2.5357142857142856</v>
      </c>
      <c r="M23" s="100"/>
    </row>
    <row r="24" spans="1:14" ht="15" thickBot="1" x14ac:dyDescent="0.35">
      <c r="A24" s="59" t="s">
        <v>21</v>
      </c>
      <c r="B24" s="41">
        <v>62</v>
      </c>
      <c r="C24" s="41">
        <v>80</v>
      </c>
      <c r="D24" s="41">
        <v>84</v>
      </c>
      <c r="E24" s="2">
        <v>79</v>
      </c>
      <c r="F24" s="9">
        <f t="shared" si="8"/>
        <v>81</v>
      </c>
      <c r="G24" s="41">
        <v>62</v>
      </c>
      <c r="H24" s="56">
        <v>29</v>
      </c>
      <c r="I24" s="69">
        <f t="shared" si="5"/>
        <v>2.7931034482758621</v>
      </c>
      <c r="J24" s="70">
        <f t="shared" si="6"/>
        <v>2.1379310344827585</v>
      </c>
      <c r="K24" s="71">
        <f t="shared" si="7"/>
        <v>2.1379310344827585</v>
      </c>
      <c r="M24" s="100"/>
    </row>
    <row r="25" spans="1:14" ht="15" thickBot="1" x14ac:dyDescent="0.35">
      <c r="A25" s="84" t="s">
        <v>22</v>
      </c>
      <c r="B25" s="86">
        <f>SUM(B19:B24)</f>
        <v>421</v>
      </c>
      <c r="C25" s="86">
        <f>SUM(C19:C24)</f>
        <v>438</v>
      </c>
      <c r="D25" s="87">
        <f t="shared" ref="D25" si="9">SUM(D19:D24)</f>
        <v>433</v>
      </c>
      <c r="E25" s="87">
        <f t="shared" ref="E25" si="10">SUM(E19:E24)</f>
        <v>450</v>
      </c>
      <c r="F25" s="89">
        <f t="shared" ref="F25:G25" si="11">SUM(F19:F24)</f>
        <v>440.33333333333331</v>
      </c>
      <c r="G25" s="88">
        <f t="shared" si="11"/>
        <v>421</v>
      </c>
      <c r="H25" s="57" t="s">
        <v>23</v>
      </c>
      <c r="I25" s="55">
        <f>SUM(I19:I24)</f>
        <v>17.330801860974276</v>
      </c>
      <c r="J25" s="26">
        <f>SUM(J19:J24)</f>
        <v>16.673645320197043</v>
      </c>
      <c r="K25" s="26">
        <f>SUM(K19:K24)</f>
        <v>16.673645320197043</v>
      </c>
      <c r="L25">
        <v>18</v>
      </c>
      <c r="M25" s="100">
        <v>18</v>
      </c>
      <c r="N25" t="s">
        <v>44</v>
      </c>
    </row>
    <row r="26" spans="1:14" ht="15.6" thickTop="1" thickBot="1" x14ac:dyDescent="0.35">
      <c r="M26" s="100"/>
    </row>
    <row r="27" spans="1:14" ht="15" thickBot="1" x14ac:dyDescent="0.35">
      <c r="A27" s="62" t="s">
        <v>26</v>
      </c>
      <c r="B27" s="7"/>
      <c r="C27" s="7"/>
      <c r="F27" s="14" t="s">
        <v>5</v>
      </c>
      <c r="G27" s="14" t="s">
        <v>6</v>
      </c>
      <c r="H27" s="14"/>
      <c r="I27" s="44" t="s">
        <v>7</v>
      </c>
      <c r="J27" s="48" t="s">
        <v>6</v>
      </c>
      <c r="K27" s="32" t="s">
        <v>40</v>
      </c>
      <c r="L27" s="77" t="s">
        <v>9</v>
      </c>
      <c r="M27" s="98" t="s">
        <v>10</v>
      </c>
      <c r="N27" t="s">
        <v>11</v>
      </c>
    </row>
    <row r="28" spans="1:14" ht="15" thickBot="1" x14ac:dyDescent="0.35">
      <c r="B28" s="11" t="s">
        <v>40</v>
      </c>
      <c r="C28" s="11" t="s">
        <v>39</v>
      </c>
      <c r="D28" s="11" t="s">
        <v>3</v>
      </c>
      <c r="E28" s="11" t="s">
        <v>8</v>
      </c>
      <c r="F28" s="15" t="s">
        <v>12</v>
      </c>
      <c r="G28" s="15" t="s">
        <v>12</v>
      </c>
      <c r="H28" s="43" t="s">
        <v>25</v>
      </c>
      <c r="I28" s="45" t="s">
        <v>14</v>
      </c>
      <c r="J28" s="49" t="s">
        <v>12</v>
      </c>
      <c r="K28" s="33" t="s">
        <v>7</v>
      </c>
      <c r="L28" s="78" t="s">
        <v>15</v>
      </c>
      <c r="M28" s="99" t="s">
        <v>15</v>
      </c>
      <c r="N28" s="79" t="s">
        <v>15</v>
      </c>
    </row>
    <row r="29" spans="1:14" x14ac:dyDescent="0.3">
      <c r="A29" s="59" t="s">
        <v>27</v>
      </c>
      <c r="B29" s="10">
        <v>131</v>
      </c>
      <c r="C29" s="10">
        <v>150</v>
      </c>
      <c r="D29" s="10">
        <v>130</v>
      </c>
      <c r="E29" s="10">
        <v>157</v>
      </c>
      <c r="F29" s="13">
        <f>SUM(C29:E29)/3</f>
        <v>145.66666666666666</v>
      </c>
      <c r="G29" s="10">
        <v>131</v>
      </c>
      <c r="H29" s="10">
        <v>29</v>
      </c>
      <c r="I29" s="46">
        <f>F29/H29</f>
        <v>5.0229885057471257</v>
      </c>
      <c r="J29" s="50">
        <f>G29/H29</f>
        <v>4.5172413793103452</v>
      </c>
      <c r="K29" s="34">
        <f>B29/H29</f>
        <v>4.5172413793103452</v>
      </c>
      <c r="M29" s="100"/>
    </row>
    <row r="30" spans="1:14" x14ac:dyDescent="0.3">
      <c r="A30" s="59" t="s">
        <v>28</v>
      </c>
      <c r="B30" s="2">
        <v>146</v>
      </c>
      <c r="C30" s="2">
        <v>132</v>
      </c>
      <c r="D30" s="2">
        <v>160</v>
      </c>
      <c r="E30" s="2">
        <v>167</v>
      </c>
      <c r="F30" s="9">
        <f t="shared" ref="F30:F31" si="12">SUM(C30:E30)/3</f>
        <v>153</v>
      </c>
      <c r="G30" s="2">
        <v>146</v>
      </c>
      <c r="H30" s="2">
        <v>31</v>
      </c>
      <c r="I30" s="47">
        <f>F30/H30</f>
        <v>4.935483870967742</v>
      </c>
      <c r="J30" s="51">
        <f>G30/H30</f>
        <v>4.709677419354839</v>
      </c>
      <c r="K30" s="35">
        <f>B30/H30</f>
        <v>4.709677419354839</v>
      </c>
      <c r="M30" s="100"/>
    </row>
    <row r="31" spans="1:14" ht="15" thickBot="1" x14ac:dyDescent="0.35">
      <c r="A31" s="59" t="s">
        <v>29</v>
      </c>
      <c r="B31" s="2">
        <v>128</v>
      </c>
      <c r="C31" s="2">
        <v>160</v>
      </c>
      <c r="D31" s="2">
        <v>166</v>
      </c>
      <c r="E31" s="2">
        <v>152</v>
      </c>
      <c r="F31" s="9">
        <f t="shared" si="12"/>
        <v>159.33333333333334</v>
      </c>
      <c r="G31" s="2">
        <v>128</v>
      </c>
      <c r="H31" s="56">
        <v>31</v>
      </c>
      <c r="I31" s="72">
        <f>F31/H31</f>
        <v>5.139784946236559</v>
      </c>
      <c r="J31" s="73">
        <f>G31/H31</f>
        <v>4.129032258064516</v>
      </c>
      <c r="K31" s="68">
        <f>B31/H31</f>
        <v>4.129032258064516</v>
      </c>
      <c r="M31" s="100"/>
    </row>
    <row r="32" spans="1:14" ht="15" thickBot="1" x14ac:dyDescent="0.35">
      <c r="A32" s="85" t="s">
        <v>22</v>
      </c>
      <c r="B32" s="87">
        <f t="shared" ref="B32:C32" si="13">SUM(B29:B31)</f>
        <v>405</v>
      </c>
      <c r="C32" s="87">
        <f t="shared" si="13"/>
        <v>442</v>
      </c>
      <c r="D32" s="87">
        <f>SUM(D29:D31)</f>
        <v>456</v>
      </c>
      <c r="E32" s="87">
        <v>476</v>
      </c>
      <c r="F32" s="87">
        <f t="shared" ref="F32:G32" si="14">SUM(F29:F31)</f>
        <v>458</v>
      </c>
      <c r="G32" s="88">
        <f t="shared" si="14"/>
        <v>405</v>
      </c>
      <c r="H32" s="57" t="s">
        <v>23</v>
      </c>
      <c r="I32" s="55">
        <f>SUM(I29:I31)</f>
        <v>15.098257322951426</v>
      </c>
      <c r="J32" s="26">
        <f>SUM(K29:K31)</f>
        <v>13.355951056729701</v>
      </c>
      <c r="K32" s="26">
        <f>SUM(K29:K31)</f>
        <v>13.355951056729701</v>
      </c>
      <c r="M32" s="100"/>
    </row>
    <row r="33" spans="1:21" ht="15.6" thickTop="1" thickBot="1" x14ac:dyDescent="0.35">
      <c r="H33" s="57" t="s">
        <v>30</v>
      </c>
      <c r="I33" s="80">
        <v>1.35</v>
      </c>
      <c r="J33" s="81">
        <v>1.35</v>
      </c>
      <c r="K33" s="81">
        <v>1.35</v>
      </c>
      <c r="M33" s="100"/>
      <c r="N33" s="93"/>
    </row>
    <row r="34" spans="1:21" ht="15" thickBot="1" x14ac:dyDescent="0.35">
      <c r="H34" s="57" t="s">
        <v>31</v>
      </c>
      <c r="I34" s="82">
        <f>I32*I33</f>
        <v>20.382647385984427</v>
      </c>
      <c r="J34" s="82">
        <f t="shared" ref="J34:K34" si="15">J32*J33</f>
        <v>18.030533926585097</v>
      </c>
      <c r="K34" s="82">
        <f t="shared" si="15"/>
        <v>18.030533926585097</v>
      </c>
      <c r="L34">
        <v>21</v>
      </c>
      <c r="M34" s="100">
        <v>20</v>
      </c>
      <c r="N34" t="s">
        <v>45</v>
      </c>
      <c r="O34" s="83"/>
      <c r="P34" s="83"/>
      <c r="Q34" s="83"/>
    </row>
    <row r="35" spans="1:21" ht="15" thickBot="1" x14ac:dyDescent="0.35">
      <c r="I35" s="4"/>
      <c r="J35" s="4"/>
      <c r="K35" s="4"/>
      <c r="M35" s="100"/>
    </row>
    <row r="36" spans="1:21" ht="15" thickBot="1" x14ac:dyDescent="0.35">
      <c r="A36" s="63" t="s">
        <v>32</v>
      </c>
      <c r="B36" s="8"/>
      <c r="C36" s="8"/>
      <c r="F36" s="14" t="s">
        <v>5</v>
      </c>
      <c r="G36" s="14" t="s">
        <v>6</v>
      </c>
      <c r="H36" s="14"/>
      <c r="I36" s="24" t="s">
        <v>7</v>
      </c>
      <c r="J36" s="28" t="s">
        <v>6</v>
      </c>
      <c r="K36" s="32" t="s">
        <v>40</v>
      </c>
      <c r="L36" s="77" t="s">
        <v>9</v>
      </c>
      <c r="M36" s="98" t="s">
        <v>10</v>
      </c>
      <c r="N36" t="s">
        <v>11</v>
      </c>
    </row>
    <row r="37" spans="1:21" ht="15" thickBot="1" x14ac:dyDescent="0.35">
      <c r="B37" s="11" t="s">
        <v>40</v>
      </c>
      <c r="C37" s="11" t="s">
        <v>39</v>
      </c>
      <c r="D37" s="11" t="s">
        <v>3</v>
      </c>
      <c r="E37" s="11" t="s">
        <v>8</v>
      </c>
      <c r="F37" s="15" t="s">
        <v>12</v>
      </c>
      <c r="G37" s="15" t="s">
        <v>12</v>
      </c>
      <c r="H37" s="15" t="s">
        <v>13</v>
      </c>
      <c r="I37" s="25" t="s">
        <v>14</v>
      </c>
      <c r="J37" s="29" t="s">
        <v>12</v>
      </c>
      <c r="K37" s="54" t="s">
        <v>7</v>
      </c>
      <c r="L37" s="78" t="s">
        <v>15</v>
      </c>
      <c r="M37" s="99" t="s">
        <v>15</v>
      </c>
      <c r="N37" s="79" t="s">
        <v>15</v>
      </c>
    </row>
    <row r="38" spans="1:21" x14ac:dyDescent="0.3">
      <c r="A38" s="59" t="s">
        <v>33</v>
      </c>
      <c r="B38" s="10">
        <v>162</v>
      </c>
      <c r="C38" s="10">
        <v>159</v>
      </c>
      <c r="D38" s="10">
        <v>159</v>
      </c>
      <c r="E38" s="10">
        <v>153</v>
      </c>
      <c r="F38" s="13">
        <f>SUM(C38:E38)/3</f>
        <v>157</v>
      </c>
      <c r="G38" s="10">
        <f>C38</f>
        <v>159</v>
      </c>
      <c r="H38" s="10">
        <v>31</v>
      </c>
      <c r="I38" s="26">
        <f>F38/H38</f>
        <v>5.064516129032258</v>
      </c>
      <c r="J38" s="30">
        <f>G38/H38</f>
        <v>5.129032258064516</v>
      </c>
      <c r="K38" s="53">
        <f>B38/H38</f>
        <v>5.225806451612903</v>
      </c>
      <c r="M38" s="100"/>
    </row>
    <row r="39" spans="1:21" x14ac:dyDescent="0.3">
      <c r="A39" s="59" t="s">
        <v>34</v>
      </c>
      <c r="B39" s="2">
        <v>167</v>
      </c>
      <c r="C39" s="2">
        <v>168</v>
      </c>
      <c r="D39" s="2">
        <v>165</v>
      </c>
      <c r="E39" s="2">
        <v>157</v>
      </c>
      <c r="F39" s="9">
        <f t="shared" ref="F39:F42" si="16">SUM(C39:E39)/3</f>
        <v>163.33333333333334</v>
      </c>
      <c r="G39" s="2">
        <f t="shared" ref="G39:G42" si="17">C39</f>
        <v>168</v>
      </c>
      <c r="H39" s="2">
        <v>31</v>
      </c>
      <c r="I39" s="27">
        <f>F39/H39</f>
        <v>5.2688172043010759</v>
      </c>
      <c r="J39" s="31">
        <f>G39/H39</f>
        <v>5.419354838709677</v>
      </c>
      <c r="K39" s="40">
        <f>B39/H39</f>
        <v>5.387096774193548</v>
      </c>
      <c r="M39" s="100"/>
    </row>
    <row r="40" spans="1:21" x14ac:dyDescent="0.3">
      <c r="A40" s="59" t="s">
        <v>35</v>
      </c>
      <c r="B40" s="2">
        <v>160</v>
      </c>
      <c r="C40" s="2">
        <v>147</v>
      </c>
      <c r="D40" s="2">
        <v>145</v>
      </c>
      <c r="E40" s="2">
        <v>118</v>
      </c>
      <c r="F40" s="9">
        <f t="shared" si="16"/>
        <v>136.66666666666666</v>
      </c>
      <c r="G40" s="2">
        <f t="shared" si="17"/>
        <v>147</v>
      </c>
      <c r="H40" s="2">
        <v>31</v>
      </c>
      <c r="I40" s="27">
        <f>F40/H40</f>
        <v>4.408602150537634</v>
      </c>
      <c r="J40" s="31">
        <f>G40/H40</f>
        <v>4.741935483870968</v>
      </c>
      <c r="K40" s="40">
        <f>B40/H40</f>
        <v>5.161290322580645</v>
      </c>
      <c r="M40" s="100"/>
    </row>
    <row r="41" spans="1:21" x14ac:dyDescent="0.3">
      <c r="A41" s="59" t="s">
        <v>36</v>
      </c>
      <c r="B41" s="2">
        <v>143</v>
      </c>
      <c r="C41" s="2">
        <v>133</v>
      </c>
      <c r="D41" s="2">
        <v>115</v>
      </c>
      <c r="E41" s="2">
        <v>120</v>
      </c>
      <c r="F41" s="9">
        <f t="shared" si="16"/>
        <v>122.66666666666667</v>
      </c>
      <c r="G41" s="2">
        <f t="shared" si="17"/>
        <v>133</v>
      </c>
      <c r="H41" s="2">
        <v>31</v>
      </c>
      <c r="I41" s="27">
        <f>F41/H41</f>
        <v>3.956989247311828</v>
      </c>
      <c r="J41" s="31">
        <f>G41/H41</f>
        <v>4.290322580645161</v>
      </c>
      <c r="K41" s="40">
        <f>B41/H41</f>
        <v>4.612903225806452</v>
      </c>
      <c r="M41" s="100"/>
    </row>
    <row r="42" spans="1:21" ht="15" thickBot="1" x14ac:dyDescent="0.35">
      <c r="A42" s="52" t="s">
        <v>37</v>
      </c>
      <c r="B42" s="90">
        <v>4</v>
      </c>
      <c r="C42" s="90">
        <v>4</v>
      </c>
      <c r="D42" s="90">
        <v>5</v>
      </c>
      <c r="E42" s="94">
        <v>6.5</v>
      </c>
      <c r="F42" s="95">
        <f t="shared" si="16"/>
        <v>5.166666666666667</v>
      </c>
      <c r="G42" s="94">
        <f t="shared" si="17"/>
        <v>4</v>
      </c>
      <c r="H42" s="56"/>
      <c r="I42" s="74"/>
      <c r="J42" s="75"/>
      <c r="K42" s="76"/>
      <c r="M42" s="100"/>
    </row>
    <row r="43" spans="1:21" ht="15" thickBot="1" x14ac:dyDescent="0.35">
      <c r="A43" s="84" t="s">
        <v>22</v>
      </c>
      <c r="B43" s="86">
        <f t="shared" ref="B43:C43" si="18">SUM(B38:B42)</f>
        <v>636</v>
      </c>
      <c r="C43" s="86">
        <f t="shared" si="18"/>
        <v>611</v>
      </c>
      <c r="D43" s="86">
        <f>SUM(D38:D42)</f>
        <v>589</v>
      </c>
      <c r="E43" s="87">
        <f t="shared" ref="E43" si="19">SUM(E38:E42)</f>
        <v>554.5</v>
      </c>
      <c r="F43" s="89">
        <f t="shared" ref="F43:G43" si="20">SUM(F38:F42)</f>
        <v>584.83333333333326</v>
      </c>
      <c r="G43" s="88">
        <f t="shared" si="20"/>
        <v>611</v>
      </c>
      <c r="H43" s="57" t="s">
        <v>23</v>
      </c>
      <c r="I43" s="55">
        <f>SUM(I38:I41)</f>
        <v>18.698924731182796</v>
      </c>
      <c r="J43" s="26">
        <f>SUM(J38:J41)</f>
        <v>19.58064516129032</v>
      </c>
      <c r="K43" s="26">
        <f>SUM(K38:K41)</f>
        <v>20.387096774193548</v>
      </c>
      <c r="M43" s="100"/>
    </row>
    <row r="44" spans="1:21" ht="15.6" thickTop="1" thickBot="1" x14ac:dyDescent="0.35">
      <c r="H44" s="57" t="s">
        <v>30</v>
      </c>
      <c r="I44" s="80">
        <v>1.25</v>
      </c>
      <c r="J44" s="81">
        <v>1.25</v>
      </c>
      <c r="K44" s="81">
        <v>1.25</v>
      </c>
      <c r="M44" s="100"/>
    </row>
    <row r="45" spans="1:21" ht="15" thickBot="1" x14ac:dyDescent="0.35">
      <c r="H45" s="57" t="s">
        <v>31</v>
      </c>
      <c r="I45" s="58">
        <v>20.5</v>
      </c>
      <c r="J45" s="27">
        <v>21.2</v>
      </c>
      <c r="K45" s="27">
        <f t="shared" ref="K45" si="21">K43*K44</f>
        <v>25.483870967741936</v>
      </c>
      <c r="L45">
        <v>25</v>
      </c>
      <c r="M45" s="101">
        <v>26</v>
      </c>
      <c r="N45" t="s">
        <v>42</v>
      </c>
      <c r="O45" s="92"/>
      <c r="P45" s="92"/>
      <c r="Q45" s="92"/>
      <c r="R45" s="92"/>
      <c r="S45" s="92"/>
      <c r="T45" s="92"/>
      <c r="U45" s="92"/>
    </row>
    <row r="46" spans="1:21" x14ac:dyDescent="0.3">
      <c r="I46" s="4"/>
      <c r="O46" s="92"/>
      <c r="P46" s="92"/>
      <c r="Q46" s="92"/>
      <c r="R46" s="92"/>
      <c r="S46" s="92"/>
      <c r="T46" s="92"/>
      <c r="U46" s="92"/>
    </row>
    <row r="47" spans="1:21" x14ac:dyDescent="0.3">
      <c r="I47" s="4"/>
      <c r="O47" s="92"/>
      <c r="P47" s="92"/>
      <c r="Q47" s="92"/>
      <c r="R47" s="92"/>
      <c r="S47" s="92"/>
      <c r="T47" s="92"/>
      <c r="U47" s="92"/>
    </row>
    <row r="48" spans="1:21" x14ac:dyDescent="0.3">
      <c r="I48" s="4"/>
    </row>
    <row r="49" spans="1:9" x14ac:dyDescent="0.3">
      <c r="I49" s="4"/>
    </row>
    <row r="50" spans="1:9" x14ac:dyDescent="0.3">
      <c r="I50" s="4"/>
    </row>
    <row r="51" spans="1:9" x14ac:dyDescent="0.3">
      <c r="A51" t="s">
        <v>38</v>
      </c>
      <c r="E51" t="s">
        <v>5</v>
      </c>
      <c r="G51" t="s">
        <v>6</v>
      </c>
      <c r="I51" s="4"/>
    </row>
    <row r="52" spans="1:9" x14ac:dyDescent="0.3">
      <c r="B52" s="2" t="s">
        <v>40</v>
      </c>
      <c r="C52" s="90" t="s">
        <v>39</v>
      </c>
      <c r="D52" s="90" t="s">
        <v>3</v>
      </c>
      <c r="E52" s="2" t="s">
        <v>8</v>
      </c>
      <c r="F52" s="2" t="s">
        <v>8</v>
      </c>
      <c r="G52" s="2" t="s">
        <v>12</v>
      </c>
      <c r="H52" s="2" t="s">
        <v>12</v>
      </c>
      <c r="I52" s="4"/>
    </row>
    <row r="53" spans="1:9" x14ac:dyDescent="0.3">
      <c r="A53" t="s">
        <v>29</v>
      </c>
      <c r="B53" s="2"/>
      <c r="C53" s="90">
        <v>0</v>
      </c>
      <c r="D53" s="90">
        <v>1</v>
      </c>
      <c r="E53" s="90">
        <v>3</v>
      </c>
      <c r="F53" s="2">
        <v>3</v>
      </c>
      <c r="G53" s="9">
        <f>SUM(D53:F53)/3</f>
        <v>2.3333333333333335</v>
      </c>
      <c r="H53" s="2">
        <f>D53</f>
        <v>1</v>
      </c>
    </row>
    <row r="54" spans="1:9" x14ac:dyDescent="0.3">
      <c r="A54" t="s">
        <v>33</v>
      </c>
      <c r="B54" s="2"/>
      <c r="C54" s="90">
        <v>1</v>
      </c>
      <c r="D54" s="90">
        <v>1</v>
      </c>
      <c r="E54" s="90">
        <v>3</v>
      </c>
      <c r="F54" s="2">
        <v>3</v>
      </c>
      <c r="G54" s="9">
        <f t="shared" ref="G54:G57" si="22">SUM(D54:F54)/3</f>
        <v>2.3333333333333335</v>
      </c>
      <c r="H54" s="2">
        <f t="shared" ref="H54:H57" si="23">D54</f>
        <v>1</v>
      </c>
    </row>
    <row r="55" spans="1:9" x14ac:dyDescent="0.3">
      <c r="A55" t="s">
        <v>34</v>
      </c>
      <c r="B55" s="2"/>
      <c r="C55" s="90">
        <v>0</v>
      </c>
      <c r="D55" s="90">
        <v>6</v>
      </c>
      <c r="E55" s="90">
        <v>3</v>
      </c>
      <c r="F55" s="2">
        <v>3</v>
      </c>
      <c r="G55" s="9">
        <f t="shared" si="22"/>
        <v>4</v>
      </c>
      <c r="H55" s="2">
        <f t="shared" si="23"/>
        <v>6</v>
      </c>
    </row>
    <row r="56" spans="1:9" x14ac:dyDescent="0.3">
      <c r="A56" t="s">
        <v>35</v>
      </c>
      <c r="B56" s="2"/>
      <c r="C56" s="90">
        <v>4</v>
      </c>
      <c r="D56" s="90">
        <v>3</v>
      </c>
      <c r="E56" s="90">
        <v>3</v>
      </c>
      <c r="F56" s="2">
        <v>3</v>
      </c>
      <c r="G56" s="9">
        <f t="shared" si="22"/>
        <v>3</v>
      </c>
      <c r="H56" s="2">
        <f t="shared" si="23"/>
        <v>3</v>
      </c>
    </row>
    <row r="57" spans="1:9" x14ac:dyDescent="0.3">
      <c r="A57" t="s">
        <v>36</v>
      </c>
      <c r="B57" s="2"/>
      <c r="C57" s="90">
        <v>10</v>
      </c>
      <c r="D57" s="90">
        <v>2</v>
      </c>
      <c r="E57" s="90">
        <v>9</v>
      </c>
      <c r="F57" s="2">
        <v>3</v>
      </c>
      <c r="G57" s="9">
        <f t="shared" si="22"/>
        <v>4.666666666666667</v>
      </c>
      <c r="H57" s="2">
        <f t="shared" si="23"/>
        <v>2</v>
      </c>
    </row>
    <row r="58" spans="1:9" x14ac:dyDescent="0.3">
      <c r="B58" s="2"/>
      <c r="C58" s="90">
        <v>15</v>
      </c>
      <c r="D58" s="90">
        <f>SUM(D53:D57)</f>
        <v>13</v>
      </c>
      <c r="E58" s="90">
        <f>SUM(E53:E57)</f>
        <v>21</v>
      </c>
      <c r="F58" s="2">
        <f>SUM(F53:F57)</f>
        <v>15</v>
      </c>
      <c r="G58" s="2">
        <v>23</v>
      </c>
      <c r="H58" s="2">
        <v>21</v>
      </c>
    </row>
    <row r="59" spans="1:9" x14ac:dyDescent="0.3">
      <c r="C59" s="92"/>
    </row>
    <row r="63" spans="1:9" x14ac:dyDescent="0.3">
      <c r="G63" s="2"/>
    </row>
  </sheetData>
  <pageMargins left="0.7" right="0.7" top="0.75" bottom="0.75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7C405591EECEF49BECECEF317222CB9" ma:contentTypeVersion="7" ma:contentTypeDescription="Create a new document." ma:contentTypeScope="" ma:versionID="625d493f7ea1f8ecb32a281d0c6455da">
  <xsd:schema xmlns:xsd="http://www.w3.org/2001/XMLSchema" xmlns:xs="http://www.w3.org/2001/XMLSchema" xmlns:p="http://schemas.microsoft.com/office/2006/metadata/properties" xmlns:ns3="0079834a-c71a-4a87-a835-b7e9533f9d78" xmlns:ns4="49ee1c97-8f61-4c09-a1c1-47a104f0d62c" targetNamespace="http://schemas.microsoft.com/office/2006/metadata/properties" ma:root="true" ma:fieldsID="5d4171ea138ed5126f55721f0dc09ae1" ns3:_="" ns4:_="">
    <xsd:import namespace="0079834a-c71a-4a87-a835-b7e9533f9d78"/>
    <xsd:import namespace="49ee1c97-8f61-4c09-a1c1-47a104f0d62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79834a-c71a-4a87-a835-b7e9533f9d7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ee1c97-8f61-4c09-a1c1-47a104f0d6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519396-F394-4ADB-B57D-7B5B7B75C362}">
  <ds:schemaRefs>
    <ds:schemaRef ds:uri="http://schemas.microsoft.com/office/2006/documentManagement/types"/>
    <ds:schemaRef ds:uri="49ee1c97-8f61-4c09-a1c1-47a104f0d62c"/>
    <ds:schemaRef ds:uri="http://purl.org/dc/terms/"/>
    <ds:schemaRef ds:uri="http://purl.org/dc/dcmitype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0079834a-c71a-4a87-a835-b7e9533f9d7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FB2E454-E19A-4AC5-A597-D1BC2256F6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E5D8610-CF16-4272-BC5F-3E1092F39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79834a-c71a-4a87-a835-b7e9533f9d78"/>
    <ds:schemaRef ds:uri="49ee1c97-8f61-4c09-a1c1-47a104f0d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Dillingham, Camille</dc:creator>
  <cp:keywords/>
  <dc:description/>
  <cp:lastModifiedBy>Mark Thomas</cp:lastModifiedBy>
  <cp:revision/>
  <cp:lastPrinted>2020-01-24T20:00:58Z</cp:lastPrinted>
  <dcterms:created xsi:type="dcterms:W3CDTF">2017-01-02T21:12:10Z</dcterms:created>
  <dcterms:modified xsi:type="dcterms:W3CDTF">2021-01-06T19:16:22Z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0x010100D7C405591EECEF49BECECEF317222CB9</vt:lpwstr>
  </property>
</Properties>
</file>