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<sst xmlns="http://schemas.openxmlformats.org/spreadsheetml/2006/main" count="631" uniqueCount="298">
  <si>
    <t>2d.</t>
  </si>
  <si>
    <t>Ralph Rush/Boone County Schools Staff Development Center</t>
  </si>
  <si>
    <t xml:space="preserve">Camp Ernst Middle School                   </t>
  </si>
  <si>
    <t>Cooper High School</t>
  </si>
  <si>
    <t>Classrooms</t>
  </si>
  <si>
    <t>Permanent</t>
  </si>
  <si>
    <t>Mann Elementary School</t>
  </si>
  <si>
    <t>2c.</t>
  </si>
  <si>
    <t>4.</t>
  </si>
  <si>
    <t>5.</t>
  </si>
  <si>
    <t>Center</t>
  </si>
  <si>
    <t>varies</t>
  </si>
  <si>
    <t xml:space="preserve">Conner Middle School                   </t>
  </si>
  <si>
    <t xml:space="preserve">Gray Middle School                       </t>
  </si>
  <si>
    <t xml:space="preserve">Jones Middle School                     </t>
  </si>
  <si>
    <t xml:space="preserve">Ockerman Middle School              </t>
  </si>
  <si>
    <t>K-5 Center</t>
  </si>
  <si>
    <t>h.</t>
  </si>
  <si>
    <t>j.</t>
  </si>
  <si>
    <t>k.</t>
  </si>
  <si>
    <t>i.</t>
  </si>
  <si>
    <t>l.</t>
  </si>
  <si>
    <t>Consolidate schools; or replace deteriorated facilities.</t>
  </si>
  <si>
    <t xml:space="preserve">Kelly Elementary School               </t>
  </si>
  <si>
    <t xml:space="preserve">New Haven Elementary School     </t>
  </si>
  <si>
    <t xml:space="preserve">Ockerman Elementary School        </t>
  </si>
  <si>
    <t xml:space="preserve">Stephens Elementary School        </t>
  </si>
  <si>
    <t xml:space="preserve">Yealey Elementary School            </t>
  </si>
  <si>
    <t xml:space="preserve">North Pointe Elementary School    </t>
  </si>
  <si>
    <t>Cost Est.</t>
  </si>
  <si>
    <t>Estimated Costs of these projects will not be included in the FACILITY NEEDS ASSESSMENT TOTAL.</t>
  </si>
  <si>
    <t>sf.</t>
  </si>
  <si>
    <t>Central Storage</t>
  </si>
  <si>
    <t>Construct a new central storage facility.</t>
  </si>
  <si>
    <t xml:space="preserve">Boone County High School           </t>
  </si>
  <si>
    <t xml:space="preserve">Boone County Area Tech. Center  </t>
  </si>
  <si>
    <t xml:space="preserve">Conner High School                      </t>
  </si>
  <si>
    <t xml:space="preserve">Ryle High School                           </t>
  </si>
  <si>
    <t xml:space="preserve">Ralph Rush/Staff Development Center     </t>
  </si>
  <si>
    <t>Boone County Student Services</t>
  </si>
  <si>
    <t>6-12 Center</t>
  </si>
  <si>
    <t xml:space="preserve">Burlington Elementary School       </t>
  </si>
  <si>
    <t xml:space="preserve">Collins Elementary School            </t>
  </si>
  <si>
    <t xml:space="preserve">Erpenbeck Elementary School        </t>
  </si>
  <si>
    <t xml:space="preserve">Florence Elementary School         </t>
  </si>
  <si>
    <t xml:space="preserve">Goodridge Elementary School       </t>
  </si>
  <si>
    <t>PLAN OF SCHOOL ORGANIZATION</t>
  </si>
  <si>
    <t>1.</t>
  </si>
  <si>
    <t>Current Plan</t>
  </si>
  <si>
    <t>2.</t>
  </si>
  <si>
    <t>SCHOOL CENTERS</t>
  </si>
  <si>
    <t>Secondary</t>
  </si>
  <si>
    <t>a.</t>
  </si>
  <si>
    <t>b.</t>
  </si>
  <si>
    <t>Middle</t>
  </si>
  <si>
    <t>3.</t>
  </si>
  <si>
    <t>Elementary</t>
  </si>
  <si>
    <t>c.</t>
  </si>
  <si>
    <t>d.</t>
  </si>
  <si>
    <t>e.</t>
  </si>
  <si>
    <t>f.</t>
  </si>
  <si>
    <t>g.</t>
  </si>
  <si>
    <t>Construct:</t>
  </si>
  <si>
    <t>Standard Classrooms</t>
  </si>
  <si>
    <t>2a.</t>
  </si>
  <si>
    <t>administrative areas, auditoriums, and gymnasiums.</t>
  </si>
  <si>
    <t>2b.</t>
  </si>
  <si>
    <t>Ryle High School</t>
  </si>
  <si>
    <t>6.</t>
  </si>
  <si>
    <t>7.</t>
  </si>
  <si>
    <t>8.</t>
  </si>
  <si>
    <t>9.</t>
  </si>
  <si>
    <t>CAPITAL CONSTRUCTION PRIORITIES (Regardless of Schedule)</t>
  </si>
  <si>
    <t>projects constructed in phases.</t>
  </si>
  <si>
    <r>
      <t>New construction</t>
    </r>
    <r>
      <rPr>
        <sz val="8"/>
        <rFont val="Times New Roman"/>
        <family val="1"/>
      </rPr>
      <t xml:space="preserve"> to meet student capacity; further implementation of established programs; or complete approved </t>
    </r>
  </si>
  <si>
    <r>
      <t>New construction</t>
    </r>
    <r>
      <rPr>
        <sz val="8"/>
        <rFont val="Times New Roman"/>
        <family val="1"/>
      </rPr>
      <t xml:space="preserve"> to replace inadequate spaces; expand existing or new buildings for educational purposes; </t>
    </r>
  </si>
  <si>
    <t xml:space="preserve">Permanent </t>
  </si>
  <si>
    <t>9-12 Center</t>
  </si>
  <si>
    <t>6-8 Center</t>
  </si>
  <si>
    <t>Status</t>
  </si>
  <si>
    <t>Organization</t>
  </si>
  <si>
    <t>New Alternative School</t>
  </si>
  <si>
    <t>Provide fixed active boards and projectors in all classrooms district wide with wireless capability for hand-held student assessments and remote operation.</t>
  </si>
  <si>
    <t>10.</t>
  </si>
  <si>
    <t>sf</t>
  </si>
  <si>
    <r>
      <t xml:space="preserve">Student </t>
    </r>
    <r>
      <rPr>
        <u val="single"/>
        <sz val="10"/>
        <rFont val="Times New Roman"/>
        <family val="1"/>
      </rPr>
      <t xml:space="preserve">Enrollment </t>
    </r>
    <r>
      <rPr>
        <sz val="10"/>
        <rFont val="Times New Roman"/>
        <family val="1"/>
      </rPr>
      <t>Capacity</t>
    </r>
  </si>
  <si>
    <t>Eff. %</t>
  </si>
  <si>
    <t>m.</t>
  </si>
  <si>
    <t>Longbranch Elementary School</t>
  </si>
  <si>
    <t>n.</t>
  </si>
  <si>
    <t>Thornwilde Elementary School</t>
  </si>
  <si>
    <t>1b.</t>
  </si>
  <si>
    <t>consolidate schools; or replace deteriorated facilities.</t>
  </si>
  <si>
    <r>
      <rPr>
        <b/>
        <sz val="10"/>
        <rFont val="Times New Roman"/>
        <family val="1"/>
      </rPr>
      <t>Discretionary Construction Projects</t>
    </r>
    <r>
      <rPr>
        <sz val="10"/>
        <rFont val="Times New Roman"/>
        <family val="1"/>
      </rPr>
      <t>;</t>
    </r>
    <r>
      <rPr>
        <sz val="8"/>
        <rFont val="Times New Roman"/>
        <family val="1"/>
      </rPr>
      <t xml:space="preserve"> Functional Centers; Improvements by new construction or renovation. </t>
    </r>
  </si>
  <si>
    <r>
      <t>Major renovation/additions</t>
    </r>
    <r>
      <rPr>
        <sz val="10"/>
        <rFont val="Times New Roman"/>
        <family val="1"/>
      </rPr>
      <t xml:space="preserve"> </t>
    </r>
    <r>
      <rPr>
        <b/>
        <sz val="10"/>
        <rFont val="Times New Roman"/>
        <family val="1"/>
      </rPr>
      <t>of educational facilities</t>
    </r>
    <r>
      <rPr>
        <sz val="10"/>
        <rFont val="Times New Roman"/>
        <family val="1"/>
      </rPr>
      <t>;</t>
    </r>
    <r>
      <rPr>
        <sz val="8"/>
        <rFont val="Times New Roman"/>
        <family val="1"/>
      </rPr>
      <t xml:space="preserve"> including expansions, kitchens, cafeterias, libraries, </t>
    </r>
  </si>
  <si>
    <r>
      <rPr>
        <b/>
        <sz val="10"/>
        <rFont val="Times New Roman"/>
        <family val="1"/>
      </rPr>
      <t>KERA Strands new additions</t>
    </r>
    <r>
      <rPr>
        <sz val="10"/>
        <rFont val="Times New Roman"/>
        <family val="1"/>
      </rPr>
      <t>; Preschool, SBDM Office &amp; Conference, Fam. Res.</t>
    </r>
  </si>
  <si>
    <r>
      <rPr>
        <b/>
        <sz val="10"/>
        <rFont val="Times New Roman"/>
        <family val="1"/>
      </rPr>
      <t>Management support areas</t>
    </r>
    <r>
      <rPr>
        <sz val="10"/>
        <rFont val="Times New Roman"/>
        <family val="1"/>
      </rPr>
      <t>;</t>
    </r>
    <r>
      <rPr>
        <sz val="8"/>
        <rFont val="Times New Roman"/>
        <family val="1"/>
      </rPr>
      <t xml:space="preserve"> Construct, acquisition, or renovation of central offices, bus garages, or central stores</t>
    </r>
  </si>
  <si>
    <t>K-5, 6-8, 6-12, 9-12</t>
  </si>
  <si>
    <t>Long Range Plan</t>
  </si>
  <si>
    <t>Greenhouse</t>
  </si>
  <si>
    <t>Business Ed Classroom</t>
  </si>
  <si>
    <t>Business Ed Office</t>
  </si>
  <si>
    <t>11.</t>
  </si>
  <si>
    <t>12.</t>
  </si>
  <si>
    <t>13.</t>
  </si>
  <si>
    <t>each</t>
  </si>
  <si>
    <t>Construct</t>
  </si>
  <si>
    <t>Central Office</t>
  </si>
  <si>
    <t>Science Lab</t>
  </si>
  <si>
    <t>Science Workroom</t>
  </si>
  <si>
    <t>Chemical Storage</t>
  </si>
  <si>
    <t>Resource Classroom</t>
  </si>
  <si>
    <t>Workroom</t>
  </si>
  <si>
    <t>Ag Lab</t>
  </si>
  <si>
    <t>Ag Office</t>
  </si>
  <si>
    <t>Ag Storage</t>
  </si>
  <si>
    <t>Ag Tools</t>
  </si>
  <si>
    <t>Cafeteria Addition</t>
  </si>
  <si>
    <t>Weight Room Addition</t>
  </si>
  <si>
    <t>PE Storage</t>
  </si>
  <si>
    <t>Auditorium</t>
  </si>
  <si>
    <t>Boone County Area Tech Center</t>
  </si>
  <si>
    <t xml:space="preserve">Classrooms </t>
  </si>
  <si>
    <t>Fieldhouse</t>
  </si>
  <si>
    <t>Maintenance Building (existing on Ockerman Campus)</t>
  </si>
  <si>
    <t>Renovate into Central Office Annex</t>
  </si>
  <si>
    <t>Cafeteria</t>
  </si>
  <si>
    <t>1a.</t>
  </si>
  <si>
    <r>
      <t>New construction</t>
    </r>
    <r>
      <rPr>
        <sz val="8"/>
        <rFont val="Times New Roman"/>
        <family val="1"/>
      </rPr>
      <t xml:space="preserve"> to meet student capacity; further implementation of established programs; or complete approved  </t>
    </r>
  </si>
  <si>
    <t>1c.</t>
  </si>
  <si>
    <r>
      <t>Major renovation/additions of educational facilities;</t>
    </r>
    <r>
      <rPr>
        <sz val="8"/>
        <rFont val="Times New Roman"/>
        <family val="1"/>
      </rPr>
      <t xml:space="preserve"> including expansions, kitchens, cafeterias, libraries, </t>
    </r>
  </si>
  <si>
    <t>1d.</t>
  </si>
  <si>
    <r>
      <t xml:space="preserve">KERA Strands New Additions:  </t>
    </r>
    <r>
      <rPr>
        <sz val="9"/>
        <rFont val="Times New Roman"/>
        <family val="1"/>
      </rPr>
      <t>Preschool, SBDM Office &amp; Conf., Fam. Res.</t>
    </r>
  </si>
  <si>
    <r>
      <rPr>
        <b/>
        <sz val="10"/>
        <rFont val="Times New Roman"/>
        <family val="1"/>
      </rPr>
      <t xml:space="preserve">Construction of non-educational additions </t>
    </r>
    <r>
      <rPr>
        <sz val="8"/>
        <rFont val="Times New Roman"/>
        <family val="1"/>
      </rPr>
      <t xml:space="preserve">or expansions including; kitchen, cafeterias, administrative areas, </t>
    </r>
  </si>
  <si>
    <t>auditoriums and gymnasiums.</t>
  </si>
  <si>
    <t>Florence Elementary School Annex</t>
  </si>
  <si>
    <t>Computer Lab</t>
  </si>
  <si>
    <t>Project Lead the Way</t>
  </si>
  <si>
    <t>Classroom/Lab</t>
  </si>
  <si>
    <t>Choir/Vocal Music Clsrm</t>
  </si>
  <si>
    <t xml:space="preserve">Ryle High School </t>
  </si>
  <si>
    <t>f</t>
  </si>
  <si>
    <t>Ballyshannon Middle School</t>
  </si>
  <si>
    <t>new/500</t>
  </si>
  <si>
    <t>Major Addition to include; HVAC improvements; electric and security upgrades; new roadway, restrooms, stairs and circulation</t>
  </si>
  <si>
    <t>Purchase land to expand the Cooper / Longbranch Campus</t>
  </si>
  <si>
    <t>Bus Parking Lot Expansion</t>
  </si>
  <si>
    <t>Projectors</t>
  </si>
  <si>
    <t>Site acquisition for new Middle School on site located Northern/Western County</t>
  </si>
  <si>
    <t xml:space="preserve">Camp Ernst Middle School </t>
  </si>
  <si>
    <t>Gray Middle School</t>
  </si>
  <si>
    <t>Floor coverings</t>
  </si>
  <si>
    <t>Minor Renovation to include; ADA/Security - site lighting and access controls / hardware;  Playground safety improvements.</t>
  </si>
  <si>
    <t xml:space="preserve">Collins Elementary School </t>
  </si>
  <si>
    <t xml:space="preserve">New Haven Elementary School/Annex </t>
  </si>
  <si>
    <t xml:space="preserve">Jones Middle School </t>
  </si>
  <si>
    <t xml:space="preserve">Boone County High School </t>
  </si>
  <si>
    <t xml:space="preserve">Conner Middle School </t>
  </si>
  <si>
    <t xml:space="preserve">Conner High School </t>
  </si>
  <si>
    <t>Floor coverings; roofing (front classrooms and library)</t>
  </si>
  <si>
    <t xml:space="preserve">Ockerman Middle School </t>
  </si>
  <si>
    <t>Burlington Elementary School</t>
  </si>
  <si>
    <t xml:space="preserve">Erpenbeck Elementary School </t>
  </si>
  <si>
    <t xml:space="preserve">Florence Elementary School </t>
  </si>
  <si>
    <t>Roofing</t>
  </si>
  <si>
    <t>Minor Renovation to include; ADA/Security - site lighting and access controls / hardware; Playground safety improvements.</t>
  </si>
  <si>
    <t xml:space="preserve">Kelly Elementary School </t>
  </si>
  <si>
    <t>Minor Renovation to include; ADA/Security - site lighting and access controls / hardware; roofing; Playground safety improvements.</t>
  </si>
  <si>
    <t>North Pointe Elementary School</t>
  </si>
  <si>
    <t>Ockerman Elementary School</t>
  </si>
  <si>
    <t xml:space="preserve">Yealey Elementary School </t>
  </si>
  <si>
    <t>14.</t>
  </si>
  <si>
    <t>15.</t>
  </si>
  <si>
    <t>16.</t>
  </si>
  <si>
    <t>17.</t>
  </si>
  <si>
    <t>18.</t>
  </si>
  <si>
    <t>19.</t>
  </si>
  <si>
    <t>20.</t>
  </si>
  <si>
    <t>Minor Renovation to include; ADA/Security - site lighting and access controls / hardware;  Renovate (2) Classrooms into Science Classrooms.</t>
  </si>
  <si>
    <t>Major Renovation to include; life safety improvements; floors; security system; ADA improvements.</t>
  </si>
  <si>
    <t>Longbranch Elementary School  (target 1,050 enrollment by 2019)</t>
  </si>
  <si>
    <t>Mann Elementary School (target 1,000 enrollment by 2019)</t>
  </si>
  <si>
    <t>Thornwilde Elementary School (target 800 enrollment by 2019)</t>
  </si>
  <si>
    <t>Ockerman Middle School (target 900 enrollment by 2019)</t>
  </si>
  <si>
    <t>Kelly Elementary School (target 450 enrollment by 2019)</t>
  </si>
  <si>
    <t>North Pointe Elementary School (target 925 enrollment by 2019)</t>
  </si>
  <si>
    <t>Ockerman Elementary School (target 775 enrollment by 2019)</t>
  </si>
  <si>
    <t>1412/999</t>
  </si>
  <si>
    <t>1376/1074</t>
  </si>
  <si>
    <t>1240/1265</t>
  </si>
  <si>
    <t>1841/1755</t>
  </si>
  <si>
    <t>1043/899</t>
  </si>
  <si>
    <t>1177/815</t>
  </si>
  <si>
    <t>1089/1005</t>
  </si>
  <si>
    <t>740/622</t>
  </si>
  <si>
    <t>922/853</t>
  </si>
  <si>
    <t>852/916</t>
  </si>
  <si>
    <t>839/672</t>
  </si>
  <si>
    <t>691/800</t>
  </si>
  <si>
    <t>660/650</t>
  </si>
  <si>
    <t>788/653</t>
  </si>
  <si>
    <t>240/402</t>
  </si>
  <si>
    <t>851/900</t>
  </si>
  <si>
    <t>816/900</t>
  </si>
  <si>
    <t>816/954</t>
  </si>
  <si>
    <t>477/925</t>
  </si>
  <si>
    <t>784/825</t>
  </si>
  <si>
    <t>642/880</t>
  </si>
  <si>
    <t>637/700</t>
  </si>
  <si>
    <t>553/687</t>
  </si>
  <si>
    <t>Site acquisition for new Elementary School located Central County</t>
  </si>
  <si>
    <t>Construct new 750-student elementary school</t>
  </si>
  <si>
    <t>Minor Renovation to include; ADA and Security - site lighting and access controls / hardware</t>
  </si>
  <si>
    <t>Minor Renovation to include; ADA/Security - site lighting and access controls / hardware.</t>
  </si>
  <si>
    <t>Minor Renovation to include; HVAC improvements to 1970 building; ADA/Security - site lighting and access controls / hardware; roofing (original building)</t>
  </si>
  <si>
    <t>Minor Renovation to include; HVAC improvements to include building; ventilation/exhaust system; ADA/Security - site lighting and access controls / hardware;</t>
  </si>
  <si>
    <t>DISTRICT NEED</t>
  </si>
  <si>
    <t>Major renovation to include; HVAC improvements to 1973 buildings electric and plumbing upgrades; ADA/Security - site lighting and access controls / hardware</t>
  </si>
  <si>
    <t>Renovation of existing paving areas</t>
  </si>
  <si>
    <t>Roofing (addition) and renovation of existing paving areas</t>
  </si>
  <si>
    <t>Roofing and renovation of existing paving areas</t>
  </si>
  <si>
    <t>CAPITAL CONSTRUCTION PRIORITIES (Schedule within the 2016-2018 Biennium)</t>
  </si>
  <si>
    <t>CAPITAL CONSTRUCTION PRIORITIES (Schedule after the 2016-2018 Biennium)</t>
  </si>
  <si>
    <t xml:space="preserve">Construct a 400-student district-wide Alternative Education Center </t>
  </si>
  <si>
    <t>Cooper High School (target 1,500 enrollment by 2019)</t>
  </si>
  <si>
    <t>Ryle High School (target 2,100 enrollment by 2019)</t>
  </si>
  <si>
    <t>Minor Renovation to include; HVAC improvements to 1992 building; ADA/Security - site lighting and access controls / hardware.</t>
  </si>
  <si>
    <t>Camp Ernst Middle School (target 1,200 enrollment by 2019)</t>
  </si>
  <si>
    <t>Gray Middle School (target 1,200 enrollment by 2019)</t>
  </si>
  <si>
    <t>Minor Renovation to include; HVAC improvements to 1995 building; ADA/Security - site lighting and access controls / hardware.</t>
  </si>
  <si>
    <t>Jones Middle School (target 775 enrollment by 2019)</t>
  </si>
  <si>
    <t>Minor Renovation to include; HVAC improvements to 1978 building; ADA/Security - site lighting and access controls / hardware; roofing</t>
  </si>
  <si>
    <t>Collins Elementary School (target 800 enrollment by 2019)</t>
  </si>
  <si>
    <t>Minor Renovation to include; HVAC improvements to 1989 building; ADA/Security - site lighting and access controls / hardware; convert existing Cafeteria into (2) Resource Rooms;  Playground safety improvements.</t>
  </si>
  <si>
    <t>Goodridge Elementary School (target 775 enrollment by 2019)</t>
  </si>
  <si>
    <t>Minor Renovation to include; HVAC improvements to 1971 building; ADA/Security - site lighting and access controls / hardware; new security vestibule;  Playground safety improvements.</t>
  </si>
  <si>
    <t>New Haven Elementary School/Annex (target 1,000 enrollment by 2019)</t>
  </si>
  <si>
    <t>Minor renovations to include; HVAC improvements to 1980's and 1990's buildings; ADA/Security - site lighting and access controls / hardware;  Expanded parking/site acquisition; Playground safety improvements.</t>
  </si>
  <si>
    <t>Boone County High School (target 1,405 enrollment by 2019)</t>
  </si>
  <si>
    <t>Conner High School (target 1,700 enrollment by 2019)</t>
  </si>
  <si>
    <t>Conner Middle School (target 900 enrollment by 2019)</t>
  </si>
  <si>
    <t>Major Renovation to include; HVAC improvements to 1962 and 1996 buildings; mechanical, electrical and plumbing; ADA/Security - site lighting and access controls / hardware; ceilings, restrooms; doors and hardware</t>
  </si>
  <si>
    <t>Minor Renovation to include; HVAC improvements to 1980's building; ADA/Security - site lighting and access controls / hardware; Floor coverings (in original 1930's building);  Playground safety improvements.</t>
  </si>
  <si>
    <t>Erpenbeck Elementary School (target 800 enrollment by 2019)</t>
  </si>
  <si>
    <t>Minor Renovation to include; HVAC improvements to 1996 building; ADA/Security - site lighting and access controls / hardware; Playground safety improvements.</t>
  </si>
  <si>
    <t>Florence Elementary School (target 600 enrollment by 2019)</t>
  </si>
  <si>
    <t>Stephens Elementary School (target 900 enrollment by 2019)</t>
  </si>
  <si>
    <t>Major Renovation to include; HVAC improvements to 1992 building; ADA/Security - site lighting and access controls / hardware; roofing (1997 addition); Site improvements, access roads, parking lot expansion/repairs; Playground safety improvements.</t>
  </si>
  <si>
    <t>Yealey Elementary School (target 600 enrollment by 2019)</t>
  </si>
  <si>
    <t>Minor Renovation to include; HVAC improvements to 1962 building; ADA/Security - site lighting and access controls / hardware; Playground safety improvements.</t>
  </si>
  <si>
    <t>District White Board/ Projector Initiative</t>
  </si>
  <si>
    <t>Major Renovation to include; HVAC improvements to 1930's building; ADA and security - site lighting and access controls / hardware; restrooms; interior finishes; hardware</t>
  </si>
  <si>
    <t>Boone County Bus Lot and Garage</t>
  </si>
  <si>
    <t>Expansion and paving improvements; generator</t>
  </si>
  <si>
    <t>Major Renovation of the 1950's wings of original High School.  The major renovation will include all mechanical, electrical, plumbing, communication technology; ADA/Security - site lighting and access controls / hardware;  Renovation of all lab spaces including all casework, all finishes such as flooring, doors and hardware, ceilings, paint, carpet, and lockers; the building will be brought up to current new building standards; roofing (1950's wing) and other miscellaneous improvements; Renovation of existing Auditorium into Classrooms. Connector to Band Room.</t>
  </si>
  <si>
    <t>9th Grade Center Addition</t>
  </si>
  <si>
    <t>Replace lockers and floor coverings; fine grade lawn area</t>
  </si>
  <si>
    <t>HVAC improvements to original 2005 building; roofing; renovation of existing paving areas</t>
  </si>
  <si>
    <t>KBE APPROVAL DATE: FEBRUARY 2016</t>
  </si>
  <si>
    <t>NEXT DFP DUE: FEBRUARY 2020</t>
  </si>
  <si>
    <t>BOONE COUNTY SCHOOLS DISTRICT FACILITY PLAN</t>
  </si>
  <si>
    <t>DFP REVISIONS</t>
  </si>
  <si>
    <t>FINDING NO. 1: JUNE, 2017</t>
  </si>
  <si>
    <t>BOLD, RED</t>
  </si>
  <si>
    <t>Ignite Institute</t>
  </si>
  <si>
    <t>new/1000</t>
  </si>
  <si>
    <t>New learning academy for 1,000 students focusing on STEAM delivery methods in a non-conventional classroom setting.  This will be an existing building which will need full renovation.</t>
  </si>
  <si>
    <t>BOLD, RED, ITALICS</t>
  </si>
  <si>
    <t>FINDING NO. 2: SEPT., 2019</t>
  </si>
  <si>
    <t>BOLD, RED UNDERLINED</t>
  </si>
  <si>
    <t>FINDING NO. 3: NOV., 2019</t>
  </si>
  <si>
    <t>Burlington Elementary</t>
  </si>
  <si>
    <t>1939. '79, '85 &amp; '00</t>
  </si>
  <si>
    <t>1939, '79, '85 &amp; '00</t>
  </si>
  <si>
    <t>2000 BUILDING SECTION - FINDING 3: Renovation to include: Drinking fountains and water bottle filling stations</t>
  </si>
  <si>
    <t>1939, 1979, &amp; 1985 BUILDING SECTIONS - FINDING 3: Renovation to include; HVAC Improvements to the 1939  Building Section, window replacement, tuckpointing / waterproofing &amp; exterior brick/limestone to the 1939 Building Section, drinking fountains and water bottle filling stations; electric upgrades, new LED lighting, new doors / frames, casework and sink in each classroom, marker/tack boards, lockers, metal stud/drywall furring and painting, flooring, rubber base and ceiling finishes; new wall padding in Sensory Room)</t>
  </si>
  <si>
    <t xml:space="preserve">1939, 1979, &amp; 1985 BUILDING SECTIONS - FINDING 3: Renovation to include; data/technology upgrades.  </t>
  </si>
  <si>
    <t>2e.</t>
  </si>
  <si>
    <r>
      <t>Renovation to upgrade all existing facilities</t>
    </r>
    <r>
      <rPr>
        <b/>
        <u val="single"/>
        <sz val="10"/>
        <color indexed="10"/>
        <rFont val="Times New Roman"/>
        <family val="1"/>
      </rPr>
      <t xml:space="preserve"> </t>
    </r>
    <r>
      <rPr>
        <b/>
        <u val="single"/>
        <sz val="8"/>
        <color indexed="10"/>
        <rFont val="Times New Roman"/>
        <family val="1"/>
      </rPr>
      <t xml:space="preserve">to meet the most current life safety requirements of the Kentucky </t>
    </r>
  </si>
  <si>
    <t>Building Code.</t>
  </si>
  <si>
    <t>ALL BUILDING SECTIONS - FINDING 3: Renovation to include;  exterior stair improvements for code compliance, handrail and guardrail upgrades to interior stairs for code compliance</t>
  </si>
  <si>
    <t>ALL BUILDING SECTIONS - FINDING 3: New elevator for code compliance</t>
  </si>
  <si>
    <t>Rise Academy (A5 Center)</t>
  </si>
  <si>
    <t xml:space="preserve">203 / </t>
  </si>
  <si>
    <t>1931, '57</t>
  </si>
  <si>
    <t>Located within Florence Elementary</t>
  </si>
  <si>
    <t>Over 30 Years - 30's, '57</t>
  </si>
  <si>
    <t>FINDING NO. 4 DEC., 2020</t>
  </si>
  <si>
    <t>BOLD, RED, ITALICS, UNDERLINED</t>
  </si>
  <si>
    <t>Over 30 Years - 30's,'57</t>
  </si>
  <si>
    <t>2f.</t>
  </si>
  <si>
    <t xml:space="preserve">requirements of the Kentucky Building Code. </t>
  </si>
  <si>
    <t>1930's, 1957  Renovation to include ADA upgrades to access controls at front doors, security cameras and other items such as handrails, guardrails, etc.</t>
  </si>
  <si>
    <r>
      <t xml:space="preserve">Renovation to upgrade all existing facilities </t>
    </r>
    <r>
      <rPr>
        <b/>
        <i/>
        <u val="single"/>
        <sz val="8"/>
        <color indexed="10"/>
        <rFont val="Times New Roman"/>
        <family val="1"/>
      </rPr>
      <t xml:space="preserve">to meet the most current handicapped accessibility </t>
    </r>
  </si>
  <si>
    <t>1930's, 1957 Secure vestibule, elevator, buzzers, cameras, access controls at front entry, doors / hardware / access controls</t>
  </si>
  <si>
    <r>
      <t xml:space="preserve">New </t>
    </r>
    <r>
      <rPr>
        <b/>
        <i/>
        <strike/>
        <sz val="10"/>
        <color indexed="10"/>
        <rFont val="Times New Roman"/>
        <family val="1"/>
      </rPr>
      <t xml:space="preserve">600 </t>
    </r>
    <r>
      <rPr>
        <b/>
        <i/>
        <sz val="10"/>
        <color indexed="10"/>
        <rFont val="Times New Roman"/>
        <family val="1"/>
      </rPr>
      <t>700-student elementary school for 50 preschool school students</t>
    </r>
  </si>
  <si>
    <t>Site acquisition for new Elementary School located Southern County</t>
  </si>
  <si>
    <t>1930's, 1957   Major renovation to include; part of first floor and entire second and third floors of the original 1930s building and the 1957 addition.  This renovation includes HVAC,  electric, data, and lighting improvements in this area; all finishes (furring out walls, any necessary abatement, new flooring, drywall, ceilings, display boards, lockers, etc.);  LED lighting for building and site; rebuild restrooms on all floors; integration of an elevator; roofing;  paving / sealing / concrete walks.  There will also be renovations at the tie-ins to Florence Elementary School and the Ralph Rush Professional Development Center as required to complete the renovations described above.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</si>
</sst>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 numFmtId="172" formatCode="&quot;$&quot;#,##0.000"/>
    <numFmt numFmtId="173" formatCode="&quot;$&quot;#,##0.0000"/>
    <numFmt numFmtId="174" formatCode="&quot;$&quot;#,##0.00000"/>
    <numFmt numFmtId="175" formatCode="&quot;$&quot;#,##0.0"/>
    <numFmt numFmtId="176" formatCode="_(&quot;$&quot;* #,##0_);_(&quot;$&quot;* \(#,##0\);_(&quot;$&quot;* &quot;-&quot;??_);_(@_)"/>
  </numFmts>
  <fonts count="94">
    <font>
      <sz val="10"/>
      <name val="Arial"/>
      <family val="0"/>
    </font>
    <font>
      <sz val="11"/>
      <color indexed="8"/>
      <name val="Calibri"/>
      <family val="2"/>
    </font>
    <font>
      <sz val="9"/>
      <name val="Times New Roman"/>
      <family val="1"/>
    </font>
    <font>
      <b/>
      <sz val="9"/>
      <name val="Times New Roman"/>
      <family val="1"/>
    </font>
    <font>
      <sz val="12"/>
      <name val="Times New Roman"/>
      <family val="1"/>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sz val="8"/>
      <name val="Times New Roman"/>
      <family val="1"/>
    </font>
    <font>
      <strike/>
      <sz val="10"/>
      <name val="Times New Roman"/>
      <family val="1"/>
    </font>
    <font>
      <u val="single"/>
      <sz val="10"/>
      <name val="Times New Roman"/>
      <family val="1"/>
    </font>
    <font>
      <b/>
      <strike/>
      <sz val="10"/>
      <name val="Times New Roman"/>
      <family val="1"/>
    </font>
    <font>
      <b/>
      <sz val="8"/>
      <name val="Times New Roman"/>
      <family val="1"/>
    </font>
    <font>
      <b/>
      <i/>
      <sz val="9"/>
      <name val="Times New Roman"/>
      <family val="1"/>
    </font>
    <font>
      <b/>
      <u val="single"/>
      <sz val="9"/>
      <name val="Times New Roman"/>
      <family val="1"/>
    </font>
    <font>
      <i/>
      <sz val="12"/>
      <name val="Times New Roman"/>
      <family val="1"/>
    </font>
    <font>
      <b/>
      <u val="single"/>
      <sz val="10"/>
      <color indexed="10"/>
      <name val="Times New Roman"/>
      <family val="1"/>
    </font>
    <font>
      <b/>
      <u val="single"/>
      <sz val="8"/>
      <color indexed="10"/>
      <name val="Times New Roman"/>
      <family val="1"/>
    </font>
    <font>
      <b/>
      <i/>
      <sz val="10"/>
      <color indexed="10"/>
      <name val="Times New Roman"/>
      <family val="1"/>
    </font>
    <font>
      <b/>
      <i/>
      <u val="single"/>
      <sz val="8"/>
      <color indexed="10"/>
      <name val="Times New Roman"/>
      <family val="1"/>
    </font>
    <font>
      <b/>
      <i/>
      <strike/>
      <sz val="10"/>
      <color indexed="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0"/>
      <name val="Times New Roman"/>
      <family val="1"/>
    </font>
    <font>
      <b/>
      <sz val="10"/>
      <color indexed="10"/>
      <name val="Times New Roman"/>
      <family val="1"/>
    </font>
    <font>
      <b/>
      <sz val="8"/>
      <color indexed="10"/>
      <name val="Times New Roman"/>
      <family val="1"/>
    </font>
    <font>
      <sz val="10"/>
      <color indexed="10"/>
      <name val="Times New Roman"/>
      <family val="1"/>
    </font>
    <font>
      <b/>
      <i/>
      <sz val="9"/>
      <color indexed="10"/>
      <name val="Times New Roman"/>
      <family val="1"/>
    </font>
    <font>
      <b/>
      <u val="single"/>
      <sz val="9"/>
      <color indexed="10"/>
      <name val="Times New Roman"/>
      <family val="1"/>
    </font>
    <font>
      <u val="single"/>
      <sz val="12"/>
      <color indexed="10"/>
      <name val="Times New Roman"/>
      <family val="1"/>
    </font>
    <font>
      <sz val="8"/>
      <color indexed="10"/>
      <name val="Times New Roman"/>
      <family val="1"/>
    </font>
    <font>
      <b/>
      <u val="single"/>
      <sz val="12"/>
      <color indexed="10"/>
      <name val="Times New Roman"/>
      <family val="1"/>
    </font>
    <font>
      <b/>
      <i/>
      <u val="single"/>
      <sz val="9"/>
      <color indexed="10"/>
      <name val="Times New Roman"/>
      <family val="1"/>
    </font>
    <font>
      <b/>
      <i/>
      <u val="single"/>
      <sz val="10"/>
      <color indexed="10"/>
      <name val="Times New Roman"/>
      <family val="1"/>
    </font>
    <font>
      <i/>
      <strike/>
      <sz val="10"/>
      <color indexed="10"/>
      <name val="Times New Roman"/>
      <family val="1"/>
    </font>
    <font>
      <sz val="10"/>
      <color indexed="8"/>
      <name val="Times New Roman"/>
      <family val="1"/>
    </font>
    <font>
      <strike/>
      <sz val="10"/>
      <color indexed="8"/>
      <name val="Times New Roman"/>
      <family val="1"/>
    </font>
    <font>
      <b/>
      <i/>
      <u val="single"/>
      <strike/>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10"/>
      <color rgb="FFFF0000"/>
      <name val="Times New Roman"/>
      <family val="1"/>
    </font>
    <font>
      <b/>
      <sz val="8"/>
      <color rgb="FFFF0000"/>
      <name val="Times New Roman"/>
      <family val="1"/>
    </font>
    <font>
      <sz val="10"/>
      <color rgb="FFFF0000"/>
      <name val="Times New Roman"/>
      <family val="1"/>
    </font>
    <font>
      <b/>
      <i/>
      <sz val="10"/>
      <color rgb="FFFF0000"/>
      <name val="Times New Roman"/>
      <family val="1"/>
    </font>
    <font>
      <b/>
      <i/>
      <sz val="9"/>
      <color rgb="FFFF0000"/>
      <name val="Times New Roman"/>
      <family val="1"/>
    </font>
    <font>
      <b/>
      <u val="single"/>
      <sz val="9"/>
      <color rgb="FFFF0000"/>
      <name val="Times New Roman"/>
      <family val="1"/>
    </font>
    <font>
      <u val="single"/>
      <sz val="12"/>
      <color rgb="FFFF0000"/>
      <name val="Times New Roman"/>
      <family val="1"/>
    </font>
    <font>
      <sz val="8"/>
      <color rgb="FFFF0000"/>
      <name val="Times New Roman"/>
      <family val="1"/>
    </font>
    <font>
      <b/>
      <u val="single"/>
      <sz val="10"/>
      <color rgb="FFFF0000"/>
      <name val="Times New Roman"/>
      <family val="1"/>
    </font>
    <font>
      <b/>
      <u val="single"/>
      <sz val="12"/>
      <color rgb="FFFF0000"/>
      <name val="Times New Roman"/>
      <family val="1"/>
    </font>
    <font>
      <b/>
      <u val="single"/>
      <sz val="8"/>
      <color rgb="FFFF0000"/>
      <name val="Times New Roman"/>
      <family val="1"/>
    </font>
    <font>
      <b/>
      <i/>
      <u val="single"/>
      <sz val="9"/>
      <color rgb="FFFF0000"/>
      <name val="Times New Roman"/>
      <family val="1"/>
    </font>
    <font>
      <b/>
      <i/>
      <u val="single"/>
      <sz val="10"/>
      <color rgb="FFFF0000"/>
      <name val="Times New Roman"/>
      <family val="1"/>
    </font>
    <font>
      <b/>
      <i/>
      <u val="single"/>
      <sz val="8"/>
      <color rgb="FFFF0000"/>
      <name val="Times New Roman"/>
      <family val="1"/>
    </font>
    <font>
      <i/>
      <strike/>
      <sz val="10"/>
      <color rgb="FFFF0000"/>
      <name val="Times New Roman"/>
      <family val="1"/>
    </font>
    <font>
      <sz val="10"/>
      <color theme="1"/>
      <name val="Times New Roman"/>
      <family val="1"/>
    </font>
    <font>
      <strike/>
      <sz val="10"/>
      <color theme="1"/>
      <name val="Times New Roman"/>
      <family val="1"/>
    </font>
    <font>
      <b/>
      <i/>
      <u val="single"/>
      <strike/>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top style="medium"/>
      <bottom style="medium"/>
    </border>
    <border>
      <left/>
      <right style="thin"/>
      <top style="thin"/>
      <bottom style="thin"/>
    </border>
    <border>
      <left/>
      <right/>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color indexed="63"/>
      </left>
      <right style="medium"/>
      <top>
        <color indexed="63"/>
      </top>
      <bottom>
        <color indexed="63"/>
      </bottom>
    </border>
    <border>
      <left/>
      <right/>
      <top style="thin"/>
      <bottom style="medium"/>
    </border>
    <border>
      <left/>
      <right style="medium"/>
      <top style="thin"/>
      <bottom style="medium"/>
    </border>
    <border>
      <left style="medium"/>
      <right/>
      <top style="medium"/>
      <bottom/>
    </border>
    <border>
      <left style="medium"/>
      <right>
        <color indexed="63"/>
      </right>
      <top>
        <color indexed="63"/>
      </top>
      <bottom>
        <color indexed="63"/>
      </bottom>
    </border>
    <border>
      <left style="medium"/>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49">
    <xf numFmtId="0" fontId="0" fillId="0" borderId="0" xfId="0" applyAlignment="1">
      <alignment/>
    </xf>
    <xf numFmtId="0" fontId="4" fillId="0" borderId="0" xfId="0" applyFont="1" applyAlignment="1">
      <alignment/>
    </xf>
    <xf numFmtId="0" fontId="5" fillId="0" borderId="0" xfId="0" applyFont="1" applyAlignment="1">
      <alignment/>
    </xf>
    <xf numFmtId="49" fontId="4" fillId="0" borderId="0" xfId="0" applyNumberFormat="1" applyFont="1" applyAlignment="1">
      <alignment horizontal="left"/>
    </xf>
    <xf numFmtId="49" fontId="4" fillId="0" borderId="0" xfId="0" applyNumberFormat="1" applyFont="1" applyAlignment="1">
      <alignment horizontal="center"/>
    </xf>
    <xf numFmtId="49" fontId="6" fillId="0" borderId="0" xfId="0" applyNumberFormat="1" applyFont="1" applyAlignment="1">
      <alignment horizontal="left"/>
    </xf>
    <xf numFmtId="49" fontId="7" fillId="0" borderId="0" xfId="0" applyNumberFormat="1" applyFont="1" applyAlignment="1">
      <alignment horizontal="center"/>
    </xf>
    <xf numFmtId="0" fontId="7" fillId="0" borderId="0" xfId="0" applyFont="1" applyAlignment="1">
      <alignment/>
    </xf>
    <xf numFmtId="49" fontId="8" fillId="0" borderId="0" xfId="0" applyNumberFormat="1" applyFont="1" applyAlignment="1">
      <alignment horizontal="left"/>
    </xf>
    <xf numFmtId="0" fontId="8" fillId="0" borderId="0" xfId="0" applyFont="1" applyAlignment="1">
      <alignment/>
    </xf>
    <xf numFmtId="0" fontId="6" fillId="0" borderId="0" xfId="0" applyFont="1" applyAlignment="1">
      <alignment/>
    </xf>
    <xf numFmtId="49" fontId="8" fillId="0" borderId="0" xfId="0" applyNumberFormat="1" applyFont="1" applyAlignment="1">
      <alignment horizontal="center"/>
    </xf>
    <xf numFmtId="0" fontId="6" fillId="0" borderId="10" xfId="0" applyFont="1" applyBorder="1" applyAlignment="1">
      <alignment/>
    </xf>
    <xf numFmtId="49" fontId="6" fillId="0" borderId="11" xfId="0" applyNumberFormat="1" applyFont="1" applyBorder="1" applyAlignment="1">
      <alignment horizontal="center"/>
    </xf>
    <xf numFmtId="0" fontId="6" fillId="0" borderId="11" xfId="0" applyFont="1" applyBorder="1" applyAlignment="1">
      <alignment/>
    </xf>
    <xf numFmtId="49" fontId="6" fillId="0" borderId="0" xfId="0" applyNumberFormat="1" applyFont="1" applyBorder="1" applyAlignment="1">
      <alignment horizontal="center"/>
    </xf>
    <xf numFmtId="0" fontId="8" fillId="0" borderId="0" xfId="0" applyFont="1" applyAlignment="1">
      <alignment horizontal="center"/>
    </xf>
    <xf numFmtId="49" fontId="9" fillId="0" borderId="12" xfId="0" applyNumberFormat="1" applyFont="1" applyBorder="1" applyAlignment="1">
      <alignment horizontal="center"/>
    </xf>
    <xf numFmtId="0" fontId="9" fillId="0" borderId="12" xfId="0" applyFont="1" applyBorder="1" applyAlignment="1">
      <alignment/>
    </xf>
    <xf numFmtId="0" fontId="9" fillId="0" borderId="0" xfId="0" applyFont="1" applyAlignment="1">
      <alignment/>
    </xf>
    <xf numFmtId="0" fontId="9" fillId="0" borderId="0" xfId="0" applyFont="1" applyBorder="1" applyAlignment="1">
      <alignment horizontal="left"/>
    </xf>
    <xf numFmtId="0" fontId="7" fillId="0" borderId="0" xfId="0" applyFont="1" applyBorder="1" applyAlignment="1">
      <alignment/>
    </xf>
    <xf numFmtId="49" fontId="7" fillId="0" borderId="0" xfId="0" applyNumberFormat="1" applyFont="1" applyBorder="1" applyAlignment="1">
      <alignment horizontal="center"/>
    </xf>
    <xf numFmtId="49" fontId="10" fillId="0" borderId="0" xfId="0" applyNumberFormat="1" applyFont="1" applyBorder="1" applyAlignment="1">
      <alignment horizontal="left"/>
    </xf>
    <xf numFmtId="49" fontId="8" fillId="0" borderId="0" xfId="0" applyNumberFormat="1"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49" fontId="9" fillId="0" borderId="0" xfId="0" applyNumberFormat="1" applyFont="1" applyBorder="1" applyAlignment="1">
      <alignment horizontal="center"/>
    </xf>
    <xf numFmtId="0" fontId="9" fillId="0" borderId="0" xfId="0" applyFont="1" applyBorder="1" applyAlignment="1">
      <alignment/>
    </xf>
    <xf numFmtId="3" fontId="8" fillId="0" borderId="0" xfId="0" applyNumberFormat="1" applyFont="1" applyBorder="1" applyAlignment="1">
      <alignment/>
    </xf>
    <xf numFmtId="3" fontId="7" fillId="0" borderId="0" xfId="0" applyNumberFormat="1" applyFont="1" applyAlignment="1">
      <alignment/>
    </xf>
    <xf numFmtId="3" fontId="8" fillId="0" borderId="0" xfId="0" applyNumberFormat="1" applyFont="1" applyAlignment="1">
      <alignment/>
    </xf>
    <xf numFmtId="3" fontId="6" fillId="0" borderId="11" xfId="0" applyNumberFormat="1" applyFont="1" applyBorder="1" applyAlignment="1">
      <alignment/>
    </xf>
    <xf numFmtId="3" fontId="7" fillId="0" borderId="0" xfId="0" applyNumberFormat="1" applyFont="1" applyBorder="1" applyAlignment="1">
      <alignment/>
    </xf>
    <xf numFmtId="3" fontId="4" fillId="0" borderId="0" xfId="0" applyNumberFormat="1" applyFont="1" applyAlignment="1">
      <alignment/>
    </xf>
    <xf numFmtId="49" fontId="9" fillId="0" borderId="0" xfId="0" applyNumberFormat="1" applyFont="1" applyAlignment="1">
      <alignment horizontal="center"/>
    </xf>
    <xf numFmtId="3" fontId="9" fillId="0" borderId="0" xfId="0" applyNumberFormat="1" applyFont="1" applyBorder="1" applyAlignment="1">
      <alignment/>
    </xf>
    <xf numFmtId="0" fontId="9" fillId="0" borderId="0" xfId="0" applyFont="1" applyAlignment="1">
      <alignment horizontal="center"/>
    </xf>
    <xf numFmtId="3" fontId="9" fillId="0" borderId="0" xfId="0" applyNumberFormat="1" applyFont="1" applyAlignment="1">
      <alignment/>
    </xf>
    <xf numFmtId="0" fontId="6" fillId="0" borderId="0" xfId="0" applyFont="1" applyBorder="1" applyAlignment="1">
      <alignment/>
    </xf>
    <xf numFmtId="3" fontId="6" fillId="0" borderId="0" xfId="0" applyNumberFormat="1" applyFont="1" applyBorder="1" applyAlignment="1">
      <alignment/>
    </xf>
    <xf numFmtId="0" fontId="2" fillId="0" borderId="0" xfId="0" applyFont="1" applyBorder="1" applyAlignment="1">
      <alignment horizontal="right"/>
    </xf>
    <xf numFmtId="49" fontId="8" fillId="0" borderId="0" xfId="0" applyNumberFormat="1" applyFont="1" applyFill="1" applyAlignment="1">
      <alignment horizontal="center"/>
    </xf>
    <xf numFmtId="164" fontId="8" fillId="0" borderId="0" xfId="0" applyNumberFormat="1" applyFont="1" applyBorder="1" applyAlignment="1">
      <alignment horizontal="right"/>
    </xf>
    <xf numFmtId="164" fontId="8" fillId="0" borderId="0" xfId="0" applyNumberFormat="1" applyFont="1" applyAlignment="1">
      <alignment horizontal="right"/>
    </xf>
    <xf numFmtId="0" fontId="7"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7" fillId="0" borderId="0" xfId="0" applyFont="1" applyBorder="1" applyAlignment="1">
      <alignment horizontal="right"/>
    </xf>
    <xf numFmtId="0" fontId="8" fillId="0" borderId="0" xfId="0" applyFont="1" applyFill="1" applyAlignment="1">
      <alignment/>
    </xf>
    <xf numFmtId="3" fontId="8" fillId="0" borderId="0" xfId="0" applyNumberFormat="1" applyFont="1" applyFill="1" applyAlignment="1">
      <alignment/>
    </xf>
    <xf numFmtId="0" fontId="8" fillId="0" borderId="0" xfId="0" applyFont="1" applyFill="1" applyBorder="1" applyAlignment="1">
      <alignment/>
    </xf>
    <xf numFmtId="164" fontId="8" fillId="0" borderId="0" xfId="0" applyNumberFormat="1" applyFont="1" applyFill="1" applyBorder="1" applyAlignment="1">
      <alignment horizontal="right"/>
    </xf>
    <xf numFmtId="164" fontId="8" fillId="0" borderId="0"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3" fontId="8" fillId="0" borderId="0" xfId="0" applyNumberFormat="1" applyFont="1" applyBorder="1" applyAlignment="1">
      <alignment horizontal="right"/>
    </xf>
    <xf numFmtId="0" fontId="11" fillId="0" borderId="0" xfId="0" applyFont="1" applyBorder="1" applyAlignment="1">
      <alignment horizontal="center"/>
    </xf>
    <xf numFmtId="0" fontId="11" fillId="0" borderId="0" xfId="0" applyFont="1" applyBorder="1" applyAlignment="1">
      <alignment/>
    </xf>
    <xf numFmtId="3" fontId="11" fillId="0" borderId="0" xfId="0" applyNumberFormat="1" applyFont="1" applyBorder="1" applyAlignment="1">
      <alignment/>
    </xf>
    <xf numFmtId="0" fontId="8" fillId="0" borderId="0" xfId="0" applyFont="1" applyBorder="1" applyAlignment="1">
      <alignment horizontal="left"/>
    </xf>
    <xf numFmtId="0" fontId="7" fillId="0" borderId="13" xfId="0" applyFont="1" applyBorder="1" applyAlignment="1">
      <alignment horizontal="right"/>
    </xf>
    <xf numFmtId="0" fontId="7" fillId="0" borderId="0" xfId="0" applyFont="1" applyBorder="1" applyAlignment="1">
      <alignment horizontal="center" vertical="top"/>
    </xf>
    <xf numFmtId="0" fontId="8" fillId="0" borderId="0" xfId="0" applyFont="1" applyAlignment="1">
      <alignment horizontal="center" wrapText="1"/>
    </xf>
    <xf numFmtId="9" fontId="8" fillId="0" borderId="0" xfId="0" applyNumberFormat="1" applyFont="1" applyBorder="1" applyAlignment="1">
      <alignment/>
    </xf>
    <xf numFmtId="0" fontId="8" fillId="0" borderId="11" xfId="0" applyFont="1" applyBorder="1" applyAlignment="1">
      <alignment/>
    </xf>
    <xf numFmtId="0" fontId="3" fillId="0" borderId="0" xfId="0" applyFont="1" applyBorder="1" applyAlignment="1">
      <alignment horizontal="right"/>
    </xf>
    <xf numFmtId="9" fontId="8" fillId="0" borderId="0" xfId="0" applyNumberFormat="1" applyFont="1" applyFill="1" applyBorder="1" applyAlignment="1">
      <alignment/>
    </xf>
    <xf numFmtId="9" fontId="2" fillId="0" borderId="0" xfId="0" applyNumberFormat="1" applyFont="1" applyFill="1" applyBorder="1" applyAlignment="1">
      <alignment/>
    </xf>
    <xf numFmtId="9" fontId="2" fillId="0" borderId="0" xfId="0" applyNumberFormat="1" applyFont="1" applyBorder="1" applyAlignment="1">
      <alignment/>
    </xf>
    <xf numFmtId="0" fontId="9" fillId="0" borderId="0" xfId="0" applyFont="1" applyBorder="1" applyAlignment="1">
      <alignment horizontal="right"/>
    </xf>
    <xf numFmtId="9" fontId="8" fillId="0" borderId="0" xfId="0" applyNumberFormat="1" applyFont="1" applyAlignment="1">
      <alignment/>
    </xf>
    <xf numFmtId="0" fontId="5" fillId="0" borderId="14" xfId="0" applyFont="1" applyBorder="1" applyAlignment="1">
      <alignment/>
    </xf>
    <xf numFmtId="49" fontId="6" fillId="0" borderId="15" xfId="0" applyNumberFormat="1" applyFont="1" applyBorder="1" applyAlignment="1">
      <alignment horizontal="left"/>
    </xf>
    <xf numFmtId="3" fontId="9" fillId="0" borderId="0" xfId="0" applyNumberFormat="1" applyFont="1" applyBorder="1" applyAlignment="1">
      <alignment wrapText="1"/>
    </xf>
    <xf numFmtId="3" fontId="9" fillId="0" borderId="12" xfId="0" applyNumberFormat="1" applyFont="1" applyBorder="1" applyAlignment="1">
      <alignment/>
    </xf>
    <xf numFmtId="0" fontId="8" fillId="0" borderId="12" xfId="0" applyFont="1" applyBorder="1" applyAlignment="1">
      <alignment/>
    </xf>
    <xf numFmtId="0" fontId="8" fillId="0" borderId="0" xfId="0" applyFont="1" applyAlignment="1">
      <alignment wrapText="1"/>
    </xf>
    <xf numFmtId="0" fontId="11" fillId="0" borderId="0" xfId="0" applyFont="1" applyAlignment="1">
      <alignment wrapText="1"/>
    </xf>
    <xf numFmtId="0" fontId="8" fillId="0" borderId="0" xfId="0" applyFont="1" applyBorder="1" applyAlignment="1">
      <alignment horizontal="right"/>
    </xf>
    <xf numFmtId="0" fontId="6" fillId="0" borderId="13" xfId="0" applyFont="1" applyBorder="1" applyAlignment="1">
      <alignment/>
    </xf>
    <xf numFmtId="3" fontId="9" fillId="0" borderId="0" xfId="0" applyNumberFormat="1" applyFont="1" applyBorder="1" applyAlignment="1">
      <alignment horizontal="center"/>
    </xf>
    <xf numFmtId="164" fontId="8" fillId="0" borderId="0" xfId="0" applyNumberFormat="1" applyFont="1" applyBorder="1" applyAlignment="1">
      <alignment horizontal="center" wrapText="1"/>
    </xf>
    <xf numFmtId="49" fontId="13" fillId="0" borderId="0" xfId="0" applyNumberFormat="1" applyFont="1" applyBorder="1" applyAlignment="1">
      <alignment horizontal="center"/>
    </xf>
    <xf numFmtId="0" fontId="13" fillId="0" borderId="0" xfId="0" applyFont="1" applyBorder="1" applyAlignment="1">
      <alignment/>
    </xf>
    <xf numFmtId="0" fontId="13" fillId="0" borderId="0" xfId="0" applyFont="1" applyBorder="1" applyAlignment="1">
      <alignment horizontal="center"/>
    </xf>
    <xf numFmtId="3" fontId="13" fillId="0" borderId="0" xfId="0" applyNumberFormat="1" applyFont="1" applyBorder="1" applyAlignment="1">
      <alignment/>
    </xf>
    <xf numFmtId="9" fontId="13" fillId="0" borderId="0" xfId="0" applyNumberFormat="1" applyFont="1" applyAlignment="1">
      <alignment/>
    </xf>
    <xf numFmtId="0" fontId="9" fillId="0" borderId="0" xfId="0" applyFont="1" applyBorder="1" applyAlignment="1">
      <alignment horizontal="center" wrapText="1"/>
    </xf>
    <xf numFmtId="0" fontId="9" fillId="0" borderId="0" xfId="0" applyFont="1" applyBorder="1" applyAlignment="1">
      <alignment horizontal="center"/>
    </xf>
    <xf numFmtId="49" fontId="11" fillId="0" borderId="0" xfId="0" applyNumberFormat="1" applyFont="1" applyAlignment="1">
      <alignment horizontal="center"/>
    </xf>
    <xf numFmtId="0" fontId="11" fillId="0" borderId="0" xfId="0" applyFont="1" applyAlignment="1">
      <alignment/>
    </xf>
    <xf numFmtId="164" fontId="11" fillId="0" borderId="0" xfId="0" applyNumberFormat="1" applyFont="1" applyAlignment="1">
      <alignment horizontal="right"/>
    </xf>
    <xf numFmtId="3" fontId="11" fillId="0" borderId="0" xfId="0" applyNumberFormat="1" applyFont="1" applyBorder="1" applyAlignment="1">
      <alignment horizontal="right"/>
    </xf>
    <xf numFmtId="0" fontId="8" fillId="0" borderId="0" xfId="0" applyFont="1" applyFill="1" applyAlignment="1">
      <alignment wrapText="1"/>
    </xf>
    <xf numFmtId="49" fontId="8" fillId="0" borderId="0" xfId="0" applyNumberFormat="1" applyFont="1" applyFill="1" applyBorder="1" applyAlignment="1">
      <alignment horizontal="right"/>
    </xf>
    <xf numFmtId="49" fontId="11" fillId="0" borderId="0" xfId="0" applyNumberFormat="1" applyFont="1" applyBorder="1" applyAlignment="1">
      <alignment horizontal="center"/>
    </xf>
    <xf numFmtId="164" fontId="8" fillId="0" borderId="0" xfId="0" applyNumberFormat="1" applyFont="1" applyFill="1" applyAlignment="1">
      <alignment horizontal="right"/>
    </xf>
    <xf numFmtId="0" fontId="9" fillId="0" borderId="0" xfId="0" applyFont="1" applyFill="1" applyBorder="1" applyAlignment="1">
      <alignment horizontal="center"/>
    </xf>
    <xf numFmtId="0" fontId="4" fillId="0" borderId="0" xfId="0" applyFont="1" applyFill="1" applyAlignment="1">
      <alignment horizontal="center"/>
    </xf>
    <xf numFmtId="0" fontId="8" fillId="0" borderId="0" xfId="0" applyFont="1" applyFill="1" applyAlignment="1">
      <alignment horizontal="center"/>
    </xf>
    <xf numFmtId="164" fontId="8" fillId="0" borderId="0" xfId="0" applyNumberFormat="1" applyFont="1" applyBorder="1" applyAlignment="1">
      <alignment/>
    </xf>
    <xf numFmtId="0" fontId="10" fillId="0" borderId="0" xfId="0" applyFont="1" applyAlignment="1">
      <alignment vertical="center" wrapText="1"/>
    </xf>
    <xf numFmtId="0" fontId="10" fillId="0" borderId="0" xfId="0" applyFont="1" applyAlignment="1">
      <alignment horizontal="center" vertical="center" wrapText="1"/>
    </xf>
    <xf numFmtId="0" fontId="14" fillId="0" borderId="0" xfId="0" applyFont="1" applyAlignment="1">
      <alignment horizontal="center" vertical="center"/>
    </xf>
    <xf numFmtId="3" fontId="14" fillId="0" borderId="0" xfId="0" applyNumberFormat="1" applyFont="1" applyAlignment="1">
      <alignment horizontal="center" vertical="center" wrapText="1"/>
    </xf>
    <xf numFmtId="3" fontId="10" fillId="0" borderId="0" xfId="0" applyNumberFormat="1" applyFont="1" applyAlignment="1">
      <alignment vertical="center"/>
    </xf>
    <xf numFmtId="3" fontId="10" fillId="0" borderId="0" xfId="0" applyNumberFormat="1" applyFont="1" applyAlignment="1">
      <alignment horizontal="center" vertical="center"/>
    </xf>
    <xf numFmtId="0" fontId="10" fillId="0" borderId="0" xfId="0" applyFont="1" applyAlignment="1">
      <alignment horizontal="center" vertical="center"/>
    </xf>
    <xf numFmtId="3" fontId="14" fillId="0" borderId="0" xfId="0" applyNumberFormat="1" applyFont="1" applyAlignment="1">
      <alignment horizontal="center" vertical="center"/>
    </xf>
    <xf numFmtId="0" fontId="14"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3" fontId="14" fillId="0" borderId="0" xfId="0" applyNumberFormat="1" applyFont="1" applyBorder="1" applyAlignment="1">
      <alignment horizontal="center"/>
    </xf>
    <xf numFmtId="49" fontId="9" fillId="0" borderId="0" xfId="0" applyNumberFormat="1" applyFont="1" applyFill="1" applyBorder="1" applyAlignment="1">
      <alignment horizontal="center"/>
    </xf>
    <xf numFmtId="3" fontId="8" fillId="0" borderId="0" xfId="0" applyNumberFormat="1" applyFont="1" applyFill="1" applyBorder="1" applyAlignment="1">
      <alignment/>
    </xf>
    <xf numFmtId="0" fontId="8" fillId="0" borderId="0" xfId="0" applyFont="1" applyFill="1" applyBorder="1" applyAlignment="1">
      <alignment horizontal="left"/>
    </xf>
    <xf numFmtId="9" fontId="11" fillId="0" borderId="0" xfId="0" applyNumberFormat="1" applyFont="1" applyBorder="1" applyAlignment="1">
      <alignment/>
    </xf>
    <xf numFmtId="164" fontId="11" fillId="0" borderId="0" xfId="0" applyNumberFormat="1" applyFont="1" applyBorder="1" applyAlignment="1">
      <alignment/>
    </xf>
    <xf numFmtId="0" fontId="6" fillId="0" borderId="0" xfId="0" applyFont="1" applyBorder="1" applyAlignment="1">
      <alignment horizontal="right"/>
    </xf>
    <xf numFmtId="0" fontId="8" fillId="0" borderId="0" xfId="0" applyFont="1" applyBorder="1" applyAlignment="1">
      <alignment wrapText="1"/>
    </xf>
    <xf numFmtId="164" fontId="9" fillId="0" borderId="16" xfId="0" applyNumberFormat="1" applyFont="1" applyBorder="1" applyAlignment="1">
      <alignment horizontal="right"/>
    </xf>
    <xf numFmtId="164" fontId="8" fillId="0" borderId="0" xfId="0" applyNumberFormat="1" applyFont="1" applyAlignment="1">
      <alignment/>
    </xf>
    <xf numFmtId="0" fontId="8" fillId="0" borderId="0" xfId="0" applyFont="1" applyFill="1" applyBorder="1" applyAlignment="1">
      <alignment horizontal="center"/>
    </xf>
    <xf numFmtId="164" fontId="8" fillId="0" borderId="0" xfId="0" applyNumberFormat="1" applyFont="1" applyFill="1" applyBorder="1" applyAlignment="1">
      <alignment/>
    </xf>
    <xf numFmtId="0" fontId="9" fillId="0" borderId="0" xfId="0" applyFont="1" applyFill="1" applyBorder="1" applyAlignment="1">
      <alignment/>
    </xf>
    <xf numFmtId="3" fontId="4" fillId="0" borderId="17" xfId="0" applyNumberFormat="1" applyFont="1" applyBorder="1" applyAlignment="1">
      <alignment/>
    </xf>
    <xf numFmtId="0" fontId="3" fillId="0" borderId="17" xfId="0" applyFont="1" applyBorder="1" applyAlignment="1">
      <alignment/>
    </xf>
    <xf numFmtId="0" fontId="3" fillId="0" borderId="18" xfId="0" applyFont="1" applyBorder="1" applyAlignment="1">
      <alignment/>
    </xf>
    <xf numFmtId="3" fontId="4" fillId="0" borderId="0" xfId="0" applyNumberFormat="1" applyFont="1" applyBorder="1" applyAlignment="1">
      <alignment/>
    </xf>
    <xf numFmtId="0" fontId="15" fillId="0" borderId="0" xfId="0" applyFont="1" applyBorder="1" applyAlignment="1">
      <alignment/>
    </xf>
    <xf numFmtId="0" fontId="15" fillId="0" borderId="19" xfId="0" applyFont="1" applyBorder="1" applyAlignment="1">
      <alignment/>
    </xf>
    <xf numFmtId="49" fontId="3" fillId="0" borderId="0" xfId="0" applyNumberFormat="1" applyFont="1" applyBorder="1" applyAlignment="1">
      <alignment horizontal="left"/>
    </xf>
    <xf numFmtId="49" fontId="5" fillId="0" borderId="0" xfId="0" applyNumberFormat="1" applyFont="1" applyBorder="1" applyAlignment="1">
      <alignment/>
    </xf>
    <xf numFmtId="49" fontId="5" fillId="0" borderId="14" xfId="0" applyNumberFormat="1" applyFont="1" applyBorder="1" applyAlignment="1">
      <alignment/>
    </xf>
    <xf numFmtId="0" fontId="5" fillId="0" borderId="0" xfId="0" applyFont="1" applyBorder="1" applyAlignment="1">
      <alignment/>
    </xf>
    <xf numFmtId="0" fontId="3" fillId="0" borderId="0" xfId="0" applyFont="1" applyBorder="1" applyAlignment="1">
      <alignment horizontal="left" vertical="center"/>
    </xf>
    <xf numFmtId="0" fontId="75" fillId="33" borderId="0" xfId="0" applyFont="1" applyFill="1" applyBorder="1" applyAlignment="1">
      <alignment/>
    </xf>
    <xf numFmtId="0" fontId="75" fillId="0" borderId="0" xfId="0" applyFont="1" applyBorder="1" applyAlignment="1">
      <alignment/>
    </xf>
    <xf numFmtId="49" fontId="76" fillId="0" borderId="0" xfId="0" applyNumberFormat="1" applyFont="1" applyAlignment="1">
      <alignment horizontal="center"/>
    </xf>
    <xf numFmtId="0" fontId="76" fillId="0" borderId="0" xfId="0" applyFont="1" applyAlignment="1">
      <alignment/>
    </xf>
    <xf numFmtId="3" fontId="76" fillId="0" borderId="0" xfId="0" applyNumberFormat="1" applyFont="1" applyAlignment="1">
      <alignment/>
    </xf>
    <xf numFmtId="0" fontId="77" fillId="0" borderId="0" xfId="0" applyFont="1" applyAlignment="1">
      <alignment horizontal="center" vertical="center"/>
    </xf>
    <xf numFmtId="3" fontId="77" fillId="0" borderId="0" xfId="0" applyNumberFormat="1" applyFont="1" applyAlignment="1">
      <alignment horizontal="center" vertical="center"/>
    </xf>
    <xf numFmtId="49" fontId="76" fillId="0" borderId="0" xfId="0" applyNumberFormat="1" applyFont="1" applyFill="1" applyAlignment="1">
      <alignment horizontal="center"/>
    </xf>
    <xf numFmtId="49" fontId="78" fillId="0" borderId="0" xfId="0" applyNumberFormat="1" applyFont="1" applyBorder="1" applyAlignment="1">
      <alignment horizontal="center"/>
    </xf>
    <xf numFmtId="0" fontId="78" fillId="0" borderId="0" xfId="0" applyFont="1" applyBorder="1" applyAlignment="1">
      <alignment/>
    </xf>
    <xf numFmtId="49" fontId="76" fillId="0" borderId="0" xfId="0" applyNumberFormat="1" applyFont="1" applyBorder="1" applyAlignment="1">
      <alignment horizontal="center"/>
    </xf>
    <xf numFmtId="0" fontId="76" fillId="0" borderId="0" xfId="0" applyFont="1" applyBorder="1" applyAlignment="1">
      <alignment/>
    </xf>
    <xf numFmtId="3" fontId="76" fillId="0" borderId="0" xfId="0" applyNumberFormat="1" applyFont="1" applyBorder="1" applyAlignment="1">
      <alignment/>
    </xf>
    <xf numFmtId="9" fontId="75" fillId="0" borderId="0" xfId="0" applyNumberFormat="1" applyFont="1" applyFill="1" applyBorder="1" applyAlignment="1">
      <alignment/>
    </xf>
    <xf numFmtId="164" fontId="76" fillId="0" borderId="0" xfId="0" applyNumberFormat="1" applyFont="1" applyBorder="1" applyAlignment="1">
      <alignment horizontal="right" wrapText="1"/>
    </xf>
    <xf numFmtId="9" fontId="76" fillId="0" borderId="0" xfId="0" applyNumberFormat="1" applyFont="1" applyBorder="1" applyAlignment="1">
      <alignment/>
    </xf>
    <xf numFmtId="164" fontId="76" fillId="0" borderId="0" xfId="0" applyNumberFormat="1" applyFont="1" applyBorder="1" applyAlignment="1">
      <alignment/>
    </xf>
    <xf numFmtId="0" fontId="79" fillId="0" borderId="0" xfId="0" applyFont="1" applyBorder="1" applyAlignment="1">
      <alignment/>
    </xf>
    <xf numFmtId="3" fontId="79" fillId="0" borderId="0" xfId="0" applyNumberFormat="1" applyFont="1" applyBorder="1" applyAlignment="1">
      <alignment/>
    </xf>
    <xf numFmtId="9" fontId="79" fillId="0" borderId="0" xfId="0" applyNumberFormat="1" applyFont="1" applyBorder="1" applyAlignment="1">
      <alignment/>
    </xf>
    <xf numFmtId="164" fontId="79" fillId="0" borderId="0" xfId="0" applyNumberFormat="1" applyFont="1" applyBorder="1" applyAlignment="1">
      <alignment/>
    </xf>
    <xf numFmtId="0" fontId="80" fillId="33" borderId="0" xfId="0" applyFont="1" applyFill="1" applyBorder="1" applyAlignment="1">
      <alignment/>
    </xf>
    <xf numFmtId="0" fontId="80" fillId="0" borderId="0" xfId="0" applyFont="1" applyBorder="1" applyAlignment="1">
      <alignment/>
    </xf>
    <xf numFmtId="0" fontId="17" fillId="0" borderId="19" xfId="0" applyFont="1" applyBorder="1" applyAlignment="1">
      <alignment/>
    </xf>
    <xf numFmtId="0" fontId="81" fillId="33" borderId="0" xfId="0" applyFont="1" applyFill="1" applyBorder="1" applyAlignment="1">
      <alignment/>
    </xf>
    <xf numFmtId="0" fontId="81" fillId="0" borderId="0" xfId="0" applyFont="1" applyBorder="1" applyAlignment="1">
      <alignment/>
    </xf>
    <xf numFmtId="0" fontId="82" fillId="0" borderId="19" xfId="0" applyFont="1" applyBorder="1" applyAlignment="1">
      <alignment/>
    </xf>
    <xf numFmtId="164" fontId="83" fillId="0" borderId="0" xfId="0" applyNumberFormat="1" applyFont="1" applyAlignment="1">
      <alignment/>
    </xf>
    <xf numFmtId="164" fontId="84" fillId="0" borderId="0" xfId="0" applyNumberFormat="1" applyFont="1" applyFill="1" applyBorder="1" applyAlignment="1">
      <alignment horizontal="right"/>
    </xf>
    <xf numFmtId="0" fontId="85" fillId="0" borderId="0" xfId="0" applyFont="1" applyAlignment="1">
      <alignment/>
    </xf>
    <xf numFmtId="0" fontId="84" fillId="0" borderId="0" xfId="0" applyFont="1" applyAlignment="1">
      <alignment/>
    </xf>
    <xf numFmtId="164" fontId="84" fillId="0" borderId="0" xfId="0" applyNumberFormat="1" applyFont="1" applyAlignment="1">
      <alignment/>
    </xf>
    <xf numFmtId="3" fontId="84" fillId="0" borderId="0" xfId="0" applyNumberFormat="1" applyFont="1" applyBorder="1" applyAlignment="1">
      <alignment horizontal="right"/>
    </xf>
    <xf numFmtId="0" fontId="84" fillId="0" borderId="0" xfId="0" applyFont="1" applyBorder="1" applyAlignment="1">
      <alignment/>
    </xf>
    <xf numFmtId="3" fontId="84" fillId="0" borderId="0" xfId="0" applyNumberFormat="1" applyFont="1" applyAlignment="1">
      <alignment/>
    </xf>
    <xf numFmtId="49" fontId="84" fillId="0" borderId="0" xfId="0" applyNumberFormat="1" applyFont="1" applyBorder="1" applyAlignment="1">
      <alignment horizontal="center"/>
    </xf>
    <xf numFmtId="49" fontId="84" fillId="0" borderId="0" xfId="0" applyNumberFormat="1" applyFont="1" applyFill="1" applyBorder="1" applyAlignment="1">
      <alignment horizontal="center"/>
    </xf>
    <xf numFmtId="3" fontId="84" fillId="0" borderId="0" xfId="0" applyNumberFormat="1" applyFont="1" applyBorder="1" applyAlignment="1">
      <alignment/>
    </xf>
    <xf numFmtId="2" fontId="84" fillId="0" borderId="0" xfId="0" applyNumberFormat="1" applyFont="1" applyBorder="1" applyAlignment="1">
      <alignment/>
    </xf>
    <xf numFmtId="176" fontId="84" fillId="0" borderId="0" xfId="46" applyNumberFormat="1" applyFont="1" applyBorder="1" applyAlignment="1">
      <alignment/>
    </xf>
    <xf numFmtId="49" fontId="86" fillId="0" borderId="0" xfId="0" applyNumberFormat="1" applyFont="1" applyBorder="1" applyAlignment="1">
      <alignment horizontal="left"/>
    </xf>
    <xf numFmtId="2" fontId="81" fillId="0" borderId="0" xfId="0" applyNumberFormat="1" applyFont="1" applyBorder="1" applyAlignment="1">
      <alignment horizontal="right"/>
    </xf>
    <xf numFmtId="176" fontId="81" fillId="0" borderId="0" xfId="46" applyNumberFormat="1" applyFont="1" applyBorder="1" applyAlignment="1">
      <alignment horizontal="right"/>
    </xf>
    <xf numFmtId="0" fontId="84" fillId="0" borderId="0" xfId="0" applyFont="1" applyAlignment="1">
      <alignment horizontal="left" vertical="top" wrapText="1"/>
    </xf>
    <xf numFmtId="0" fontId="84" fillId="0" borderId="0" xfId="0" applyFont="1" applyFill="1" applyAlignment="1">
      <alignment wrapText="1"/>
    </xf>
    <xf numFmtId="0" fontId="87" fillId="33" borderId="0" xfId="0" applyFont="1" applyFill="1" applyBorder="1" applyAlignment="1">
      <alignment/>
    </xf>
    <xf numFmtId="49" fontId="88" fillId="0" borderId="0" xfId="0" applyNumberFormat="1" applyFont="1" applyAlignment="1">
      <alignment horizontal="center"/>
    </xf>
    <xf numFmtId="0" fontId="88" fillId="0" borderId="0" xfId="0" applyFont="1" applyAlignment="1">
      <alignment/>
    </xf>
    <xf numFmtId="3" fontId="88" fillId="0" borderId="0" xfId="0" applyNumberFormat="1" applyFont="1" applyAlignment="1">
      <alignment/>
    </xf>
    <xf numFmtId="0" fontId="89" fillId="0" borderId="0" xfId="0" applyFont="1" applyAlignment="1">
      <alignment horizontal="right"/>
    </xf>
    <xf numFmtId="3" fontId="88" fillId="0" borderId="0" xfId="0" applyNumberFormat="1" applyFont="1" applyAlignment="1">
      <alignment horizontal="right"/>
    </xf>
    <xf numFmtId="9" fontId="88" fillId="0" borderId="0" xfId="0" applyNumberFormat="1" applyFont="1" applyAlignment="1">
      <alignment/>
    </xf>
    <xf numFmtId="164" fontId="88" fillId="0" borderId="0" xfId="0" applyNumberFormat="1" applyFont="1" applyAlignment="1">
      <alignment horizontal="right"/>
    </xf>
    <xf numFmtId="0" fontId="88" fillId="0" borderId="0" xfId="0" applyFont="1" applyAlignment="1">
      <alignment horizontal="center"/>
    </xf>
    <xf numFmtId="0" fontId="88" fillId="0" borderId="0" xfId="0" applyFont="1" applyAlignment="1">
      <alignment horizontal="right"/>
    </xf>
    <xf numFmtId="0" fontId="88" fillId="0" borderId="0" xfId="0" applyFont="1" applyAlignment="1">
      <alignment wrapText="1"/>
    </xf>
    <xf numFmtId="0" fontId="87" fillId="0" borderId="20" xfId="0" applyFont="1" applyFill="1" applyBorder="1" applyAlignment="1">
      <alignment/>
    </xf>
    <xf numFmtId="0" fontId="81" fillId="0" borderId="20" xfId="0" applyFont="1" applyFill="1" applyBorder="1" applyAlignment="1">
      <alignment/>
    </xf>
    <xf numFmtId="0" fontId="81" fillId="0" borderId="20" xfId="0" applyFont="1" applyBorder="1" applyAlignment="1">
      <alignment/>
    </xf>
    <xf numFmtId="0" fontId="87" fillId="0" borderId="20" xfId="0" applyFont="1" applyBorder="1" applyAlignment="1">
      <alignment/>
    </xf>
    <xf numFmtId="0" fontId="82" fillId="0" borderId="21" xfId="0" applyFont="1" applyBorder="1" applyAlignment="1">
      <alignment/>
    </xf>
    <xf numFmtId="49" fontId="90" fillId="0" borderId="0" xfId="0" applyNumberFormat="1" applyFont="1" applyAlignment="1">
      <alignment horizontal="center"/>
    </xf>
    <xf numFmtId="0" fontId="90" fillId="0" borderId="0" xfId="0" applyFont="1" applyAlignment="1">
      <alignment/>
    </xf>
    <xf numFmtId="0" fontId="90" fillId="0" borderId="0" xfId="0" applyFont="1" applyAlignment="1">
      <alignment wrapText="1"/>
    </xf>
    <xf numFmtId="49" fontId="91" fillId="0" borderId="0" xfId="0" applyNumberFormat="1" applyFont="1" applyAlignment="1">
      <alignment horizontal="center"/>
    </xf>
    <xf numFmtId="0" fontId="92" fillId="0" borderId="0" xfId="0" applyFont="1" applyAlignment="1">
      <alignment/>
    </xf>
    <xf numFmtId="0" fontId="92" fillId="0" borderId="0" xfId="0" applyFont="1" applyAlignment="1">
      <alignment horizontal="center"/>
    </xf>
    <xf numFmtId="3" fontId="92" fillId="0" borderId="0" xfId="0" applyNumberFormat="1" applyFont="1" applyAlignment="1">
      <alignment/>
    </xf>
    <xf numFmtId="0" fontId="92" fillId="0" borderId="0" xfId="0" applyFont="1" applyAlignment="1">
      <alignment horizontal="right"/>
    </xf>
    <xf numFmtId="3" fontId="92" fillId="0" borderId="0" xfId="0" applyNumberFormat="1" applyFont="1" applyAlignment="1">
      <alignment horizontal="right"/>
    </xf>
    <xf numFmtId="9" fontId="92" fillId="0" borderId="0" xfId="0" applyNumberFormat="1" applyFont="1" applyAlignment="1">
      <alignment/>
    </xf>
    <xf numFmtId="164" fontId="92" fillId="0" borderId="0" xfId="0" applyNumberFormat="1" applyFont="1" applyAlignment="1">
      <alignment horizontal="right"/>
    </xf>
    <xf numFmtId="0" fontId="91" fillId="0" borderId="0" xfId="0" applyFont="1" applyAlignment="1">
      <alignment/>
    </xf>
    <xf numFmtId="49" fontId="88" fillId="0" borderId="0" xfId="0" applyNumberFormat="1" applyFont="1" applyAlignment="1">
      <alignment horizontal="left"/>
    </xf>
    <xf numFmtId="0" fontId="87" fillId="0" borderId="0" xfId="0" applyFont="1" applyAlignment="1">
      <alignment horizontal="right"/>
    </xf>
    <xf numFmtId="0" fontId="89" fillId="0" borderId="0" xfId="0" applyFont="1" applyAlignment="1">
      <alignment/>
    </xf>
    <xf numFmtId="0" fontId="93" fillId="0" borderId="0" xfId="0" applyFont="1" applyAlignment="1">
      <alignment/>
    </xf>
    <xf numFmtId="0" fontId="8" fillId="0" borderId="0" xfId="0" applyFont="1" applyAlignment="1">
      <alignment/>
    </xf>
    <xf numFmtId="49" fontId="93" fillId="0" borderId="0" xfId="0" applyNumberFormat="1" applyFont="1" applyBorder="1" applyAlignment="1">
      <alignment horizontal="center"/>
    </xf>
    <xf numFmtId="0" fontId="93" fillId="0" borderId="0" xfId="0" applyFont="1" applyBorder="1" applyAlignment="1">
      <alignment/>
    </xf>
    <xf numFmtId="3" fontId="93" fillId="0" borderId="0" xfId="0" applyNumberFormat="1" applyFont="1" applyBorder="1" applyAlignment="1">
      <alignment/>
    </xf>
    <xf numFmtId="9" fontId="93" fillId="0" borderId="0" xfId="0" applyNumberFormat="1" applyFont="1" applyBorder="1" applyAlignment="1">
      <alignment/>
    </xf>
    <xf numFmtId="164" fontId="93" fillId="0" borderId="0" xfId="0" applyNumberFormat="1" applyFont="1" applyBorder="1" applyAlignment="1">
      <alignment horizontal="center" wrapText="1"/>
    </xf>
    <xf numFmtId="49" fontId="93" fillId="0" borderId="0" xfId="0" applyNumberFormat="1" applyFont="1" applyFill="1" applyBorder="1" applyAlignment="1">
      <alignment horizontal="center"/>
    </xf>
    <xf numFmtId="3" fontId="93" fillId="0" borderId="0" xfId="0" applyNumberFormat="1" applyFont="1" applyFill="1" applyBorder="1" applyAlignment="1">
      <alignment/>
    </xf>
    <xf numFmtId="0" fontId="93" fillId="0" borderId="0" xfId="0" applyFont="1" applyFill="1" applyBorder="1" applyAlignment="1">
      <alignment/>
    </xf>
    <xf numFmtId="9" fontId="93" fillId="0" borderId="0" xfId="0" applyNumberFormat="1" applyFont="1" applyFill="1" applyBorder="1" applyAlignment="1">
      <alignment/>
    </xf>
    <xf numFmtId="164" fontId="93" fillId="0" borderId="0" xfId="0" applyNumberFormat="1" applyFont="1" applyFill="1" applyBorder="1" applyAlignment="1">
      <alignment/>
    </xf>
    <xf numFmtId="0" fontId="88" fillId="0" borderId="0" xfId="0" applyFont="1" applyAlignment="1">
      <alignment wrapText="1"/>
    </xf>
    <xf numFmtId="0" fontId="88" fillId="0" borderId="0" xfId="0" applyFont="1" applyAlignment="1">
      <alignment vertical="top" wrapText="1"/>
    </xf>
    <xf numFmtId="0" fontId="79" fillId="0" borderId="0" xfId="0" applyFont="1" applyBorder="1" applyAlignment="1">
      <alignment horizontal="left" wrapText="1"/>
    </xf>
    <xf numFmtId="0" fontId="8" fillId="0" borderId="0" xfId="0" applyFont="1" applyAlignment="1">
      <alignment wrapText="1"/>
    </xf>
    <xf numFmtId="0" fontId="93" fillId="0" borderId="0" xfId="0" applyFont="1" applyFill="1" applyBorder="1" applyAlignment="1">
      <alignment horizontal="left" wrapText="1"/>
    </xf>
    <xf numFmtId="164" fontId="8" fillId="0" borderId="0" xfId="0" applyNumberFormat="1" applyFont="1" applyBorder="1" applyAlignment="1">
      <alignment horizontal="center" wrapText="1"/>
    </xf>
    <xf numFmtId="0" fontId="84" fillId="0" borderId="0" xfId="0" applyFont="1" applyFill="1" applyAlignment="1">
      <alignment horizontal="left" wrapText="1"/>
    </xf>
    <xf numFmtId="0" fontId="84" fillId="0" borderId="0" xfId="0" applyFont="1" applyAlignment="1">
      <alignment horizontal="left" vertical="top" wrapText="1"/>
    </xf>
    <xf numFmtId="0" fontId="76" fillId="0" borderId="0" xfId="0" applyFont="1" applyBorder="1" applyAlignment="1">
      <alignment horizontal="left" wrapText="1"/>
    </xf>
    <xf numFmtId="0" fontId="8" fillId="0" borderId="0" xfId="0" applyFont="1" applyAlignment="1">
      <alignment horizontal="left" wrapText="1"/>
    </xf>
    <xf numFmtId="0" fontId="11" fillId="0" borderId="0" xfId="0" applyFont="1" applyAlignment="1">
      <alignment wrapText="1"/>
    </xf>
    <xf numFmtId="0" fontId="8" fillId="0" borderId="0" xfId="0" applyFont="1" applyBorder="1" applyAlignment="1">
      <alignment horizontal="left" wrapText="1"/>
    </xf>
    <xf numFmtId="0" fontId="84" fillId="0" borderId="0" xfId="0" applyFont="1" applyFill="1" applyAlignment="1">
      <alignment wrapText="1"/>
    </xf>
    <xf numFmtId="0" fontId="87" fillId="0" borderId="0" xfId="0" applyFont="1" applyBorder="1" applyAlignment="1">
      <alignment horizontal="left" wrapText="1"/>
    </xf>
    <xf numFmtId="0" fontId="87" fillId="0" borderId="19" xfId="0" applyFont="1" applyBorder="1" applyAlignment="1">
      <alignment horizontal="left" wrapText="1"/>
    </xf>
    <xf numFmtId="49" fontId="3" fillId="0" borderId="22" xfId="0" applyNumberFormat="1" applyFont="1" applyBorder="1" applyAlignment="1">
      <alignment horizontal="left" vertical="center"/>
    </xf>
    <xf numFmtId="49" fontId="3" fillId="0" borderId="17" xfId="0" applyNumberFormat="1" applyFont="1" applyBorder="1" applyAlignment="1">
      <alignment horizontal="left" vertical="center"/>
    </xf>
    <xf numFmtId="49" fontId="5" fillId="33" borderId="23" xfId="0" applyNumberFormat="1" applyFont="1" applyFill="1" applyBorder="1" applyAlignment="1">
      <alignment horizontal="left" vertical="center" wrapText="1"/>
    </xf>
    <xf numFmtId="49" fontId="5" fillId="33" borderId="0" xfId="0" applyNumberFormat="1" applyFont="1" applyFill="1" applyBorder="1" applyAlignment="1">
      <alignment horizontal="left" vertical="center" wrapText="1"/>
    </xf>
    <xf numFmtId="49" fontId="3" fillId="0" borderId="23" xfId="0" applyNumberFormat="1" applyFont="1" applyBorder="1" applyAlignment="1">
      <alignment horizontal="left"/>
    </xf>
    <xf numFmtId="49" fontId="3" fillId="0" borderId="0" xfId="0" applyNumberFormat="1" applyFont="1" applyBorder="1" applyAlignment="1">
      <alignment horizontal="left"/>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16" fillId="0" borderId="1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22"/>
  <sheetViews>
    <sheetView tabSelected="1" workbookViewId="0" topLeftCell="A247">
      <selection activeCell="N268" sqref="N268"/>
    </sheetView>
  </sheetViews>
  <sheetFormatPr defaultColWidth="9.140625" defaultRowHeight="12.75"/>
  <cols>
    <col min="1" max="1" width="2.8515625" style="3" customWidth="1"/>
    <col min="2" max="2" width="3.140625" style="4" customWidth="1"/>
    <col min="3" max="3" width="9.00390625" style="1" customWidth="1"/>
    <col min="4" max="4" width="5.421875" style="1" customWidth="1"/>
    <col min="5" max="5" width="10.00390625" style="1" customWidth="1"/>
    <col min="6" max="6" width="12.421875" style="1" customWidth="1"/>
    <col min="7" max="7" width="6.421875" style="34" customWidth="1"/>
    <col min="8" max="8" width="10.421875" style="1" customWidth="1"/>
    <col min="9" max="9" width="1.421875" style="1" customWidth="1"/>
    <col min="10" max="10" width="9.421875" style="1" customWidth="1"/>
    <col min="11" max="11" width="2.57421875" style="1" customWidth="1"/>
    <col min="12" max="12" width="8.00390625" style="1" customWidth="1"/>
    <col min="13" max="13" width="12.7109375" style="47" customWidth="1"/>
    <col min="14" max="14" width="15.421875" style="1" bestFit="1" customWidth="1"/>
    <col min="15" max="16384" width="9.140625" style="1" customWidth="1"/>
  </cols>
  <sheetData>
    <row r="1" spans="1:13" ht="15.75" customHeight="1">
      <c r="A1" s="240" t="s">
        <v>258</v>
      </c>
      <c r="B1" s="241"/>
      <c r="C1" s="241"/>
      <c r="D1" s="241"/>
      <c r="E1" s="241"/>
      <c r="F1" s="241"/>
      <c r="G1" s="126"/>
      <c r="H1" s="248" t="s">
        <v>261</v>
      </c>
      <c r="I1" s="248"/>
      <c r="J1" s="248"/>
      <c r="K1" s="127"/>
      <c r="L1" s="127"/>
      <c r="M1" s="128"/>
    </row>
    <row r="2" spans="1:13" ht="15.75" customHeight="1">
      <c r="A2" s="242" t="s">
        <v>260</v>
      </c>
      <c r="B2" s="243"/>
      <c r="C2" s="243"/>
      <c r="D2" s="243"/>
      <c r="E2" s="243"/>
      <c r="F2" s="243"/>
      <c r="G2" s="129"/>
      <c r="H2" s="137" t="s">
        <v>262</v>
      </c>
      <c r="I2" s="137"/>
      <c r="J2" s="137"/>
      <c r="K2" s="138"/>
      <c r="L2" s="138" t="s">
        <v>263</v>
      </c>
      <c r="M2" s="131"/>
    </row>
    <row r="3" spans="1:13" ht="17.25" customHeight="1">
      <c r="A3" s="242"/>
      <c r="B3" s="243"/>
      <c r="C3" s="243"/>
      <c r="D3" s="243"/>
      <c r="E3" s="243"/>
      <c r="F3" s="243"/>
      <c r="G3" s="129"/>
      <c r="H3" s="158" t="s">
        <v>268</v>
      </c>
      <c r="I3" s="158"/>
      <c r="J3" s="158"/>
      <c r="K3" s="159"/>
      <c r="L3" s="159" t="s">
        <v>267</v>
      </c>
      <c r="M3" s="160"/>
    </row>
    <row r="4" spans="1:13" ht="15" customHeight="1">
      <c r="A4" s="242"/>
      <c r="B4" s="243"/>
      <c r="C4" s="243"/>
      <c r="D4" s="243"/>
      <c r="E4" s="243"/>
      <c r="F4" s="243"/>
      <c r="G4" s="129"/>
      <c r="H4" s="161" t="s">
        <v>270</v>
      </c>
      <c r="I4" s="161"/>
      <c r="J4" s="161"/>
      <c r="K4" s="162"/>
      <c r="L4" s="162" t="s">
        <v>269</v>
      </c>
      <c r="M4" s="163"/>
    </row>
    <row r="5" spans="1:13" s="2" customFormat="1" ht="27" customHeight="1">
      <c r="A5" s="244"/>
      <c r="B5" s="245"/>
      <c r="C5" s="245"/>
      <c r="D5" s="245"/>
      <c r="E5" s="245"/>
      <c r="F5" s="132"/>
      <c r="G5" s="133"/>
      <c r="H5" s="182" t="s">
        <v>287</v>
      </c>
      <c r="I5" s="161"/>
      <c r="J5" s="161"/>
      <c r="K5" s="162"/>
      <c r="L5" s="238" t="s">
        <v>288</v>
      </c>
      <c r="M5" s="239"/>
    </row>
    <row r="6" spans="1:13" s="2" customFormat="1" ht="15.75" customHeight="1" thickBot="1">
      <c r="A6" s="246" t="s">
        <v>259</v>
      </c>
      <c r="B6" s="247"/>
      <c r="C6" s="247"/>
      <c r="D6" s="247"/>
      <c r="E6" s="247"/>
      <c r="F6" s="72"/>
      <c r="G6" s="134"/>
      <c r="H6" s="193"/>
      <c r="I6" s="194"/>
      <c r="J6" s="194"/>
      <c r="K6" s="195"/>
      <c r="L6" s="196"/>
      <c r="M6" s="197"/>
    </row>
    <row r="7" spans="1:13" s="2" customFormat="1" ht="12.75" customHeight="1">
      <c r="A7" s="136"/>
      <c r="B7" s="136"/>
      <c r="C7" s="136"/>
      <c r="D7" s="136"/>
      <c r="E7" s="136"/>
      <c r="F7" s="135"/>
      <c r="G7" s="133"/>
      <c r="H7" s="133"/>
      <c r="I7" s="130"/>
      <c r="J7" s="130"/>
      <c r="K7" s="130"/>
      <c r="L7" s="130"/>
      <c r="M7" s="130"/>
    </row>
    <row r="8" spans="1:13" s="7" customFormat="1" ht="15">
      <c r="A8" s="5" t="s">
        <v>46</v>
      </c>
      <c r="B8" s="6"/>
      <c r="G8" s="30"/>
      <c r="M8" s="45"/>
    </row>
    <row r="9" spans="1:13" s="9" customFormat="1" ht="12.75">
      <c r="A9" s="8" t="s">
        <v>47</v>
      </c>
      <c r="B9" s="8" t="s">
        <v>48</v>
      </c>
      <c r="E9" s="9" t="s">
        <v>97</v>
      </c>
      <c r="G9" s="31"/>
      <c r="M9" s="46"/>
    </row>
    <row r="10" spans="1:13" s="9" customFormat="1" ht="12.75">
      <c r="A10" s="8" t="s">
        <v>49</v>
      </c>
      <c r="B10" s="8" t="s">
        <v>98</v>
      </c>
      <c r="E10" s="9" t="s">
        <v>97</v>
      </c>
      <c r="G10" s="31"/>
      <c r="M10" s="46"/>
    </row>
    <row r="11" spans="1:13" s="7" customFormat="1" ht="39.75" customHeight="1">
      <c r="A11" s="10" t="s">
        <v>50</v>
      </c>
      <c r="B11" s="6"/>
      <c r="G11" s="30"/>
      <c r="H11" s="19" t="s">
        <v>79</v>
      </c>
      <c r="I11" s="19"/>
      <c r="J11" s="19" t="s">
        <v>80</v>
      </c>
      <c r="K11" s="102"/>
      <c r="L11" s="103"/>
      <c r="M11" s="63" t="s">
        <v>85</v>
      </c>
    </row>
    <row r="12" spans="1:13" s="9" customFormat="1" ht="12.75">
      <c r="A12" s="8" t="s">
        <v>47</v>
      </c>
      <c r="B12" s="8" t="s">
        <v>51</v>
      </c>
      <c r="G12" s="31"/>
      <c r="K12" s="104"/>
      <c r="L12" s="105"/>
      <c r="M12" s="16"/>
    </row>
    <row r="13" spans="1:13" s="9" customFormat="1" ht="12.75" customHeight="1">
      <c r="A13" s="8"/>
      <c r="B13" s="11" t="s">
        <v>52</v>
      </c>
      <c r="C13" s="9" t="s">
        <v>34</v>
      </c>
      <c r="G13" s="31"/>
      <c r="H13" s="9" t="s">
        <v>76</v>
      </c>
      <c r="J13" s="9" t="s">
        <v>77</v>
      </c>
      <c r="K13" s="106"/>
      <c r="L13" s="107"/>
      <c r="M13" s="42" t="s">
        <v>187</v>
      </c>
    </row>
    <row r="14" spans="1:13" s="9" customFormat="1" ht="12.75" customHeight="1">
      <c r="A14" s="8"/>
      <c r="B14" s="11" t="s">
        <v>53</v>
      </c>
      <c r="C14" s="9" t="s">
        <v>35</v>
      </c>
      <c r="G14" s="31"/>
      <c r="H14" s="9" t="s">
        <v>76</v>
      </c>
      <c r="J14" s="9" t="s">
        <v>77</v>
      </c>
      <c r="K14" s="108"/>
      <c r="L14" s="107"/>
      <c r="M14" s="42" t="s">
        <v>11</v>
      </c>
    </row>
    <row r="15" spans="1:13" s="9" customFormat="1" ht="12.75" customHeight="1">
      <c r="A15" s="8"/>
      <c r="B15" s="11" t="s">
        <v>57</v>
      </c>
      <c r="C15" s="9" t="s">
        <v>36</v>
      </c>
      <c r="G15" s="31"/>
      <c r="H15" s="9" t="s">
        <v>76</v>
      </c>
      <c r="J15" s="9" t="s">
        <v>77</v>
      </c>
      <c r="K15" s="106"/>
      <c r="L15" s="107"/>
      <c r="M15" s="42" t="s">
        <v>188</v>
      </c>
    </row>
    <row r="16" spans="1:13" s="9" customFormat="1" ht="12.75" customHeight="1">
      <c r="A16" s="8"/>
      <c r="B16" s="11" t="s">
        <v>58</v>
      </c>
      <c r="C16" s="9" t="s">
        <v>3</v>
      </c>
      <c r="G16" s="31"/>
      <c r="H16" s="9" t="s">
        <v>5</v>
      </c>
      <c r="J16" s="9" t="s">
        <v>77</v>
      </c>
      <c r="K16" s="108"/>
      <c r="L16" s="107"/>
      <c r="M16" s="42" t="s">
        <v>189</v>
      </c>
    </row>
    <row r="17" spans="1:13" s="9" customFormat="1" ht="12.75" customHeight="1">
      <c r="A17" s="8"/>
      <c r="B17" s="11" t="s">
        <v>59</v>
      </c>
      <c r="C17" s="9" t="s">
        <v>37</v>
      </c>
      <c r="G17" s="31"/>
      <c r="H17" s="9" t="s">
        <v>76</v>
      </c>
      <c r="J17" s="9" t="s">
        <v>77</v>
      </c>
      <c r="K17" s="108"/>
      <c r="L17" s="107"/>
      <c r="M17" s="42" t="s">
        <v>190</v>
      </c>
    </row>
    <row r="18" spans="1:13" s="9" customFormat="1" ht="12.75" customHeight="1">
      <c r="A18" s="8"/>
      <c r="B18" s="139" t="s">
        <v>60</v>
      </c>
      <c r="C18" s="140" t="s">
        <v>264</v>
      </c>
      <c r="D18" s="140"/>
      <c r="E18" s="140"/>
      <c r="F18" s="140"/>
      <c r="G18" s="141"/>
      <c r="H18" s="140" t="s">
        <v>76</v>
      </c>
      <c r="I18" s="140"/>
      <c r="J18" s="140" t="s">
        <v>77</v>
      </c>
      <c r="K18" s="142"/>
      <c r="L18" s="143"/>
      <c r="M18" s="144" t="s">
        <v>265</v>
      </c>
    </row>
    <row r="19" spans="1:13" s="9" customFormat="1" ht="12.75" customHeight="1">
      <c r="A19" s="8"/>
      <c r="B19" s="11" t="s">
        <v>61</v>
      </c>
      <c r="C19" s="9" t="s">
        <v>38</v>
      </c>
      <c r="G19" s="31"/>
      <c r="H19" s="9" t="s">
        <v>76</v>
      </c>
      <c r="J19" s="9" t="s">
        <v>40</v>
      </c>
      <c r="K19" s="108"/>
      <c r="L19" s="107"/>
      <c r="M19" s="42" t="s">
        <v>11</v>
      </c>
    </row>
    <row r="20" spans="1:13" s="9" customFormat="1" ht="12.75" customHeight="1">
      <c r="A20" s="8"/>
      <c r="B20" s="11" t="s">
        <v>17</v>
      </c>
      <c r="C20" s="9" t="s">
        <v>39</v>
      </c>
      <c r="G20" s="31"/>
      <c r="H20" s="9" t="s">
        <v>76</v>
      </c>
      <c r="J20" s="9" t="s">
        <v>10</v>
      </c>
      <c r="K20" s="108"/>
      <c r="L20" s="107"/>
      <c r="M20" s="42" t="s">
        <v>11</v>
      </c>
    </row>
    <row r="21" spans="11:13" ht="9.75" customHeight="1">
      <c r="K21" s="108"/>
      <c r="L21" s="109"/>
      <c r="M21" s="99"/>
    </row>
    <row r="22" spans="1:13" s="9" customFormat="1" ht="12.75">
      <c r="A22" s="8" t="s">
        <v>49</v>
      </c>
      <c r="B22" s="8" t="s">
        <v>54</v>
      </c>
      <c r="G22" s="31"/>
      <c r="K22" s="108"/>
      <c r="L22" s="107"/>
      <c r="M22" s="100"/>
    </row>
    <row r="23" spans="1:13" s="9" customFormat="1" ht="12.75" customHeight="1">
      <c r="A23" s="8"/>
      <c r="B23" s="11" t="s">
        <v>52</v>
      </c>
      <c r="C23" s="9" t="s">
        <v>142</v>
      </c>
      <c r="G23" s="31"/>
      <c r="H23" s="9" t="s">
        <v>76</v>
      </c>
      <c r="J23" s="9" t="s">
        <v>78</v>
      </c>
      <c r="K23" s="108"/>
      <c r="L23" s="107"/>
      <c r="M23" s="42" t="s">
        <v>143</v>
      </c>
    </row>
    <row r="24" spans="1:13" s="9" customFormat="1" ht="12.75" customHeight="1">
      <c r="A24" s="8"/>
      <c r="B24" s="11" t="s">
        <v>53</v>
      </c>
      <c r="C24" s="9" t="s">
        <v>2</v>
      </c>
      <c r="G24" s="31"/>
      <c r="H24" s="9" t="s">
        <v>76</v>
      </c>
      <c r="J24" s="9" t="s">
        <v>78</v>
      </c>
      <c r="K24" s="108"/>
      <c r="L24" s="107"/>
      <c r="M24" s="42" t="s">
        <v>191</v>
      </c>
    </row>
    <row r="25" spans="1:13" s="9" customFormat="1" ht="12.75" customHeight="1">
      <c r="A25" s="8"/>
      <c r="B25" s="11" t="s">
        <v>57</v>
      </c>
      <c r="C25" s="9" t="s">
        <v>12</v>
      </c>
      <c r="G25" s="31"/>
      <c r="H25" s="9" t="s">
        <v>76</v>
      </c>
      <c r="J25" s="9" t="s">
        <v>78</v>
      </c>
      <c r="K25" s="108"/>
      <c r="L25" s="107"/>
      <c r="M25" s="42" t="s">
        <v>192</v>
      </c>
    </row>
    <row r="26" spans="1:13" s="9" customFormat="1" ht="12.75" customHeight="1">
      <c r="A26" s="8"/>
      <c r="B26" s="11" t="s">
        <v>58</v>
      </c>
      <c r="C26" s="9" t="s">
        <v>13</v>
      </c>
      <c r="G26" s="31"/>
      <c r="H26" s="9" t="s">
        <v>76</v>
      </c>
      <c r="J26" s="9" t="s">
        <v>78</v>
      </c>
      <c r="K26" s="108"/>
      <c r="L26" s="107"/>
      <c r="M26" s="42" t="s">
        <v>193</v>
      </c>
    </row>
    <row r="27" spans="1:13" s="9" customFormat="1" ht="12.75" customHeight="1">
      <c r="A27" s="8"/>
      <c r="B27" s="11" t="s">
        <v>59</v>
      </c>
      <c r="C27" s="9" t="s">
        <v>14</v>
      </c>
      <c r="G27" s="31"/>
      <c r="H27" s="9" t="s">
        <v>76</v>
      </c>
      <c r="J27" s="9" t="s">
        <v>78</v>
      </c>
      <c r="K27" s="108"/>
      <c r="L27" s="107"/>
      <c r="M27" s="42" t="s">
        <v>194</v>
      </c>
    </row>
    <row r="28" spans="1:13" s="9" customFormat="1" ht="12.75" customHeight="1">
      <c r="A28" s="8"/>
      <c r="B28" s="11" t="s">
        <v>141</v>
      </c>
      <c r="C28" s="9" t="s">
        <v>15</v>
      </c>
      <c r="G28" s="31"/>
      <c r="H28" s="9" t="s">
        <v>76</v>
      </c>
      <c r="J28" s="9" t="s">
        <v>78</v>
      </c>
      <c r="K28" s="108"/>
      <c r="L28" s="107"/>
      <c r="M28" s="42" t="s">
        <v>195</v>
      </c>
    </row>
    <row r="29" spans="11:13" ht="9.75" customHeight="1">
      <c r="K29" s="108"/>
      <c r="L29" s="109"/>
      <c r="M29" s="99"/>
    </row>
    <row r="30" spans="1:13" s="9" customFormat="1" ht="12.75">
      <c r="A30" s="8" t="s">
        <v>55</v>
      </c>
      <c r="B30" s="8" t="s">
        <v>56</v>
      </c>
      <c r="G30" s="31"/>
      <c r="K30" s="108"/>
      <c r="L30" s="107"/>
      <c r="M30" s="100"/>
    </row>
    <row r="31" spans="1:13" s="9" customFormat="1" ht="12.75" customHeight="1">
      <c r="A31" s="8"/>
      <c r="B31" s="11" t="s">
        <v>52</v>
      </c>
      <c r="C31" s="9" t="s">
        <v>41</v>
      </c>
      <c r="G31" s="31"/>
      <c r="H31" s="9" t="s">
        <v>76</v>
      </c>
      <c r="J31" s="9" t="s">
        <v>16</v>
      </c>
      <c r="K31" s="110"/>
      <c r="L31" s="111"/>
      <c r="M31" s="42" t="s">
        <v>196</v>
      </c>
    </row>
    <row r="32" spans="1:13" s="9" customFormat="1" ht="12.75" customHeight="1">
      <c r="A32" s="8"/>
      <c r="B32" s="11" t="s">
        <v>53</v>
      </c>
      <c r="C32" s="9" t="s">
        <v>42</v>
      </c>
      <c r="G32" s="31"/>
      <c r="H32" s="9" t="s">
        <v>76</v>
      </c>
      <c r="J32" s="9" t="s">
        <v>16</v>
      </c>
      <c r="K32" s="110"/>
      <c r="L32" s="111"/>
      <c r="M32" s="42" t="s">
        <v>197</v>
      </c>
    </row>
    <row r="33" spans="1:13" s="9" customFormat="1" ht="12.75" customHeight="1">
      <c r="A33" s="8"/>
      <c r="B33" s="11" t="s">
        <v>57</v>
      </c>
      <c r="C33" s="9" t="s">
        <v>43</v>
      </c>
      <c r="G33" s="31"/>
      <c r="H33" s="9" t="s">
        <v>76</v>
      </c>
      <c r="J33" s="9" t="s">
        <v>16</v>
      </c>
      <c r="K33" s="112"/>
      <c r="L33" s="111"/>
      <c r="M33" s="42" t="s">
        <v>198</v>
      </c>
    </row>
    <row r="34" spans="1:13" s="9" customFormat="1" ht="12.75" customHeight="1">
      <c r="A34" s="8"/>
      <c r="B34" s="11" t="s">
        <v>58</v>
      </c>
      <c r="C34" s="9" t="s">
        <v>44</v>
      </c>
      <c r="G34" s="31"/>
      <c r="H34" s="9" t="s">
        <v>76</v>
      </c>
      <c r="J34" s="9" t="s">
        <v>16</v>
      </c>
      <c r="K34" s="112"/>
      <c r="L34" s="107"/>
      <c r="M34" s="42" t="s">
        <v>199</v>
      </c>
    </row>
    <row r="35" spans="1:13" s="9" customFormat="1" ht="12.75" customHeight="1">
      <c r="A35" s="8"/>
      <c r="B35" s="11" t="s">
        <v>59</v>
      </c>
      <c r="C35" s="9" t="s">
        <v>45</v>
      </c>
      <c r="G35" s="31"/>
      <c r="H35" s="9" t="s">
        <v>76</v>
      </c>
      <c r="J35" s="9" t="s">
        <v>16</v>
      </c>
      <c r="K35" s="112"/>
      <c r="L35" s="111"/>
      <c r="M35" s="42" t="s">
        <v>200</v>
      </c>
    </row>
    <row r="36" spans="1:13" s="9" customFormat="1" ht="12.75" customHeight="1">
      <c r="A36" s="8"/>
      <c r="B36" s="11" t="s">
        <v>60</v>
      </c>
      <c r="C36" s="9" t="s">
        <v>23</v>
      </c>
      <c r="G36" s="31"/>
      <c r="H36" s="9" t="s">
        <v>76</v>
      </c>
      <c r="J36" s="9" t="s">
        <v>16</v>
      </c>
      <c r="K36" s="112"/>
      <c r="L36" s="111"/>
      <c r="M36" s="42" t="s">
        <v>201</v>
      </c>
    </row>
    <row r="37" spans="1:13" s="9" customFormat="1" ht="12.75" customHeight="1">
      <c r="A37" s="8"/>
      <c r="B37" s="11" t="s">
        <v>61</v>
      </c>
      <c r="C37" s="9" t="s">
        <v>88</v>
      </c>
      <c r="G37" s="31"/>
      <c r="H37" s="9" t="s">
        <v>76</v>
      </c>
      <c r="J37" s="9" t="s">
        <v>16</v>
      </c>
      <c r="K37" s="112"/>
      <c r="L37" s="111"/>
      <c r="M37" s="42" t="s">
        <v>202</v>
      </c>
    </row>
    <row r="38" spans="1:13" s="9" customFormat="1" ht="12.75" customHeight="1">
      <c r="A38" s="8"/>
      <c r="B38" s="11" t="s">
        <v>17</v>
      </c>
      <c r="C38" s="9" t="s">
        <v>6</v>
      </c>
      <c r="G38" s="31"/>
      <c r="H38" s="9" t="s">
        <v>5</v>
      </c>
      <c r="J38" s="9" t="s">
        <v>16</v>
      </c>
      <c r="K38" s="112"/>
      <c r="L38" s="111"/>
      <c r="M38" s="42" t="s">
        <v>203</v>
      </c>
    </row>
    <row r="39" spans="1:13" s="9" customFormat="1" ht="12.75" customHeight="1">
      <c r="A39" s="8"/>
      <c r="B39" s="11" t="s">
        <v>20</v>
      </c>
      <c r="C39" s="9" t="s">
        <v>24</v>
      </c>
      <c r="G39" s="31"/>
      <c r="H39" s="9" t="s">
        <v>76</v>
      </c>
      <c r="J39" s="9" t="s">
        <v>16</v>
      </c>
      <c r="K39" s="112"/>
      <c r="L39" s="111"/>
      <c r="M39" s="42" t="s">
        <v>204</v>
      </c>
    </row>
    <row r="40" spans="1:13" s="9" customFormat="1" ht="12.75" customHeight="1">
      <c r="A40" s="8"/>
      <c r="B40" s="11" t="s">
        <v>18</v>
      </c>
      <c r="C40" s="9" t="s">
        <v>28</v>
      </c>
      <c r="G40" s="31"/>
      <c r="H40" s="9" t="s">
        <v>76</v>
      </c>
      <c r="J40" s="9" t="s">
        <v>16</v>
      </c>
      <c r="K40" s="112"/>
      <c r="L40" s="111"/>
      <c r="M40" s="42" t="s">
        <v>205</v>
      </c>
    </row>
    <row r="41" spans="1:13" s="9" customFormat="1" ht="12.75" customHeight="1">
      <c r="A41" s="8"/>
      <c r="B41" s="11" t="s">
        <v>19</v>
      </c>
      <c r="C41" s="9" t="s">
        <v>25</v>
      </c>
      <c r="G41" s="31"/>
      <c r="H41" s="9" t="s">
        <v>76</v>
      </c>
      <c r="J41" s="9" t="s">
        <v>16</v>
      </c>
      <c r="K41" s="112"/>
      <c r="L41" s="111"/>
      <c r="M41" s="42" t="s">
        <v>206</v>
      </c>
    </row>
    <row r="42" spans="1:13" s="9" customFormat="1" ht="12.75" customHeight="1">
      <c r="A42" s="8"/>
      <c r="B42" s="11" t="s">
        <v>21</v>
      </c>
      <c r="C42" s="9" t="s">
        <v>26</v>
      </c>
      <c r="G42" s="31"/>
      <c r="H42" s="9" t="s">
        <v>76</v>
      </c>
      <c r="J42" s="9" t="s">
        <v>16</v>
      </c>
      <c r="K42" s="112"/>
      <c r="L42" s="111"/>
      <c r="M42" s="42" t="s">
        <v>207</v>
      </c>
    </row>
    <row r="43" spans="1:13" s="9" customFormat="1" ht="12.75" customHeight="1">
      <c r="A43" s="8"/>
      <c r="B43" s="11" t="s">
        <v>87</v>
      </c>
      <c r="C43" s="9" t="s">
        <v>90</v>
      </c>
      <c r="G43" s="31"/>
      <c r="H43" s="9" t="s">
        <v>76</v>
      </c>
      <c r="J43" s="9" t="s">
        <v>16</v>
      </c>
      <c r="K43" s="112"/>
      <c r="L43" s="111"/>
      <c r="M43" s="42" t="s">
        <v>208</v>
      </c>
    </row>
    <row r="44" spans="1:13" s="9" customFormat="1" ht="12.75" customHeight="1">
      <c r="A44" s="8"/>
      <c r="B44" s="11" t="s">
        <v>89</v>
      </c>
      <c r="C44" s="9" t="s">
        <v>27</v>
      </c>
      <c r="G44" s="31"/>
      <c r="H44" s="9" t="s">
        <v>76</v>
      </c>
      <c r="J44" s="9" t="s">
        <v>16</v>
      </c>
      <c r="K44" s="112"/>
      <c r="L44" s="111"/>
      <c r="M44" s="42" t="s">
        <v>209</v>
      </c>
    </row>
    <row r="45" spans="11:12" ht="10.5" customHeight="1">
      <c r="K45" s="25"/>
      <c r="L45" s="113"/>
    </row>
    <row r="46" spans="1:13" s="10" customFormat="1" ht="14.25">
      <c r="A46" s="12" t="s">
        <v>221</v>
      </c>
      <c r="B46" s="13"/>
      <c r="C46" s="14"/>
      <c r="D46" s="14"/>
      <c r="E46" s="14"/>
      <c r="F46" s="14"/>
      <c r="G46" s="32"/>
      <c r="H46" s="14"/>
      <c r="I46" s="14"/>
      <c r="J46" s="14"/>
      <c r="K46" s="14"/>
      <c r="L46" s="14"/>
      <c r="M46" s="80"/>
    </row>
    <row r="47" spans="1:13" s="25" customFormat="1" ht="6.75" customHeight="1">
      <c r="A47" s="24"/>
      <c r="B47" s="24"/>
      <c r="G47" s="29"/>
      <c r="M47" s="53"/>
    </row>
    <row r="48" spans="1:13" s="25" customFormat="1" ht="12.75">
      <c r="A48" s="27" t="s">
        <v>127</v>
      </c>
      <c r="B48" s="28" t="s">
        <v>128</v>
      </c>
      <c r="G48" s="29"/>
      <c r="M48" s="53"/>
    </row>
    <row r="49" spans="1:13" s="25" customFormat="1" ht="12.75">
      <c r="A49" s="24"/>
      <c r="B49" s="23" t="s">
        <v>73</v>
      </c>
      <c r="G49" s="29"/>
      <c r="L49" s="66" t="s">
        <v>86</v>
      </c>
      <c r="M49" s="41" t="s">
        <v>29</v>
      </c>
    </row>
    <row r="50" spans="1:13" s="28" customFormat="1" ht="12.75">
      <c r="A50" s="27"/>
      <c r="B50" s="24"/>
      <c r="C50" s="25"/>
      <c r="D50" s="25"/>
      <c r="E50" s="25"/>
      <c r="F50" s="25"/>
      <c r="G50" s="29"/>
      <c r="H50" s="25"/>
      <c r="I50" s="25"/>
      <c r="J50" s="25"/>
      <c r="K50" s="54"/>
      <c r="L50" s="69"/>
      <c r="M50" s="43"/>
    </row>
    <row r="51" spans="1:13" s="25" customFormat="1" ht="12.75">
      <c r="A51" s="24"/>
      <c r="B51" s="24" t="s">
        <v>47</v>
      </c>
      <c r="C51" s="25" t="s">
        <v>210</v>
      </c>
      <c r="G51" s="29"/>
      <c r="J51" s="56"/>
      <c r="K51" s="55"/>
      <c r="L51" s="68"/>
      <c r="M51" s="43">
        <v>700000</v>
      </c>
    </row>
    <row r="52" spans="1:13" s="25" customFormat="1" ht="27" customHeight="1">
      <c r="A52" s="24"/>
      <c r="B52" s="24"/>
      <c r="C52" s="227" t="s">
        <v>295</v>
      </c>
      <c r="D52" s="227"/>
      <c r="E52" s="227"/>
      <c r="F52" s="227"/>
      <c r="G52" s="227"/>
      <c r="H52" s="227"/>
      <c r="I52" s="154">
        <v>65736</v>
      </c>
      <c r="J52" s="155">
        <v>76027</v>
      </c>
      <c r="K52" s="154" t="s">
        <v>31</v>
      </c>
      <c r="L52" s="156"/>
      <c r="M52" s="157">
        <f>(J52*243.24)</f>
        <v>18492807.48</v>
      </c>
    </row>
    <row r="53" spans="1:13" s="28" customFormat="1" ht="12.75">
      <c r="A53" s="27"/>
      <c r="B53" s="24"/>
      <c r="C53" s="25"/>
      <c r="D53" s="25"/>
      <c r="E53" s="25"/>
      <c r="F53" s="25"/>
      <c r="G53" s="29"/>
      <c r="H53" s="25"/>
      <c r="I53" s="25"/>
      <c r="J53" s="25"/>
      <c r="K53" s="54"/>
      <c r="L53" s="69"/>
      <c r="M53" s="43"/>
    </row>
    <row r="54" spans="1:13" s="9" customFormat="1" ht="12.75">
      <c r="A54" s="11"/>
      <c r="B54" s="42" t="s">
        <v>49</v>
      </c>
      <c r="C54" s="9" t="s">
        <v>140</v>
      </c>
      <c r="G54" s="31"/>
      <c r="J54" s="29">
        <v>236929</v>
      </c>
      <c r="K54" s="25" t="s">
        <v>31</v>
      </c>
      <c r="L54" s="71"/>
      <c r="M54" s="89"/>
    </row>
    <row r="55" spans="1:13" s="9" customFormat="1" ht="25.5" customHeight="1">
      <c r="A55" s="11"/>
      <c r="B55" s="42"/>
      <c r="C55" s="228" t="s">
        <v>144</v>
      </c>
      <c r="D55" s="228"/>
      <c r="E55" s="228"/>
      <c r="F55" s="228"/>
      <c r="G55" s="228"/>
      <c r="H55" s="228"/>
      <c r="I55" s="228"/>
      <c r="J55" s="228"/>
      <c r="K55" s="228"/>
      <c r="L55" s="71"/>
      <c r="M55" s="89"/>
    </row>
    <row r="56" spans="1:13" s="28" customFormat="1" ht="12.75">
      <c r="A56" s="114"/>
      <c r="B56" s="95"/>
      <c r="C56" s="51" t="s">
        <v>62</v>
      </c>
      <c r="D56" s="26">
        <v>4</v>
      </c>
      <c r="E56" s="25" t="s">
        <v>4</v>
      </c>
      <c r="F56" s="25"/>
      <c r="G56" s="29">
        <v>750</v>
      </c>
      <c r="H56" s="25" t="s">
        <v>31</v>
      </c>
      <c r="I56" s="25"/>
      <c r="J56" s="29">
        <f aca="true" t="shared" si="0" ref="J56:J69">(D56*G56)</f>
        <v>3000</v>
      </c>
      <c r="K56" s="25" t="s">
        <v>84</v>
      </c>
      <c r="L56" s="64">
        <v>0.68</v>
      </c>
      <c r="M56" s="53">
        <f aca="true" t="shared" si="1" ref="M56:M69">((J56*244.4)/L56)</f>
        <v>1078235.294117647</v>
      </c>
    </row>
    <row r="57" spans="1:13" s="28" customFormat="1" ht="12.75">
      <c r="A57" s="27"/>
      <c r="B57" s="24"/>
      <c r="C57" s="51"/>
      <c r="D57" s="26">
        <v>4</v>
      </c>
      <c r="E57" s="25" t="s">
        <v>4</v>
      </c>
      <c r="F57" s="25"/>
      <c r="G57" s="29">
        <v>800</v>
      </c>
      <c r="H57" s="25" t="s">
        <v>31</v>
      </c>
      <c r="I57" s="25"/>
      <c r="J57" s="29">
        <f t="shared" si="0"/>
        <v>3200</v>
      </c>
      <c r="K57" s="25" t="s">
        <v>84</v>
      </c>
      <c r="L57" s="64">
        <v>0.68</v>
      </c>
      <c r="M57" s="53">
        <f t="shared" si="1"/>
        <v>1150117.6470588234</v>
      </c>
    </row>
    <row r="58" spans="1:13" s="28" customFormat="1" ht="12.75">
      <c r="A58" s="27"/>
      <c r="B58" s="24"/>
      <c r="C58" s="51"/>
      <c r="D58" s="26">
        <v>2</v>
      </c>
      <c r="E58" s="25" t="s">
        <v>108</v>
      </c>
      <c r="F58" s="25"/>
      <c r="G58" s="29">
        <v>1500</v>
      </c>
      <c r="H58" s="25" t="s">
        <v>31</v>
      </c>
      <c r="I58" s="25"/>
      <c r="J58" s="29">
        <f t="shared" si="0"/>
        <v>3000</v>
      </c>
      <c r="K58" s="25" t="s">
        <v>84</v>
      </c>
      <c r="L58" s="64">
        <v>0.68</v>
      </c>
      <c r="M58" s="53">
        <f t="shared" si="1"/>
        <v>1078235.294117647</v>
      </c>
    </row>
    <row r="59" spans="1:13" s="28" customFormat="1" ht="12.75">
      <c r="A59" s="27"/>
      <c r="B59" s="24"/>
      <c r="C59" s="51"/>
      <c r="D59" s="26">
        <v>1</v>
      </c>
      <c r="E59" s="25" t="s">
        <v>109</v>
      </c>
      <c r="F59" s="25"/>
      <c r="G59" s="29">
        <v>245</v>
      </c>
      <c r="H59" s="25" t="s">
        <v>31</v>
      </c>
      <c r="I59" s="25"/>
      <c r="J59" s="29">
        <f t="shared" si="0"/>
        <v>245</v>
      </c>
      <c r="K59" s="25" t="s">
        <v>84</v>
      </c>
      <c r="L59" s="64">
        <v>0.68</v>
      </c>
      <c r="M59" s="53">
        <f t="shared" si="1"/>
        <v>88055.88235294117</v>
      </c>
    </row>
    <row r="60" spans="1:13" s="28" customFormat="1" ht="12.75">
      <c r="A60" s="27"/>
      <c r="B60" s="24"/>
      <c r="C60" s="51"/>
      <c r="D60" s="26">
        <v>1</v>
      </c>
      <c r="E60" s="25" t="s">
        <v>110</v>
      </c>
      <c r="F60" s="25"/>
      <c r="G60" s="29">
        <v>100</v>
      </c>
      <c r="H60" s="25" t="s">
        <v>31</v>
      </c>
      <c r="I60" s="25"/>
      <c r="J60" s="29">
        <f t="shared" si="0"/>
        <v>100</v>
      </c>
      <c r="K60" s="25" t="s">
        <v>84</v>
      </c>
      <c r="L60" s="64">
        <v>0.68</v>
      </c>
      <c r="M60" s="53">
        <f t="shared" si="1"/>
        <v>35941.17647058823</v>
      </c>
    </row>
    <row r="61" spans="1:13" s="28" customFormat="1" ht="12.75">
      <c r="A61" s="27"/>
      <c r="B61" s="24"/>
      <c r="C61" s="51"/>
      <c r="D61" s="26">
        <v>1</v>
      </c>
      <c r="E61" s="25" t="s">
        <v>111</v>
      </c>
      <c r="F61" s="25"/>
      <c r="G61" s="29">
        <v>400</v>
      </c>
      <c r="H61" s="25" t="s">
        <v>31</v>
      </c>
      <c r="I61" s="25"/>
      <c r="J61" s="29">
        <f t="shared" si="0"/>
        <v>400</v>
      </c>
      <c r="K61" s="25" t="s">
        <v>84</v>
      </c>
      <c r="L61" s="64">
        <v>0.68</v>
      </c>
      <c r="M61" s="53">
        <f t="shared" si="1"/>
        <v>143764.70588235292</v>
      </c>
    </row>
    <row r="62" spans="1:13" s="28" customFormat="1" ht="12.75">
      <c r="A62" s="27"/>
      <c r="B62" s="24"/>
      <c r="C62" s="51"/>
      <c r="D62" s="26">
        <v>2</v>
      </c>
      <c r="E62" s="25" t="s">
        <v>112</v>
      </c>
      <c r="F62" s="25"/>
      <c r="G62" s="29">
        <v>350</v>
      </c>
      <c r="H62" s="25" t="s">
        <v>31</v>
      </c>
      <c r="I62" s="25"/>
      <c r="J62" s="29">
        <f t="shared" si="0"/>
        <v>700</v>
      </c>
      <c r="K62" s="25" t="s">
        <v>84</v>
      </c>
      <c r="L62" s="64">
        <v>0.68</v>
      </c>
      <c r="M62" s="53">
        <f t="shared" si="1"/>
        <v>251588.23529411762</v>
      </c>
    </row>
    <row r="63" spans="1:13" s="28" customFormat="1" ht="12.75">
      <c r="A63" s="27"/>
      <c r="B63" s="24"/>
      <c r="C63" s="51"/>
      <c r="D63" s="26">
        <v>1</v>
      </c>
      <c r="E63" s="25" t="s">
        <v>113</v>
      </c>
      <c r="F63" s="25"/>
      <c r="G63" s="29">
        <v>1550</v>
      </c>
      <c r="H63" s="25" t="s">
        <v>31</v>
      </c>
      <c r="I63" s="25"/>
      <c r="J63" s="29">
        <f t="shared" si="0"/>
        <v>1550</v>
      </c>
      <c r="K63" s="25" t="s">
        <v>84</v>
      </c>
      <c r="L63" s="64">
        <v>0.68</v>
      </c>
      <c r="M63" s="53">
        <f t="shared" si="1"/>
        <v>557088.2352941176</v>
      </c>
    </row>
    <row r="64" spans="1:13" s="28" customFormat="1" ht="12.75">
      <c r="A64" s="27"/>
      <c r="B64" s="24"/>
      <c r="C64" s="51"/>
      <c r="D64" s="26">
        <v>1</v>
      </c>
      <c r="E64" s="25" t="s">
        <v>114</v>
      </c>
      <c r="F64" s="25"/>
      <c r="G64" s="29">
        <v>130</v>
      </c>
      <c r="H64" s="25" t="s">
        <v>31</v>
      </c>
      <c r="I64" s="25"/>
      <c r="J64" s="29">
        <f t="shared" si="0"/>
        <v>130</v>
      </c>
      <c r="K64" s="25" t="s">
        <v>84</v>
      </c>
      <c r="L64" s="64">
        <v>0.68</v>
      </c>
      <c r="M64" s="53">
        <f t="shared" si="1"/>
        <v>46723.5294117647</v>
      </c>
    </row>
    <row r="65" spans="1:13" s="28" customFormat="1" ht="12.75">
      <c r="A65" s="27"/>
      <c r="B65" s="24"/>
      <c r="C65" s="51"/>
      <c r="D65" s="26">
        <v>1</v>
      </c>
      <c r="E65" s="25" t="s">
        <v>115</v>
      </c>
      <c r="F65" s="25"/>
      <c r="G65" s="29">
        <v>100</v>
      </c>
      <c r="H65" s="25" t="s">
        <v>31</v>
      </c>
      <c r="I65" s="25"/>
      <c r="J65" s="29">
        <f t="shared" si="0"/>
        <v>100</v>
      </c>
      <c r="K65" s="25" t="s">
        <v>84</v>
      </c>
      <c r="L65" s="64">
        <v>0.68</v>
      </c>
      <c r="M65" s="53">
        <f t="shared" si="1"/>
        <v>35941.17647058823</v>
      </c>
    </row>
    <row r="66" spans="1:13" s="28" customFormat="1" ht="12.75">
      <c r="A66" s="27"/>
      <c r="B66" s="24"/>
      <c r="C66" s="51"/>
      <c r="D66" s="26">
        <v>1</v>
      </c>
      <c r="E66" s="25" t="s">
        <v>116</v>
      </c>
      <c r="F66" s="25"/>
      <c r="G66" s="29">
        <v>170</v>
      </c>
      <c r="H66" s="25" t="s">
        <v>31</v>
      </c>
      <c r="I66" s="25"/>
      <c r="J66" s="29">
        <f t="shared" si="0"/>
        <v>170</v>
      </c>
      <c r="K66" s="25" t="s">
        <v>84</v>
      </c>
      <c r="L66" s="64">
        <v>0.68</v>
      </c>
      <c r="M66" s="53">
        <f t="shared" si="1"/>
        <v>61099.99999999999</v>
      </c>
    </row>
    <row r="67" spans="1:13" s="28" customFormat="1" ht="12.75">
      <c r="A67" s="27"/>
      <c r="B67" s="24"/>
      <c r="C67" s="51"/>
      <c r="D67" s="26">
        <v>1</v>
      </c>
      <c r="E67" s="25" t="s">
        <v>117</v>
      </c>
      <c r="F67" s="25"/>
      <c r="G67" s="29">
        <v>4900</v>
      </c>
      <c r="H67" s="25" t="s">
        <v>31</v>
      </c>
      <c r="I67" s="25"/>
      <c r="J67" s="29">
        <f t="shared" si="0"/>
        <v>4900</v>
      </c>
      <c r="K67" s="25" t="s">
        <v>84</v>
      </c>
      <c r="L67" s="64">
        <v>0.68</v>
      </c>
      <c r="M67" s="53">
        <f t="shared" si="1"/>
        <v>1761117.6470588234</v>
      </c>
    </row>
    <row r="68" spans="1:13" s="28" customFormat="1" ht="12.75">
      <c r="A68" s="27"/>
      <c r="B68" s="24"/>
      <c r="C68" s="51"/>
      <c r="D68" s="26">
        <v>1</v>
      </c>
      <c r="E68" s="25" t="s">
        <v>118</v>
      </c>
      <c r="F68" s="25"/>
      <c r="G68" s="29">
        <v>1600</v>
      </c>
      <c r="H68" s="25" t="s">
        <v>31</v>
      </c>
      <c r="I68" s="25"/>
      <c r="J68" s="29">
        <f t="shared" si="0"/>
        <v>1600</v>
      </c>
      <c r="K68" s="25" t="s">
        <v>84</v>
      </c>
      <c r="L68" s="64">
        <v>0.68</v>
      </c>
      <c r="M68" s="53">
        <f t="shared" si="1"/>
        <v>575058.8235294117</v>
      </c>
    </row>
    <row r="69" spans="1:13" s="28" customFormat="1" ht="12.75">
      <c r="A69" s="27"/>
      <c r="B69" s="24"/>
      <c r="C69" s="51"/>
      <c r="D69" s="26">
        <v>1</v>
      </c>
      <c r="E69" s="25" t="s">
        <v>119</v>
      </c>
      <c r="F69" s="25"/>
      <c r="G69" s="29">
        <v>1200</v>
      </c>
      <c r="H69" s="25" t="s">
        <v>31</v>
      </c>
      <c r="I69" s="25"/>
      <c r="J69" s="29">
        <f t="shared" si="0"/>
        <v>1200</v>
      </c>
      <c r="K69" s="25" t="s">
        <v>84</v>
      </c>
      <c r="L69" s="64">
        <v>0.68</v>
      </c>
      <c r="M69" s="53">
        <f t="shared" si="1"/>
        <v>431294.1176470588</v>
      </c>
    </row>
    <row r="70" spans="1:13" s="28" customFormat="1" ht="12.75">
      <c r="A70" s="27"/>
      <c r="B70" s="24"/>
      <c r="C70" s="25"/>
      <c r="D70" s="25"/>
      <c r="E70" s="25"/>
      <c r="F70" s="25"/>
      <c r="G70" s="29"/>
      <c r="H70" s="25"/>
      <c r="I70" s="25"/>
      <c r="J70" s="25"/>
      <c r="K70" s="54"/>
      <c r="L70" s="69"/>
      <c r="M70" s="43"/>
    </row>
    <row r="71" spans="1:13" s="25" customFormat="1" ht="12.75">
      <c r="A71" s="27" t="s">
        <v>91</v>
      </c>
      <c r="B71" s="28" t="s">
        <v>75</v>
      </c>
      <c r="G71" s="29"/>
      <c r="M71" s="53"/>
    </row>
    <row r="72" spans="1:13" s="25" customFormat="1" ht="12.75">
      <c r="A72" s="24"/>
      <c r="B72" s="23" t="s">
        <v>92</v>
      </c>
      <c r="G72" s="29"/>
      <c r="L72" s="66" t="s">
        <v>86</v>
      </c>
      <c r="M72" s="41" t="s">
        <v>29</v>
      </c>
    </row>
    <row r="73" spans="1:13" s="25" customFormat="1" ht="12.75">
      <c r="A73" s="24"/>
      <c r="B73" s="23"/>
      <c r="G73" s="29"/>
      <c r="L73" s="66"/>
      <c r="M73" s="41"/>
    </row>
    <row r="74" spans="1:13" s="146" customFormat="1" ht="12.75">
      <c r="A74" s="145"/>
      <c r="B74" s="147" t="s">
        <v>47</v>
      </c>
      <c r="C74" s="148" t="s">
        <v>264</v>
      </c>
      <c r="D74" s="148"/>
      <c r="E74" s="148"/>
      <c r="F74" s="148"/>
      <c r="G74" s="149"/>
      <c r="H74" s="148"/>
      <c r="I74" s="148"/>
      <c r="J74" s="149">
        <v>185000</v>
      </c>
      <c r="K74" s="148" t="s">
        <v>31</v>
      </c>
      <c r="L74" s="150"/>
      <c r="M74" s="151"/>
    </row>
    <row r="75" spans="1:13" s="146" customFormat="1" ht="39" customHeight="1">
      <c r="A75" s="145"/>
      <c r="B75" s="147"/>
      <c r="C75" s="233" t="s">
        <v>266</v>
      </c>
      <c r="D75" s="233"/>
      <c r="E75" s="233"/>
      <c r="F75" s="233"/>
      <c r="G75" s="233"/>
      <c r="H75" s="233"/>
      <c r="I75" s="233"/>
      <c r="J75" s="233"/>
      <c r="K75" s="148"/>
      <c r="L75" s="152"/>
      <c r="M75" s="153">
        <v>15000000</v>
      </c>
    </row>
    <row r="76" spans="1:13" s="28" customFormat="1" ht="12.75">
      <c r="A76" s="27"/>
      <c r="B76" s="24"/>
      <c r="C76" s="25"/>
      <c r="D76" s="25"/>
      <c r="E76" s="25"/>
      <c r="F76" s="25"/>
      <c r="G76" s="29"/>
      <c r="H76" s="25"/>
      <c r="I76" s="25"/>
      <c r="J76" s="25"/>
      <c r="K76" s="54"/>
      <c r="L76" s="69"/>
      <c r="M76" s="43"/>
    </row>
    <row r="77" spans="1:13" s="25" customFormat="1" ht="12.75">
      <c r="A77" s="27" t="s">
        <v>129</v>
      </c>
      <c r="B77" s="28" t="s">
        <v>130</v>
      </c>
      <c r="G77" s="29"/>
      <c r="M77" s="53"/>
    </row>
    <row r="78" spans="1:13" s="25" customFormat="1" ht="12.75">
      <c r="A78" s="24"/>
      <c r="B78" s="23" t="s">
        <v>65</v>
      </c>
      <c r="G78" s="29"/>
      <c r="L78" s="66" t="s">
        <v>86</v>
      </c>
      <c r="M78" s="41" t="s">
        <v>29</v>
      </c>
    </row>
    <row r="79" spans="1:13" s="28" customFormat="1" ht="12.75">
      <c r="A79" s="27"/>
      <c r="B79" s="24"/>
      <c r="C79" s="25"/>
      <c r="D79" s="25"/>
      <c r="E79" s="25"/>
      <c r="F79" s="25"/>
      <c r="G79" s="29"/>
      <c r="H79" s="25"/>
      <c r="I79" s="25"/>
      <c r="J79" s="25"/>
      <c r="K79" s="54"/>
      <c r="L79" s="69"/>
      <c r="M79" s="43"/>
    </row>
    <row r="80" spans="1:13" s="25" customFormat="1" ht="12.75">
      <c r="A80" s="27" t="s">
        <v>131</v>
      </c>
      <c r="B80" s="28" t="s">
        <v>132</v>
      </c>
      <c r="G80" s="29"/>
      <c r="M80" s="53"/>
    </row>
    <row r="81" spans="1:12" s="21" customFormat="1" ht="15">
      <c r="A81" s="24"/>
      <c r="B81" s="24"/>
      <c r="C81" s="25"/>
      <c r="D81" s="26"/>
      <c r="E81" s="25"/>
      <c r="F81" s="25"/>
      <c r="H81" s="53"/>
      <c r="I81" s="25"/>
      <c r="K81" s="43"/>
      <c r="L81" s="214"/>
    </row>
    <row r="82" spans="1:13" s="10" customFormat="1" ht="15">
      <c r="A82" s="12" t="s">
        <v>222</v>
      </c>
      <c r="B82" s="13"/>
      <c r="C82" s="14"/>
      <c r="D82" s="14"/>
      <c r="E82" s="14"/>
      <c r="F82" s="14"/>
      <c r="G82" s="32"/>
      <c r="H82" s="14"/>
      <c r="I82" s="14"/>
      <c r="J82" s="14"/>
      <c r="K82" s="65"/>
      <c r="L82" s="65"/>
      <c r="M82" s="61"/>
    </row>
    <row r="83" spans="1:13" s="10" customFormat="1" ht="6.75" customHeight="1">
      <c r="A83" s="39"/>
      <c r="B83" s="15"/>
      <c r="C83" s="39"/>
      <c r="D83" s="39"/>
      <c r="E83" s="39"/>
      <c r="F83" s="39"/>
      <c r="G83" s="40"/>
      <c r="H83" s="39"/>
      <c r="I83" s="39"/>
      <c r="J83" s="39"/>
      <c r="K83" s="25"/>
      <c r="L83" s="25"/>
      <c r="M83" s="48"/>
    </row>
    <row r="84" spans="1:13" s="21" customFormat="1" ht="13.5" customHeight="1">
      <c r="A84" s="27" t="s">
        <v>64</v>
      </c>
      <c r="B84" s="20" t="s">
        <v>74</v>
      </c>
      <c r="G84" s="33"/>
      <c r="K84" s="51"/>
      <c r="L84" s="67"/>
      <c r="M84" s="48"/>
    </row>
    <row r="85" spans="1:13" s="21" customFormat="1" ht="12.75" customHeight="1">
      <c r="A85" s="22"/>
      <c r="B85" s="23" t="s">
        <v>73</v>
      </c>
      <c r="G85" s="33"/>
      <c r="L85" s="66" t="s">
        <v>86</v>
      </c>
      <c r="M85" s="41" t="s">
        <v>29</v>
      </c>
    </row>
    <row r="86" spans="1:13" s="25" customFormat="1" ht="6" customHeight="1">
      <c r="A86" s="24"/>
      <c r="B86" s="24"/>
      <c r="G86" s="29"/>
      <c r="K86" s="55"/>
      <c r="L86" s="68"/>
      <c r="M86" s="43"/>
    </row>
    <row r="87" spans="1:13" s="25" customFormat="1" ht="12.75">
      <c r="A87" s="24"/>
      <c r="B87" s="24" t="s">
        <v>47</v>
      </c>
      <c r="C87" s="25" t="s">
        <v>296</v>
      </c>
      <c r="G87" s="29"/>
      <c r="J87" s="56"/>
      <c r="K87" s="55"/>
      <c r="L87" s="68"/>
      <c r="M87" s="43">
        <v>700000</v>
      </c>
    </row>
    <row r="88" spans="1:13" s="25" customFormat="1" ht="12.75">
      <c r="A88" s="24"/>
      <c r="B88" s="24"/>
      <c r="C88" s="25" t="s">
        <v>211</v>
      </c>
      <c r="G88" s="29"/>
      <c r="J88" s="29">
        <v>79216</v>
      </c>
      <c r="K88" s="25" t="s">
        <v>31</v>
      </c>
      <c r="L88" s="64"/>
      <c r="M88" s="53">
        <f>(J88*223.6)</f>
        <v>17712697.599999998</v>
      </c>
    </row>
    <row r="89" spans="1:13" s="28" customFormat="1" ht="12.75">
      <c r="A89" s="27"/>
      <c r="B89" s="24"/>
      <c r="C89" s="25"/>
      <c r="D89" s="25"/>
      <c r="E89" s="25"/>
      <c r="F89" s="25"/>
      <c r="G89" s="29"/>
      <c r="H89" s="25"/>
      <c r="I89" s="25"/>
      <c r="J89" s="25"/>
      <c r="K89" s="54"/>
      <c r="L89" s="69"/>
      <c r="M89" s="43"/>
    </row>
    <row r="90" spans="1:13" s="25" customFormat="1" ht="12.75">
      <c r="A90" s="24"/>
      <c r="B90" s="24" t="s">
        <v>49</v>
      </c>
      <c r="C90" s="25" t="s">
        <v>148</v>
      </c>
      <c r="G90" s="29"/>
      <c r="J90" s="56"/>
      <c r="K90" s="54"/>
      <c r="L90" s="69"/>
      <c r="M90" s="43">
        <v>1000000</v>
      </c>
    </row>
    <row r="91" spans="1:13" s="28" customFormat="1" ht="12.75">
      <c r="A91" s="24"/>
      <c r="D91" s="25"/>
      <c r="E91" s="25"/>
      <c r="F91" s="25"/>
      <c r="G91" s="29"/>
      <c r="H91" s="25"/>
      <c r="I91" s="25"/>
      <c r="J91" s="25"/>
      <c r="K91" s="25"/>
      <c r="L91" s="64"/>
      <c r="M91" s="43"/>
    </row>
    <row r="92" spans="1:13" s="213" customFormat="1" ht="13.5">
      <c r="A92" s="215"/>
      <c r="B92" s="215" t="s">
        <v>55</v>
      </c>
      <c r="C92" s="216" t="s">
        <v>81</v>
      </c>
      <c r="D92" s="216"/>
      <c r="E92" s="216"/>
      <c r="F92" s="216"/>
      <c r="G92" s="217"/>
      <c r="H92" s="216"/>
      <c r="I92" s="216"/>
      <c r="J92" s="217"/>
      <c r="K92" s="216"/>
      <c r="L92" s="218"/>
      <c r="M92" s="219"/>
    </row>
    <row r="93" spans="1:13" s="222" customFormat="1" ht="13.5" customHeight="1">
      <c r="A93" s="220"/>
      <c r="B93" s="220"/>
      <c r="C93" s="229" t="s">
        <v>223</v>
      </c>
      <c r="D93" s="229"/>
      <c r="E93" s="229"/>
      <c r="F93" s="229"/>
      <c r="G93" s="229"/>
      <c r="H93" s="229"/>
      <c r="I93" s="229"/>
      <c r="J93" s="221">
        <v>51959</v>
      </c>
      <c r="K93" s="222" t="s">
        <v>31</v>
      </c>
      <c r="L93" s="223"/>
      <c r="M93" s="224">
        <f>(J93*230.1)</f>
        <v>11955765.9</v>
      </c>
    </row>
    <row r="94" spans="1:13" s="184" customFormat="1" ht="13.5">
      <c r="A94" s="183"/>
      <c r="B94" s="183" t="s">
        <v>55</v>
      </c>
      <c r="C94" s="184" t="s">
        <v>282</v>
      </c>
      <c r="F94" s="183" t="s">
        <v>283</v>
      </c>
      <c r="G94" s="185"/>
      <c r="H94" s="186" t="s">
        <v>284</v>
      </c>
      <c r="J94" s="187">
        <v>20000</v>
      </c>
      <c r="K94" s="184" t="s">
        <v>31</v>
      </c>
      <c r="L94" s="188"/>
      <c r="M94" s="189"/>
    </row>
    <row r="95" spans="1:13" s="184" customFormat="1" ht="13.5">
      <c r="A95" s="183"/>
      <c r="B95" s="183"/>
      <c r="C95" s="184" t="s">
        <v>285</v>
      </c>
      <c r="F95" s="190"/>
      <c r="G95" s="185"/>
      <c r="H95" s="186"/>
      <c r="J95" s="187"/>
      <c r="L95" s="188"/>
      <c r="M95" s="189"/>
    </row>
    <row r="96" spans="1:13" s="184" customFormat="1" ht="13.5">
      <c r="A96" s="183"/>
      <c r="B96" s="183"/>
      <c r="C96" s="184" t="s">
        <v>286</v>
      </c>
      <c r="F96" s="190"/>
      <c r="G96" s="185"/>
      <c r="H96" s="191"/>
      <c r="J96" s="187"/>
      <c r="L96" s="188"/>
      <c r="M96" s="189"/>
    </row>
    <row r="97" spans="1:13" s="184" customFormat="1" ht="126" customHeight="1">
      <c r="A97" s="183"/>
      <c r="B97" s="183"/>
      <c r="C97" s="225" t="s">
        <v>297</v>
      </c>
      <c r="D97" s="225"/>
      <c r="E97" s="225"/>
      <c r="F97" s="225"/>
      <c r="G97" s="225"/>
      <c r="H97" s="225"/>
      <c r="I97" s="225"/>
      <c r="J97" s="225"/>
      <c r="K97" s="225"/>
      <c r="L97" s="192"/>
      <c r="M97" s="189">
        <v>6000000</v>
      </c>
    </row>
    <row r="98" spans="1:13" s="25" customFormat="1" ht="12.75">
      <c r="A98" s="24"/>
      <c r="B98" s="24"/>
      <c r="G98" s="29"/>
      <c r="M98" s="43"/>
    </row>
    <row r="99" spans="1:13" s="9" customFormat="1" ht="12.75">
      <c r="A99" s="42"/>
      <c r="B99" s="42" t="s">
        <v>8</v>
      </c>
      <c r="C99" s="49" t="s">
        <v>224</v>
      </c>
      <c r="D99" s="49"/>
      <c r="E99" s="49"/>
      <c r="F99" s="49"/>
      <c r="G99" s="50"/>
      <c r="H99" s="49"/>
      <c r="I99" s="49"/>
      <c r="J99" s="115">
        <v>183934</v>
      </c>
      <c r="K99" s="25" t="s">
        <v>31</v>
      </c>
      <c r="L99" s="64"/>
      <c r="M99" s="52"/>
    </row>
    <row r="100" spans="1:13" s="9" customFormat="1" ht="12.75">
      <c r="A100" s="42"/>
      <c r="B100" s="42"/>
      <c r="C100" s="49" t="s">
        <v>145</v>
      </c>
      <c r="D100" s="49"/>
      <c r="E100" s="49"/>
      <c r="F100" s="49"/>
      <c r="G100" s="50"/>
      <c r="H100" s="49"/>
      <c r="I100" s="49"/>
      <c r="J100" s="115"/>
      <c r="K100" s="25"/>
      <c r="L100" s="64"/>
      <c r="M100" s="43">
        <v>600000</v>
      </c>
    </row>
    <row r="101" spans="1:13" s="9" customFormat="1" ht="25.5" customHeight="1">
      <c r="A101" s="11"/>
      <c r="B101" s="90"/>
      <c r="C101" s="228" t="s">
        <v>212</v>
      </c>
      <c r="D101" s="228"/>
      <c r="E101" s="228"/>
      <c r="F101" s="228"/>
      <c r="G101" s="228"/>
      <c r="H101" s="228"/>
      <c r="I101" s="228"/>
      <c r="J101" s="228"/>
      <c r="K101" s="228"/>
      <c r="L101" s="91"/>
      <c r="M101" s="52">
        <v>75000</v>
      </c>
    </row>
    <row r="102" spans="1:13" s="19" customFormat="1" ht="12.75">
      <c r="A102" s="35"/>
      <c r="B102" s="35"/>
      <c r="C102" s="9" t="s">
        <v>62</v>
      </c>
      <c r="D102" s="16">
        <v>14</v>
      </c>
      <c r="E102" s="9" t="s">
        <v>4</v>
      </c>
      <c r="F102" s="9"/>
      <c r="G102" s="29">
        <v>750</v>
      </c>
      <c r="H102" s="25" t="s">
        <v>31</v>
      </c>
      <c r="I102" s="28"/>
      <c r="J102" s="29">
        <f>SUM(D102*G102)</f>
        <v>10500</v>
      </c>
      <c r="K102" s="25" t="s">
        <v>31</v>
      </c>
      <c r="L102" s="64">
        <v>0.68</v>
      </c>
      <c r="M102" s="53">
        <f>((J102*244.4)/L102)</f>
        <v>3773823.5294117643</v>
      </c>
    </row>
    <row r="103" spans="1:13" s="25" customFormat="1" ht="12.75">
      <c r="A103" s="24"/>
      <c r="B103" s="24"/>
      <c r="C103" s="79"/>
      <c r="D103" s="26">
        <v>1</v>
      </c>
      <c r="E103" s="25" t="s">
        <v>100</v>
      </c>
      <c r="F103" s="28"/>
      <c r="G103" s="29">
        <v>900</v>
      </c>
      <c r="H103" s="25" t="s">
        <v>31</v>
      </c>
      <c r="J103" s="29">
        <f>SUM(D103*G103)</f>
        <v>900</v>
      </c>
      <c r="K103" s="25" t="s">
        <v>31</v>
      </c>
      <c r="L103" s="64">
        <v>0.68</v>
      </c>
      <c r="M103" s="53">
        <f>((J103*244.4)/L103)</f>
        <v>323470.5882352941</v>
      </c>
    </row>
    <row r="104" spans="1:13" s="25" customFormat="1" ht="12" customHeight="1">
      <c r="A104" s="24"/>
      <c r="B104" s="24"/>
      <c r="C104" s="79"/>
      <c r="D104" s="26">
        <v>1</v>
      </c>
      <c r="E104" s="25" t="s">
        <v>101</v>
      </c>
      <c r="F104" s="28"/>
      <c r="G104" s="29">
        <v>150</v>
      </c>
      <c r="H104" s="25" t="s">
        <v>31</v>
      </c>
      <c r="J104" s="29">
        <f>SUM(D104*G104)</f>
        <v>150</v>
      </c>
      <c r="K104" s="25" t="s">
        <v>31</v>
      </c>
      <c r="L104" s="64">
        <v>0.68</v>
      </c>
      <c r="M104" s="53">
        <f>((J104*244.4)/L104)</f>
        <v>53911.76470588235</v>
      </c>
    </row>
    <row r="105" spans="1:13" s="25" customFormat="1" ht="12.75">
      <c r="A105" s="24"/>
      <c r="B105" s="24"/>
      <c r="D105" s="26">
        <v>1</v>
      </c>
      <c r="E105" s="25" t="s">
        <v>99</v>
      </c>
      <c r="G105" s="81"/>
      <c r="J105" s="29"/>
      <c r="L105" s="64"/>
      <c r="M105" s="53">
        <v>80000</v>
      </c>
    </row>
    <row r="106" spans="1:13" s="25" customFormat="1" ht="12" customHeight="1">
      <c r="A106" s="24"/>
      <c r="B106" s="24"/>
      <c r="C106" s="79"/>
      <c r="D106" s="26">
        <v>1</v>
      </c>
      <c r="E106" s="25" t="s">
        <v>136</v>
      </c>
      <c r="F106" s="28"/>
      <c r="G106" s="29">
        <v>1280</v>
      </c>
      <c r="H106" s="25" t="s">
        <v>31</v>
      </c>
      <c r="J106" s="29">
        <f>SUM(D106*G106)</f>
        <v>1280</v>
      </c>
      <c r="K106" s="25" t="s">
        <v>31</v>
      </c>
      <c r="L106" s="64">
        <v>0.68</v>
      </c>
      <c r="M106" s="53">
        <f>((J106*244.4)/L106)</f>
        <v>460047.0588235294</v>
      </c>
    </row>
    <row r="107" spans="1:13" s="25" customFormat="1" ht="12" customHeight="1">
      <c r="A107" s="24"/>
      <c r="B107" s="24"/>
      <c r="C107" s="79"/>
      <c r="D107" s="26">
        <v>2</v>
      </c>
      <c r="E107" s="25" t="s">
        <v>137</v>
      </c>
      <c r="F107" s="28"/>
      <c r="G107" s="29">
        <v>2000</v>
      </c>
      <c r="H107" s="25" t="s">
        <v>31</v>
      </c>
      <c r="J107" s="29">
        <f>SUM(D107*G107)</f>
        <v>4000</v>
      </c>
      <c r="K107" s="25" t="s">
        <v>31</v>
      </c>
      <c r="L107" s="64">
        <v>0.68</v>
      </c>
      <c r="M107" s="53">
        <f>((J107*244.4)/L107)</f>
        <v>1437647.0588235294</v>
      </c>
    </row>
    <row r="108" spans="1:13" s="25" customFormat="1" ht="12" customHeight="1">
      <c r="A108" s="24"/>
      <c r="B108" s="24"/>
      <c r="C108" s="79"/>
      <c r="D108" s="26"/>
      <c r="E108" s="25" t="s">
        <v>138</v>
      </c>
      <c r="F108" s="28"/>
      <c r="G108" s="29"/>
      <c r="J108" s="29"/>
      <c r="L108" s="64"/>
      <c r="M108" s="53"/>
    </row>
    <row r="109" spans="1:13" s="19" customFormat="1" ht="12.75">
      <c r="A109" s="35"/>
      <c r="B109" s="35"/>
      <c r="C109" s="9"/>
      <c r="D109" s="16"/>
      <c r="E109" s="9"/>
      <c r="F109" s="9"/>
      <c r="G109" s="29"/>
      <c r="H109" s="25"/>
      <c r="I109" s="28"/>
      <c r="J109" s="29"/>
      <c r="K109" s="25"/>
      <c r="L109" s="64"/>
      <c r="M109" s="43"/>
    </row>
    <row r="110" spans="1:13" s="9" customFormat="1" ht="12.75">
      <c r="A110" s="11"/>
      <c r="B110" s="42" t="s">
        <v>9</v>
      </c>
      <c r="C110" s="9" t="s">
        <v>225</v>
      </c>
      <c r="G110" s="31"/>
      <c r="J110" s="29">
        <v>236929</v>
      </c>
      <c r="K110" s="25" t="s">
        <v>31</v>
      </c>
      <c r="L110" s="71"/>
      <c r="M110" s="89"/>
    </row>
    <row r="111" spans="1:13" s="9" customFormat="1" ht="26.25" customHeight="1">
      <c r="A111" s="11"/>
      <c r="B111" s="42"/>
      <c r="C111" s="228" t="s">
        <v>226</v>
      </c>
      <c r="D111" s="228"/>
      <c r="E111" s="228"/>
      <c r="F111" s="228"/>
      <c r="G111" s="228"/>
      <c r="H111" s="228"/>
      <c r="I111" s="228"/>
      <c r="J111" s="228"/>
      <c r="K111" s="228"/>
      <c r="M111" s="52">
        <v>450000</v>
      </c>
    </row>
    <row r="112" spans="1:13" s="125" customFormat="1" ht="12.75">
      <c r="A112" s="114"/>
      <c r="B112" s="95"/>
      <c r="C112" s="51" t="s">
        <v>62</v>
      </c>
      <c r="D112" s="116" t="s">
        <v>255</v>
      </c>
      <c r="E112" s="116"/>
      <c r="F112" s="51"/>
      <c r="G112" s="115"/>
      <c r="H112" s="51"/>
      <c r="I112" s="51"/>
      <c r="J112" s="115">
        <v>25106</v>
      </c>
      <c r="K112" s="51" t="s">
        <v>84</v>
      </c>
      <c r="L112" s="67">
        <v>0.68</v>
      </c>
      <c r="M112" s="124">
        <f>((J112*244.4)/L112)</f>
        <v>9023391.764705881</v>
      </c>
    </row>
    <row r="113" spans="1:13" s="49" customFormat="1" ht="12" customHeight="1">
      <c r="A113" s="42"/>
      <c r="B113" s="42"/>
      <c r="C113" s="94"/>
      <c r="D113" s="116"/>
      <c r="E113" s="51"/>
      <c r="F113" s="51"/>
      <c r="G113" s="115"/>
      <c r="H113" s="51"/>
      <c r="I113" s="51"/>
      <c r="J113" s="115"/>
      <c r="K113" s="51"/>
      <c r="L113" s="67"/>
      <c r="M113" s="52"/>
    </row>
    <row r="114" spans="1:13" s="28" customFormat="1" ht="12.75">
      <c r="A114" s="27"/>
      <c r="B114" s="24" t="s">
        <v>68</v>
      </c>
      <c r="C114" s="25" t="s">
        <v>227</v>
      </c>
      <c r="D114" s="25"/>
      <c r="E114" s="25"/>
      <c r="F114" s="25"/>
      <c r="G114" s="29"/>
      <c r="H114" s="25"/>
      <c r="I114" s="25"/>
      <c r="J114" s="29">
        <v>111427</v>
      </c>
      <c r="K114" s="25" t="s">
        <v>31</v>
      </c>
      <c r="L114" s="70"/>
      <c r="M114" s="79"/>
    </row>
    <row r="115" spans="1:13" s="9" customFormat="1" ht="26.25" customHeight="1">
      <c r="A115" s="11"/>
      <c r="B115" s="90"/>
      <c r="C115" s="228" t="s">
        <v>213</v>
      </c>
      <c r="D115" s="228"/>
      <c r="E115" s="228"/>
      <c r="F115" s="228"/>
      <c r="G115" s="228"/>
      <c r="H115" s="228"/>
      <c r="I115" s="228"/>
      <c r="J115" s="228"/>
      <c r="K115" s="228"/>
      <c r="L115" s="91"/>
      <c r="M115" s="52">
        <v>75000</v>
      </c>
    </row>
    <row r="116" spans="1:13" s="28" customFormat="1" ht="12.75">
      <c r="A116" s="27"/>
      <c r="B116" s="24"/>
      <c r="C116" s="25" t="s">
        <v>62</v>
      </c>
      <c r="D116" s="26">
        <v>8</v>
      </c>
      <c r="E116" s="25" t="s">
        <v>63</v>
      </c>
      <c r="F116" s="25"/>
      <c r="G116" s="29">
        <v>750</v>
      </c>
      <c r="H116" s="25" t="s">
        <v>31</v>
      </c>
      <c r="I116" s="25"/>
      <c r="J116" s="29">
        <f>SUM(D116*G116)</f>
        <v>6000</v>
      </c>
      <c r="K116" s="25" t="s">
        <v>31</v>
      </c>
      <c r="L116" s="64">
        <v>0.71</v>
      </c>
      <c r="M116" s="53">
        <f>((J116*230.1)/L116)</f>
        <v>1944507.0422535213</v>
      </c>
    </row>
    <row r="117" spans="1:13" s="28" customFormat="1" ht="12.75">
      <c r="A117" s="27"/>
      <c r="B117" s="24"/>
      <c r="C117" s="25"/>
      <c r="D117" s="26"/>
      <c r="E117" s="25"/>
      <c r="F117" s="25"/>
      <c r="G117" s="29"/>
      <c r="H117" s="25"/>
      <c r="I117" s="25"/>
      <c r="J117" s="29"/>
      <c r="K117" s="25"/>
      <c r="L117" s="64"/>
      <c r="M117" s="43"/>
    </row>
    <row r="118" spans="1:13" s="9" customFormat="1" ht="12.75">
      <c r="A118" s="11"/>
      <c r="B118" s="42" t="s">
        <v>69</v>
      </c>
      <c r="C118" s="9" t="s">
        <v>228</v>
      </c>
      <c r="G118" s="31"/>
      <c r="J118" s="29">
        <v>115452</v>
      </c>
      <c r="K118" s="25" t="s">
        <v>31</v>
      </c>
      <c r="L118" s="71"/>
      <c r="M118" s="89"/>
    </row>
    <row r="119" spans="1:13" s="9" customFormat="1" ht="26.25" customHeight="1">
      <c r="A119" s="11"/>
      <c r="B119" s="42"/>
      <c r="C119" s="228" t="s">
        <v>229</v>
      </c>
      <c r="D119" s="228"/>
      <c r="E119" s="228"/>
      <c r="F119" s="228"/>
      <c r="G119" s="228"/>
      <c r="H119" s="228"/>
      <c r="I119" s="228"/>
      <c r="J119" s="228"/>
      <c r="K119" s="228"/>
      <c r="M119" s="52">
        <v>75000</v>
      </c>
    </row>
    <row r="120" spans="1:13" s="28" customFormat="1" ht="12.75">
      <c r="A120" s="27"/>
      <c r="B120" s="24"/>
      <c r="C120" s="51" t="s">
        <v>106</v>
      </c>
      <c r="D120" s="26">
        <v>8</v>
      </c>
      <c r="E120" s="25" t="s">
        <v>122</v>
      </c>
      <c r="F120" s="25"/>
      <c r="G120" s="29">
        <v>750</v>
      </c>
      <c r="H120" s="25" t="s">
        <v>31</v>
      </c>
      <c r="I120" s="25"/>
      <c r="J120" s="29">
        <f>SUM(D120*G120)</f>
        <v>6000</v>
      </c>
      <c r="K120" s="25" t="s">
        <v>31</v>
      </c>
      <c r="L120" s="64">
        <v>0.71</v>
      </c>
      <c r="M120" s="53">
        <f>((J120*230.1)/L120)</f>
        <v>1944507.0422535213</v>
      </c>
    </row>
    <row r="121" spans="1:13" s="9" customFormat="1" ht="12" customHeight="1">
      <c r="A121" s="11"/>
      <c r="B121" s="42"/>
      <c r="C121" s="77"/>
      <c r="D121" s="77"/>
      <c r="E121" s="77"/>
      <c r="F121" s="77"/>
      <c r="G121" s="77"/>
      <c r="H121" s="77"/>
      <c r="I121" s="77"/>
      <c r="J121" s="77"/>
      <c r="K121" s="25"/>
      <c r="M121" s="44"/>
    </row>
    <row r="122" spans="1:13" s="9" customFormat="1" ht="12.75">
      <c r="A122" s="11"/>
      <c r="B122" s="42" t="s">
        <v>70</v>
      </c>
      <c r="C122" s="9" t="s">
        <v>230</v>
      </c>
      <c r="G122" s="31"/>
      <c r="J122" s="29">
        <v>105194</v>
      </c>
      <c r="K122" s="25" t="s">
        <v>31</v>
      </c>
      <c r="L122" s="71"/>
      <c r="M122" s="89"/>
    </row>
    <row r="123" spans="1:13" s="9" customFormat="1" ht="27.75" customHeight="1">
      <c r="A123" s="11"/>
      <c r="B123" s="42"/>
      <c r="C123" s="228" t="s">
        <v>231</v>
      </c>
      <c r="D123" s="228"/>
      <c r="E123" s="228"/>
      <c r="F123" s="228"/>
      <c r="G123" s="228"/>
      <c r="H123" s="228"/>
      <c r="I123" s="228"/>
      <c r="J123" s="228"/>
      <c r="K123" s="228"/>
      <c r="M123" s="52">
        <v>325000</v>
      </c>
    </row>
    <row r="124" spans="1:13" s="28" customFormat="1" ht="12.75">
      <c r="A124" s="27"/>
      <c r="B124" s="24"/>
      <c r="C124" s="51" t="s">
        <v>106</v>
      </c>
      <c r="D124" s="26">
        <v>4</v>
      </c>
      <c r="E124" s="25" t="s">
        <v>122</v>
      </c>
      <c r="F124" s="25"/>
      <c r="G124" s="29">
        <v>750</v>
      </c>
      <c r="H124" s="25" t="s">
        <v>31</v>
      </c>
      <c r="I124" s="25"/>
      <c r="J124" s="29">
        <f>SUM(D124*G124)</f>
        <v>3000</v>
      </c>
      <c r="K124" s="25" t="s">
        <v>31</v>
      </c>
      <c r="L124" s="64">
        <v>0.71</v>
      </c>
      <c r="M124" s="53">
        <f>((J124*230.1)/L124)</f>
        <v>972253.5211267606</v>
      </c>
    </row>
    <row r="125" spans="1:13" s="9" customFormat="1" ht="12" customHeight="1">
      <c r="A125" s="11"/>
      <c r="B125" s="42"/>
      <c r="C125" s="77"/>
      <c r="D125" s="77"/>
      <c r="E125" s="77"/>
      <c r="F125" s="77"/>
      <c r="G125" s="77"/>
      <c r="H125" s="77"/>
      <c r="I125" s="77"/>
      <c r="J125" s="77"/>
      <c r="K125" s="25"/>
      <c r="M125" s="44"/>
    </row>
    <row r="126" spans="1:13" s="9" customFormat="1" ht="12.75">
      <c r="A126" s="11"/>
      <c r="B126" s="11" t="s">
        <v>71</v>
      </c>
      <c r="C126" s="9" t="s">
        <v>232</v>
      </c>
      <c r="G126" s="31"/>
      <c r="J126" s="29">
        <v>67686</v>
      </c>
      <c r="K126" s="25" t="s">
        <v>31</v>
      </c>
      <c r="L126" s="25"/>
      <c r="M126" s="44"/>
    </row>
    <row r="127" spans="1:13" s="9" customFormat="1" ht="39.75" customHeight="1">
      <c r="A127" s="11"/>
      <c r="B127" s="11"/>
      <c r="C127" s="228" t="s">
        <v>233</v>
      </c>
      <c r="D127" s="228"/>
      <c r="E127" s="228"/>
      <c r="F127" s="228"/>
      <c r="G127" s="228"/>
      <c r="H127" s="228"/>
      <c r="I127" s="228"/>
      <c r="J127" s="228"/>
      <c r="K127" s="228"/>
      <c r="L127" s="25"/>
      <c r="M127" s="52">
        <v>750000</v>
      </c>
    </row>
    <row r="128" spans="1:13" s="28" customFormat="1" ht="12.75">
      <c r="A128" s="27"/>
      <c r="B128" s="24"/>
      <c r="C128" s="51" t="s">
        <v>106</v>
      </c>
      <c r="D128" s="26">
        <v>4</v>
      </c>
      <c r="E128" s="25" t="s">
        <v>122</v>
      </c>
      <c r="F128" s="25"/>
      <c r="G128" s="29">
        <v>750</v>
      </c>
      <c r="H128" s="25" t="s">
        <v>31</v>
      </c>
      <c r="I128" s="25"/>
      <c r="J128" s="29">
        <f>SUM(D128*G128)</f>
        <v>3000</v>
      </c>
      <c r="K128" s="25" t="s">
        <v>31</v>
      </c>
      <c r="L128" s="64">
        <v>0.74</v>
      </c>
      <c r="M128" s="53">
        <f>((J128*223.6)/L128)</f>
        <v>906486.4864864865</v>
      </c>
    </row>
    <row r="129" spans="1:13" s="28" customFormat="1" ht="12.75">
      <c r="A129" s="27"/>
      <c r="B129" s="24"/>
      <c r="C129" s="51"/>
      <c r="D129" s="26">
        <v>1</v>
      </c>
      <c r="E129" s="25" t="s">
        <v>126</v>
      </c>
      <c r="F129" s="25"/>
      <c r="G129" s="29">
        <v>5400</v>
      </c>
      <c r="H129" s="25" t="s">
        <v>31</v>
      </c>
      <c r="I129" s="25"/>
      <c r="J129" s="29">
        <f>SUM(D129*G129)</f>
        <v>5400</v>
      </c>
      <c r="K129" s="25" t="s">
        <v>31</v>
      </c>
      <c r="L129" s="64">
        <v>0.74</v>
      </c>
      <c r="M129" s="53">
        <f>((J129*223.6)/L129)</f>
        <v>1631675.6756756757</v>
      </c>
    </row>
    <row r="130" spans="1:13" s="25" customFormat="1" ht="12.75">
      <c r="A130" s="24"/>
      <c r="B130" s="83"/>
      <c r="C130" s="84"/>
      <c r="D130" s="85"/>
      <c r="E130" s="84"/>
      <c r="F130" s="84"/>
      <c r="G130" s="86"/>
      <c r="H130" s="84"/>
      <c r="I130" s="84"/>
      <c r="J130" s="86"/>
      <c r="K130" s="84"/>
      <c r="L130" s="87"/>
      <c r="M130" s="43"/>
    </row>
    <row r="131" spans="1:13" s="9" customFormat="1" ht="13.5" customHeight="1">
      <c r="A131" s="11"/>
      <c r="B131" s="42" t="s">
        <v>83</v>
      </c>
      <c r="C131" s="9" t="s">
        <v>234</v>
      </c>
      <c r="G131" s="31"/>
      <c r="J131" s="29">
        <v>72829</v>
      </c>
      <c r="K131" s="25" t="s">
        <v>31</v>
      </c>
      <c r="L131" s="71"/>
      <c r="M131" s="89"/>
    </row>
    <row r="132" spans="1:13" s="9" customFormat="1" ht="39" customHeight="1">
      <c r="A132" s="11"/>
      <c r="B132" s="42"/>
      <c r="C132" s="228" t="s">
        <v>235</v>
      </c>
      <c r="D132" s="228"/>
      <c r="E132" s="228"/>
      <c r="F132" s="228"/>
      <c r="G132" s="228"/>
      <c r="H132" s="228"/>
      <c r="I132" s="228"/>
      <c r="J132" s="228"/>
      <c r="K132" s="228"/>
      <c r="M132" s="52">
        <v>175000</v>
      </c>
    </row>
    <row r="133" spans="1:13" s="28" customFormat="1" ht="12.75">
      <c r="A133" s="27"/>
      <c r="B133" s="24"/>
      <c r="C133" s="51" t="s">
        <v>106</v>
      </c>
      <c r="D133" s="26">
        <v>5</v>
      </c>
      <c r="E133" s="25" t="s">
        <v>122</v>
      </c>
      <c r="F133" s="25"/>
      <c r="G133" s="29">
        <v>750</v>
      </c>
      <c r="H133" s="25" t="s">
        <v>31</v>
      </c>
      <c r="I133" s="25"/>
      <c r="J133" s="29">
        <f>SUM(D133*G133)</f>
        <v>3750</v>
      </c>
      <c r="K133" s="25" t="s">
        <v>31</v>
      </c>
      <c r="L133" s="64">
        <v>0.74</v>
      </c>
      <c r="M133" s="53">
        <f>((J133*223.6)/L133)</f>
        <v>1133108.1081081082</v>
      </c>
    </row>
    <row r="134" spans="1:13" s="9" customFormat="1" ht="13.5" customHeight="1">
      <c r="A134" s="11"/>
      <c r="B134" s="90"/>
      <c r="C134" s="78"/>
      <c r="D134" s="78"/>
      <c r="E134" s="78"/>
      <c r="F134" s="78"/>
      <c r="G134" s="78"/>
      <c r="H134" s="78"/>
      <c r="I134" s="78"/>
      <c r="J134" s="78"/>
      <c r="K134" s="78"/>
      <c r="L134" s="91"/>
      <c r="M134" s="92"/>
    </row>
    <row r="135" spans="1:13" s="25" customFormat="1" ht="12.75">
      <c r="A135" s="24"/>
      <c r="B135" s="24" t="s">
        <v>102</v>
      </c>
      <c r="C135" s="25" t="s">
        <v>180</v>
      </c>
      <c r="G135" s="29"/>
      <c r="J135" s="29">
        <v>83750</v>
      </c>
      <c r="K135" s="25" t="s">
        <v>31</v>
      </c>
      <c r="L135" s="70"/>
      <c r="M135" s="79"/>
    </row>
    <row r="136" spans="1:13" s="9" customFormat="1" ht="26.25" customHeight="1">
      <c r="A136" s="11"/>
      <c r="B136" s="90"/>
      <c r="C136" s="228" t="s">
        <v>152</v>
      </c>
      <c r="D136" s="228"/>
      <c r="E136" s="228"/>
      <c r="F136" s="228"/>
      <c r="G136" s="228"/>
      <c r="H136" s="228"/>
      <c r="I136" s="228"/>
      <c r="J136" s="228"/>
      <c r="K136" s="228"/>
      <c r="L136" s="91"/>
      <c r="M136" s="52">
        <v>75000</v>
      </c>
    </row>
    <row r="137" spans="1:13" s="25" customFormat="1" ht="12.75">
      <c r="A137" s="24"/>
      <c r="B137" s="24"/>
      <c r="C137" s="25" t="s">
        <v>62</v>
      </c>
      <c r="D137" s="26">
        <v>6</v>
      </c>
      <c r="E137" s="25" t="s">
        <v>63</v>
      </c>
      <c r="G137" s="29">
        <v>750</v>
      </c>
      <c r="H137" s="25" t="s">
        <v>31</v>
      </c>
      <c r="J137" s="29">
        <f>SUM(D137*G137)</f>
        <v>4500</v>
      </c>
      <c r="K137" s="25" t="s">
        <v>31</v>
      </c>
      <c r="L137" s="64">
        <v>0.74</v>
      </c>
      <c r="M137" s="53">
        <f>((J137*223.6)/L137)</f>
        <v>1359729.7297297297</v>
      </c>
    </row>
    <row r="138" spans="1:13" s="58" customFormat="1" ht="12.75">
      <c r="A138" s="96"/>
      <c r="B138" s="96"/>
      <c r="D138" s="57"/>
      <c r="G138" s="59"/>
      <c r="J138" s="59"/>
      <c r="L138" s="117"/>
      <c r="M138" s="118"/>
    </row>
    <row r="139" spans="1:13" s="25" customFormat="1" ht="12.75">
      <c r="A139" s="24"/>
      <c r="B139" s="24" t="s">
        <v>103</v>
      </c>
      <c r="C139" s="25" t="s">
        <v>181</v>
      </c>
      <c r="G139" s="29"/>
      <c r="J139" s="29">
        <v>86239</v>
      </c>
      <c r="K139" s="25" t="s">
        <v>31</v>
      </c>
      <c r="L139" s="70"/>
      <c r="M139" s="79"/>
    </row>
    <row r="140" spans="1:13" s="9" customFormat="1" ht="26.25" customHeight="1">
      <c r="A140" s="11"/>
      <c r="B140" s="90"/>
      <c r="C140" s="228" t="s">
        <v>152</v>
      </c>
      <c r="D140" s="228"/>
      <c r="E140" s="228"/>
      <c r="F140" s="228"/>
      <c r="G140" s="228"/>
      <c r="H140" s="228"/>
      <c r="I140" s="228"/>
      <c r="J140" s="228"/>
      <c r="K140" s="228"/>
      <c r="L140" s="91"/>
      <c r="M140" s="52">
        <v>75000</v>
      </c>
    </row>
    <row r="141" spans="1:13" s="25" customFormat="1" ht="12.75">
      <c r="A141" s="24"/>
      <c r="B141" s="24"/>
      <c r="C141" s="25" t="s">
        <v>62</v>
      </c>
      <c r="D141" s="26">
        <v>4</v>
      </c>
      <c r="E141" s="25" t="s">
        <v>63</v>
      </c>
      <c r="G141" s="29">
        <v>750</v>
      </c>
      <c r="H141" s="25" t="s">
        <v>31</v>
      </c>
      <c r="J141" s="29">
        <f>SUM(D141*G141)</f>
        <v>3000</v>
      </c>
      <c r="K141" s="25" t="s">
        <v>31</v>
      </c>
      <c r="L141" s="64">
        <v>0.74</v>
      </c>
      <c r="M141" s="53">
        <f>((J141*223.6)/L141)</f>
        <v>906486.4864864865</v>
      </c>
    </row>
    <row r="142" spans="1:13" s="58" customFormat="1" ht="12.75">
      <c r="A142" s="96"/>
      <c r="B142" s="96"/>
      <c r="D142" s="57"/>
      <c r="G142" s="59"/>
      <c r="J142" s="59"/>
      <c r="L142" s="117"/>
      <c r="M142" s="118"/>
    </row>
    <row r="143" spans="1:13" s="9" customFormat="1" ht="12.75">
      <c r="A143" s="11"/>
      <c r="B143" s="11" t="s">
        <v>104</v>
      </c>
      <c r="C143" s="9" t="s">
        <v>236</v>
      </c>
      <c r="G143" s="31"/>
      <c r="J143" s="29">
        <v>105448</v>
      </c>
      <c r="K143" s="25" t="s">
        <v>31</v>
      </c>
      <c r="M143" s="44"/>
    </row>
    <row r="144" spans="1:13" s="9" customFormat="1" ht="39" customHeight="1">
      <c r="A144" s="11"/>
      <c r="B144" s="11"/>
      <c r="C144" s="228" t="s">
        <v>237</v>
      </c>
      <c r="D144" s="228"/>
      <c r="E144" s="228"/>
      <c r="F144" s="228"/>
      <c r="G144" s="228"/>
      <c r="H144" s="228"/>
      <c r="I144" s="228"/>
      <c r="J144" s="228"/>
      <c r="K144" s="228"/>
      <c r="M144" s="52">
        <v>500000</v>
      </c>
    </row>
    <row r="145" spans="1:13" s="25" customFormat="1" ht="12.75">
      <c r="A145" s="24"/>
      <c r="B145" s="24"/>
      <c r="C145" s="25" t="s">
        <v>62</v>
      </c>
      <c r="D145" s="26">
        <v>2</v>
      </c>
      <c r="E145" s="25" t="s">
        <v>63</v>
      </c>
      <c r="G145" s="29">
        <v>750</v>
      </c>
      <c r="H145" s="25" t="s">
        <v>31</v>
      </c>
      <c r="J145" s="29">
        <f>SUM(D145*G145)</f>
        <v>1500</v>
      </c>
      <c r="K145" s="25" t="s">
        <v>31</v>
      </c>
      <c r="L145" s="64">
        <v>0.74</v>
      </c>
      <c r="M145" s="53">
        <f>((J145*223.6)/L145)</f>
        <v>453243.24324324325</v>
      </c>
    </row>
    <row r="146" spans="1:13" s="9" customFormat="1" ht="12" customHeight="1">
      <c r="A146" s="11"/>
      <c r="B146" s="11"/>
      <c r="C146" s="77"/>
      <c r="D146" s="77"/>
      <c r="E146" s="77"/>
      <c r="F146" s="77"/>
      <c r="G146" s="77"/>
      <c r="H146" s="77"/>
      <c r="I146" s="77"/>
      <c r="J146" s="77"/>
      <c r="K146" s="21"/>
      <c r="L146" s="21"/>
      <c r="M146" s="44"/>
    </row>
    <row r="147" spans="1:13" s="25" customFormat="1" ht="12.75">
      <c r="A147" s="24"/>
      <c r="B147" s="24" t="s">
        <v>171</v>
      </c>
      <c r="C147" s="25" t="s">
        <v>182</v>
      </c>
      <c r="G147" s="29"/>
      <c r="J147" s="29">
        <v>76270</v>
      </c>
      <c r="K147" s="25" t="s">
        <v>31</v>
      </c>
      <c r="L147" s="70"/>
      <c r="M147" s="79"/>
    </row>
    <row r="148" spans="1:13" s="9" customFormat="1" ht="26.25" customHeight="1">
      <c r="A148" s="11"/>
      <c r="B148" s="90"/>
      <c r="C148" s="228" t="s">
        <v>152</v>
      </c>
      <c r="D148" s="228"/>
      <c r="E148" s="228"/>
      <c r="F148" s="228"/>
      <c r="G148" s="228"/>
      <c r="H148" s="228"/>
      <c r="I148" s="228"/>
      <c r="J148" s="228"/>
      <c r="K148" s="228"/>
      <c r="L148" s="91"/>
      <c r="M148" s="52">
        <v>75000</v>
      </c>
    </row>
    <row r="149" spans="1:13" s="25" customFormat="1" ht="12.75">
      <c r="A149" s="24"/>
      <c r="B149" s="24"/>
      <c r="C149" s="25" t="s">
        <v>62</v>
      </c>
      <c r="D149" s="26">
        <v>4</v>
      </c>
      <c r="E149" s="25" t="s">
        <v>63</v>
      </c>
      <c r="G149" s="29">
        <v>750</v>
      </c>
      <c r="H149" s="25" t="s">
        <v>31</v>
      </c>
      <c r="J149" s="29">
        <f>SUM(D149*G149)</f>
        <v>3000</v>
      </c>
      <c r="K149" s="25" t="s">
        <v>31</v>
      </c>
      <c r="L149" s="64">
        <v>0.74</v>
      </c>
      <c r="M149" s="53">
        <f>((J149*223.6)/L149)</f>
        <v>906486.4864864865</v>
      </c>
    </row>
    <row r="150" spans="1:13" s="9" customFormat="1" ht="12" customHeight="1">
      <c r="A150" s="11"/>
      <c r="B150" s="11"/>
      <c r="C150" s="77"/>
      <c r="D150" s="77"/>
      <c r="E150" s="77"/>
      <c r="F150" s="77"/>
      <c r="G150" s="77"/>
      <c r="H150" s="77"/>
      <c r="I150" s="77"/>
      <c r="J150" s="77"/>
      <c r="K150" s="21"/>
      <c r="L150" s="21"/>
      <c r="M150" s="44"/>
    </row>
    <row r="151" spans="1:13" s="25" customFormat="1" ht="12.75">
      <c r="A151" s="27" t="s">
        <v>66</v>
      </c>
      <c r="B151" s="28" t="s">
        <v>75</v>
      </c>
      <c r="G151" s="29"/>
      <c r="M151" s="43"/>
    </row>
    <row r="152" spans="1:13" s="25" customFormat="1" ht="12.75">
      <c r="A152" s="24"/>
      <c r="B152" s="23" t="s">
        <v>22</v>
      </c>
      <c r="G152" s="29"/>
      <c r="L152" s="66" t="s">
        <v>86</v>
      </c>
      <c r="M152" s="41" t="s">
        <v>29</v>
      </c>
    </row>
    <row r="153" spans="1:13" s="25" customFormat="1" ht="12.75">
      <c r="A153" s="24"/>
      <c r="B153" s="24"/>
      <c r="D153" s="26"/>
      <c r="G153" s="29"/>
      <c r="J153" s="29"/>
      <c r="L153" s="64"/>
      <c r="M153" s="53"/>
    </row>
    <row r="154" spans="1:13" s="25" customFormat="1" ht="12.75">
      <c r="A154" s="27" t="s">
        <v>7</v>
      </c>
      <c r="B154" s="28" t="s">
        <v>94</v>
      </c>
      <c r="G154" s="29"/>
      <c r="L154" s="64"/>
      <c r="M154" s="43"/>
    </row>
    <row r="155" spans="1:13" s="25" customFormat="1" ht="12.75">
      <c r="A155" s="24"/>
      <c r="B155" s="23" t="s">
        <v>65</v>
      </c>
      <c r="G155" s="29"/>
      <c r="L155" s="66" t="s">
        <v>86</v>
      </c>
      <c r="M155" s="41" t="s">
        <v>29</v>
      </c>
    </row>
    <row r="156" spans="1:13" s="25" customFormat="1" ht="10.5" customHeight="1">
      <c r="A156" s="24"/>
      <c r="B156" s="24"/>
      <c r="G156" s="29"/>
      <c r="L156" s="64"/>
      <c r="M156" s="43"/>
    </row>
    <row r="157" spans="1:13" s="9" customFormat="1" ht="12.75">
      <c r="A157" s="11"/>
      <c r="B157" s="11" t="s">
        <v>47</v>
      </c>
      <c r="C157" s="9" t="s">
        <v>238</v>
      </c>
      <c r="G157" s="31"/>
      <c r="J157" s="29">
        <v>229012</v>
      </c>
      <c r="K157" s="25" t="s">
        <v>31</v>
      </c>
      <c r="L157" s="64"/>
      <c r="M157" s="44"/>
    </row>
    <row r="158" spans="1:13" s="9" customFormat="1" ht="92.25" customHeight="1">
      <c r="A158" s="11"/>
      <c r="B158" s="11"/>
      <c r="C158" s="228" t="s">
        <v>254</v>
      </c>
      <c r="D158" s="235"/>
      <c r="E158" s="235"/>
      <c r="F158" s="235"/>
      <c r="G158" s="235"/>
      <c r="H158" s="235"/>
      <c r="I158" s="235"/>
      <c r="J158" s="235"/>
      <c r="K158" s="235"/>
      <c r="L158" s="25"/>
      <c r="M158" s="97">
        <v>4800000</v>
      </c>
    </row>
    <row r="159" spans="1:13" s="28" customFormat="1" ht="12.75">
      <c r="A159" s="27"/>
      <c r="B159" s="24"/>
      <c r="C159" s="51" t="s">
        <v>106</v>
      </c>
      <c r="D159" s="26">
        <v>1</v>
      </c>
      <c r="E159" s="25" t="s">
        <v>120</v>
      </c>
      <c r="F159" s="25"/>
      <c r="G159" s="29">
        <v>5400</v>
      </c>
      <c r="H159" s="25" t="s">
        <v>31</v>
      </c>
      <c r="I159" s="25"/>
      <c r="J159" s="29">
        <f>SUM(D159*G159)</f>
        <v>5400</v>
      </c>
      <c r="K159" s="25" t="s">
        <v>31</v>
      </c>
      <c r="L159" s="64">
        <v>0.68</v>
      </c>
      <c r="M159" s="53">
        <f>((J159*244.4)/L159)</f>
        <v>1940823.5294117646</v>
      </c>
    </row>
    <row r="160" spans="1:13" s="28" customFormat="1" ht="12.75">
      <c r="A160" s="27"/>
      <c r="B160" s="24"/>
      <c r="C160" s="25"/>
      <c r="D160" s="57"/>
      <c r="E160" s="58"/>
      <c r="F160" s="58"/>
      <c r="G160" s="59"/>
      <c r="H160" s="58"/>
      <c r="I160" s="58"/>
      <c r="J160" s="59"/>
      <c r="K160" s="25"/>
      <c r="L160" s="66"/>
      <c r="M160" s="88"/>
    </row>
    <row r="161" spans="1:13" s="9" customFormat="1" ht="12.75">
      <c r="A161" s="42"/>
      <c r="B161" s="42" t="s">
        <v>49</v>
      </c>
      <c r="C161" s="49" t="s">
        <v>239</v>
      </c>
      <c r="D161" s="49"/>
      <c r="E161" s="49"/>
      <c r="F161" s="49"/>
      <c r="G161" s="50"/>
      <c r="H161" s="49"/>
      <c r="I161" s="49"/>
      <c r="J161" s="115">
        <v>183934</v>
      </c>
      <c r="K161" s="25" t="s">
        <v>31</v>
      </c>
      <c r="L161" s="64"/>
      <c r="M161" s="52"/>
    </row>
    <row r="162" spans="1:13" s="9" customFormat="1" ht="25.5" customHeight="1">
      <c r="A162" s="11"/>
      <c r="B162" s="90"/>
      <c r="C162" s="228" t="s">
        <v>214</v>
      </c>
      <c r="D162" s="228"/>
      <c r="E162" s="228"/>
      <c r="F162" s="228"/>
      <c r="G162" s="228"/>
      <c r="H162" s="228"/>
      <c r="I162" s="228"/>
      <c r="J162" s="228"/>
      <c r="K162" s="228"/>
      <c r="L162" s="91"/>
      <c r="M162" s="52">
        <v>700000</v>
      </c>
    </row>
    <row r="163" spans="1:13" s="28" customFormat="1" ht="12.75">
      <c r="A163" s="27"/>
      <c r="B163" s="24"/>
      <c r="C163" s="51" t="s">
        <v>106</v>
      </c>
      <c r="D163" s="26">
        <v>12</v>
      </c>
      <c r="E163" s="25" t="s">
        <v>122</v>
      </c>
      <c r="F163" s="25"/>
      <c r="G163" s="29">
        <v>750</v>
      </c>
      <c r="H163" s="25" t="s">
        <v>31</v>
      </c>
      <c r="I163" s="25"/>
      <c r="J163" s="29">
        <f>SUM(D163*G163)</f>
        <v>9000</v>
      </c>
      <c r="K163" s="25" t="s">
        <v>31</v>
      </c>
      <c r="L163" s="64">
        <v>0.68</v>
      </c>
      <c r="M163" s="53">
        <f>((J163*244.4)/L163)</f>
        <v>3234705.8823529407</v>
      </c>
    </row>
    <row r="164" spans="1:13" s="28" customFormat="1" ht="12.75">
      <c r="A164" s="27"/>
      <c r="B164" s="24"/>
      <c r="C164" s="51"/>
      <c r="D164" s="26">
        <v>1</v>
      </c>
      <c r="E164" s="25" t="s">
        <v>123</v>
      </c>
      <c r="F164" s="25"/>
      <c r="G164" s="29">
        <v>10000</v>
      </c>
      <c r="H164" s="25" t="s">
        <v>31</v>
      </c>
      <c r="I164" s="25"/>
      <c r="J164" s="29">
        <f>SUM(D164*G164)</f>
        <v>10000</v>
      </c>
      <c r="K164" s="25" t="s">
        <v>31</v>
      </c>
      <c r="L164" s="64">
        <v>0.68</v>
      </c>
      <c r="M164" s="53">
        <f>((J164*244.4)/L164)</f>
        <v>3594117.647058823</v>
      </c>
    </row>
    <row r="165" spans="1:13" s="25" customFormat="1" ht="12.75">
      <c r="A165" s="24"/>
      <c r="B165" s="24"/>
      <c r="D165" s="26"/>
      <c r="G165" s="29"/>
      <c r="J165" s="29"/>
      <c r="L165" s="71"/>
      <c r="M165" s="43"/>
    </row>
    <row r="166" spans="1:13" s="9" customFormat="1" ht="12.75">
      <c r="A166" s="11"/>
      <c r="B166" s="42" t="s">
        <v>55</v>
      </c>
      <c r="C166" s="9" t="s">
        <v>240</v>
      </c>
      <c r="G166" s="31"/>
      <c r="J166" s="29">
        <v>123083</v>
      </c>
      <c r="K166" s="25" t="s">
        <v>31</v>
      </c>
      <c r="L166" s="71"/>
      <c r="M166" s="89"/>
    </row>
    <row r="167" spans="1:13" s="9" customFormat="1" ht="39" customHeight="1">
      <c r="A167" s="11"/>
      <c r="B167" s="42"/>
      <c r="C167" s="228" t="s">
        <v>241</v>
      </c>
      <c r="D167" s="228"/>
      <c r="E167" s="228"/>
      <c r="F167" s="228"/>
      <c r="G167" s="228"/>
      <c r="H167" s="228"/>
      <c r="I167" s="228"/>
      <c r="J167" s="228"/>
      <c r="K167" s="228"/>
      <c r="M167" s="52">
        <v>8000000</v>
      </c>
    </row>
    <row r="168" spans="1:13" s="9" customFormat="1" ht="12" customHeight="1">
      <c r="A168" s="11"/>
      <c r="B168" s="42"/>
      <c r="C168" s="77"/>
      <c r="D168" s="77"/>
      <c r="E168" s="77"/>
      <c r="F168" s="77"/>
      <c r="G168" s="77"/>
      <c r="H168" s="77"/>
      <c r="I168" s="77"/>
      <c r="J168" s="77"/>
      <c r="K168" s="25"/>
      <c r="M168" s="44"/>
    </row>
    <row r="169" spans="1:13" s="9" customFormat="1" ht="12.75">
      <c r="A169" s="11"/>
      <c r="B169" s="42" t="s">
        <v>8</v>
      </c>
      <c r="C169" s="9" t="s">
        <v>183</v>
      </c>
      <c r="G169" s="31"/>
      <c r="J169" s="29">
        <v>109471</v>
      </c>
      <c r="K169" s="25" t="s">
        <v>31</v>
      </c>
      <c r="L169" s="71"/>
      <c r="M169" s="89"/>
    </row>
    <row r="170" spans="1:13" s="9" customFormat="1" ht="25.5" customHeight="1">
      <c r="A170" s="11"/>
      <c r="B170" s="90"/>
      <c r="C170" s="228" t="s">
        <v>178</v>
      </c>
      <c r="D170" s="228"/>
      <c r="E170" s="228"/>
      <c r="F170" s="228"/>
      <c r="G170" s="228"/>
      <c r="H170" s="228"/>
      <c r="I170" s="228"/>
      <c r="J170" s="228"/>
      <c r="K170" s="228"/>
      <c r="L170" s="91"/>
      <c r="M170" s="52">
        <v>150000</v>
      </c>
    </row>
    <row r="171" spans="1:13" s="28" customFormat="1" ht="12.75">
      <c r="A171" s="27"/>
      <c r="B171" s="24"/>
      <c r="C171" s="51" t="s">
        <v>106</v>
      </c>
      <c r="D171" s="26">
        <v>3</v>
      </c>
      <c r="E171" s="25" t="s">
        <v>122</v>
      </c>
      <c r="F171" s="25"/>
      <c r="G171" s="29">
        <v>750</v>
      </c>
      <c r="H171" s="25" t="s">
        <v>31</v>
      </c>
      <c r="I171" s="25"/>
      <c r="J171" s="29">
        <f>SUM(D171*G171)</f>
        <v>2250</v>
      </c>
      <c r="K171" s="25" t="s">
        <v>31</v>
      </c>
      <c r="L171" s="64">
        <v>0.71</v>
      </c>
      <c r="M171" s="53">
        <f>((J171*230.1)/L171)</f>
        <v>729190.1408450705</v>
      </c>
    </row>
    <row r="172" spans="1:13" s="9" customFormat="1" ht="12" customHeight="1">
      <c r="A172" s="11"/>
      <c r="B172" s="42"/>
      <c r="C172" s="77"/>
      <c r="D172" s="77"/>
      <c r="E172" s="77"/>
      <c r="F172" s="77"/>
      <c r="G172" s="77"/>
      <c r="H172" s="77"/>
      <c r="I172" s="77"/>
      <c r="J172" s="77"/>
      <c r="K172" s="25"/>
      <c r="M172" s="97"/>
    </row>
    <row r="173" spans="1:13" s="19" customFormat="1" ht="12.75">
      <c r="A173" s="35"/>
      <c r="B173" s="11" t="s">
        <v>9</v>
      </c>
      <c r="C173" s="9" t="s">
        <v>271</v>
      </c>
      <c r="D173" s="9"/>
      <c r="E173" s="9"/>
      <c r="F173" s="167" t="s">
        <v>273</v>
      </c>
      <c r="G173" s="31"/>
      <c r="H173" s="9"/>
      <c r="I173" s="9"/>
      <c r="J173" s="169">
        <v>103924</v>
      </c>
      <c r="K173" s="170" t="s">
        <v>31</v>
      </c>
      <c r="L173" s="25"/>
      <c r="M173" s="98"/>
    </row>
    <row r="174" spans="1:13" s="19" customFormat="1" ht="42" customHeight="1">
      <c r="A174" s="35"/>
      <c r="B174" s="11"/>
      <c r="C174" s="228" t="s">
        <v>242</v>
      </c>
      <c r="D174" s="228"/>
      <c r="E174" s="228"/>
      <c r="F174" s="228"/>
      <c r="G174" s="228"/>
      <c r="H174" s="228"/>
      <c r="I174" s="228"/>
      <c r="J174" s="228"/>
      <c r="K174" s="228"/>
      <c r="L174" s="9"/>
      <c r="M174" s="52">
        <v>275000</v>
      </c>
    </row>
    <row r="175" spans="1:14" s="19" customFormat="1" ht="96" customHeight="1">
      <c r="A175" s="35"/>
      <c r="B175" s="11"/>
      <c r="C175" s="237" t="s">
        <v>275</v>
      </c>
      <c r="D175" s="237"/>
      <c r="E175" s="237"/>
      <c r="F175" s="237"/>
      <c r="G175" s="237"/>
      <c r="H175" s="237"/>
      <c r="I175" s="237"/>
      <c r="J175" s="237"/>
      <c r="K175" s="237"/>
      <c r="L175" s="49"/>
      <c r="M175" s="165">
        <v>1706975</v>
      </c>
      <c r="N175" s="164"/>
    </row>
    <row r="176" spans="1:14" s="19" customFormat="1" ht="12.75">
      <c r="A176" s="35"/>
      <c r="B176" s="11"/>
      <c r="C176" s="181"/>
      <c r="D176" s="181"/>
      <c r="E176" s="181"/>
      <c r="F176" s="181"/>
      <c r="G176" s="181"/>
      <c r="H176" s="181"/>
      <c r="I176" s="181"/>
      <c r="J176" s="181"/>
      <c r="K176" s="181"/>
      <c r="L176" s="49"/>
      <c r="M176" s="165"/>
      <c r="N176" s="164"/>
    </row>
    <row r="177" spans="1:14" s="19" customFormat="1" ht="27" customHeight="1">
      <c r="A177" s="35"/>
      <c r="B177" s="11"/>
      <c r="C177" s="231" t="s">
        <v>274</v>
      </c>
      <c r="D177" s="231"/>
      <c r="E177" s="231"/>
      <c r="F177" s="231"/>
      <c r="G177" s="231"/>
      <c r="H177" s="231"/>
      <c r="I177" s="231"/>
      <c r="J177" s="231"/>
      <c r="K177" s="231"/>
      <c r="L177" s="49"/>
      <c r="M177" s="165">
        <v>20000</v>
      </c>
      <c r="N177" s="164"/>
    </row>
    <row r="178" spans="1:13" s="25" customFormat="1" ht="12.75">
      <c r="A178" s="24"/>
      <c r="B178" s="24"/>
      <c r="D178" s="26"/>
      <c r="G178" s="29"/>
      <c r="J178" s="29"/>
      <c r="L178" s="71"/>
      <c r="M178" s="43"/>
    </row>
    <row r="179" spans="1:13" s="9" customFormat="1" ht="13.5" customHeight="1">
      <c r="A179" s="11"/>
      <c r="B179" s="42" t="s">
        <v>68</v>
      </c>
      <c r="C179" s="9" t="s">
        <v>243</v>
      </c>
      <c r="G179" s="31"/>
      <c r="J179" s="29">
        <v>76471</v>
      </c>
      <c r="K179" s="25" t="s">
        <v>31</v>
      </c>
      <c r="L179" s="71"/>
      <c r="M179" s="89"/>
    </row>
    <row r="180" spans="1:13" s="9" customFormat="1" ht="27" customHeight="1">
      <c r="A180" s="11"/>
      <c r="B180" s="42"/>
      <c r="C180" s="228" t="s">
        <v>244</v>
      </c>
      <c r="D180" s="228"/>
      <c r="E180" s="228"/>
      <c r="F180" s="228"/>
      <c r="G180" s="228"/>
      <c r="H180" s="228"/>
      <c r="I180" s="228"/>
      <c r="J180" s="228"/>
      <c r="K180" s="228"/>
      <c r="M180" s="52">
        <v>75000</v>
      </c>
    </row>
    <row r="181" spans="1:13" s="9" customFormat="1" ht="13.5" customHeight="1">
      <c r="A181" s="11"/>
      <c r="B181" s="90"/>
      <c r="C181" s="78"/>
      <c r="D181" s="78"/>
      <c r="E181" s="78"/>
      <c r="F181" s="78"/>
      <c r="G181" s="78"/>
      <c r="H181" s="78"/>
      <c r="I181" s="78"/>
      <c r="J181" s="78"/>
      <c r="K181" s="78"/>
      <c r="L181" s="91"/>
      <c r="M181" s="92"/>
    </row>
    <row r="182" spans="1:13" s="9" customFormat="1" ht="12.75">
      <c r="A182" s="11"/>
      <c r="B182" s="42" t="s">
        <v>69</v>
      </c>
      <c r="C182" s="9" t="s">
        <v>245</v>
      </c>
      <c r="F182" s="89"/>
      <c r="G182" s="31"/>
      <c r="J182" s="29">
        <v>115836</v>
      </c>
      <c r="K182" s="25" t="s">
        <v>31</v>
      </c>
      <c r="M182" s="89"/>
    </row>
    <row r="183" spans="1:13" s="9" customFormat="1" ht="27.75" customHeight="1">
      <c r="A183" s="11"/>
      <c r="B183" s="90"/>
      <c r="C183" s="228" t="s">
        <v>165</v>
      </c>
      <c r="D183" s="228"/>
      <c r="E183" s="228"/>
      <c r="F183" s="228"/>
      <c r="G183" s="228"/>
      <c r="H183" s="228"/>
      <c r="I183" s="228"/>
      <c r="J183" s="228"/>
      <c r="K183" s="228"/>
      <c r="L183" s="91"/>
      <c r="M183" s="52">
        <v>75000</v>
      </c>
    </row>
    <row r="184" spans="1:13" s="9" customFormat="1" ht="13.5" customHeight="1">
      <c r="A184" s="11"/>
      <c r="B184" s="90"/>
      <c r="C184" s="78"/>
      <c r="D184" s="78"/>
      <c r="E184" s="78"/>
      <c r="F184" s="78"/>
      <c r="G184" s="78"/>
      <c r="H184" s="78"/>
      <c r="I184" s="78"/>
      <c r="J184" s="78"/>
      <c r="K184" s="78"/>
      <c r="L184" s="91"/>
      <c r="M184" s="92"/>
    </row>
    <row r="185" spans="1:13" s="9" customFormat="1" ht="12.75">
      <c r="A185" s="11"/>
      <c r="B185" s="42" t="s">
        <v>70</v>
      </c>
      <c r="C185" s="9" t="s">
        <v>184</v>
      </c>
      <c r="G185" s="31"/>
      <c r="J185" s="29">
        <v>39676</v>
      </c>
      <c r="K185" s="25" t="s">
        <v>31</v>
      </c>
      <c r="L185" s="71"/>
      <c r="M185" s="89"/>
    </row>
    <row r="186" spans="1:13" s="9" customFormat="1" ht="26.25" customHeight="1">
      <c r="A186" s="11"/>
      <c r="B186" s="90"/>
      <c r="C186" s="228" t="s">
        <v>165</v>
      </c>
      <c r="D186" s="228"/>
      <c r="E186" s="228"/>
      <c r="F186" s="228"/>
      <c r="G186" s="228"/>
      <c r="H186" s="228"/>
      <c r="I186" s="228"/>
      <c r="J186" s="228"/>
      <c r="K186" s="228"/>
      <c r="L186" s="91"/>
      <c r="M186" s="52">
        <v>75000</v>
      </c>
    </row>
    <row r="187" spans="1:13" s="9" customFormat="1" ht="12.75">
      <c r="A187" s="11"/>
      <c r="B187" s="42"/>
      <c r="G187" s="31"/>
      <c r="J187" s="29"/>
      <c r="K187" s="25"/>
      <c r="L187" s="71"/>
      <c r="M187" s="89"/>
    </row>
    <row r="188" spans="1:13" s="9" customFormat="1" ht="12.75">
      <c r="A188" s="11"/>
      <c r="B188" s="42" t="s">
        <v>71</v>
      </c>
      <c r="C188" s="9" t="s">
        <v>185</v>
      </c>
      <c r="G188" s="31"/>
      <c r="J188" s="29">
        <v>85078</v>
      </c>
      <c r="K188" s="25" t="s">
        <v>31</v>
      </c>
      <c r="L188" s="71"/>
      <c r="M188" s="89"/>
    </row>
    <row r="189" spans="1:13" s="9" customFormat="1" ht="26.25" customHeight="1">
      <c r="A189" s="11"/>
      <c r="B189" s="90"/>
      <c r="C189" s="228" t="s">
        <v>167</v>
      </c>
      <c r="D189" s="228"/>
      <c r="E189" s="228"/>
      <c r="F189" s="228"/>
      <c r="G189" s="228"/>
      <c r="H189" s="228"/>
      <c r="I189" s="228"/>
      <c r="J189" s="228"/>
      <c r="K189" s="228"/>
      <c r="L189" s="91"/>
      <c r="M189" s="52">
        <v>675000</v>
      </c>
    </row>
    <row r="190" spans="1:13" s="9" customFormat="1" ht="12.75">
      <c r="A190" s="11"/>
      <c r="B190" s="42"/>
      <c r="G190" s="31"/>
      <c r="J190" s="29"/>
      <c r="K190" s="25"/>
      <c r="L190" s="71"/>
      <c r="M190" s="89"/>
    </row>
    <row r="191" spans="1:13" s="9" customFormat="1" ht="12.75">
      <c r="A191" s="11"/>
      <c r="B191" s="42" t="s">
        <v>83</v>
      </c>
      <c r="C191" s="9" t="s">
        <v>186</v>
      </c>
      <c r="G191" s="31"/>
      <c r="J191" s="29">
        <v>76744</v>
      </c>
      <c r="K191" s="25" t="s">
        <v>31</v>
      </c>
      <c r="L191" s="71"/>
      <c r="M191" s="89"/>
    </row>
    <row r="192" spans="1:13" s="9" customFormat="1" ht="26.25" customHeight="1">
      <c r="A192" s="11"/>
      <c r="B192" s="90"/>
      <c r="C192" s="228" t="s">
        <v>165</v>
      </c>
      <c r="D192" s="228"/>
      <c r="E192" s="228"/>
      <c r="F192" s="228"/>
      <c r="G192" s="228"/>
      <c r="H192" s="228"/>
      <c r="I192" s="228"/>
      <c r="J192" s="228"/>
      <c r="K192" s="228"/>
      <c r="L192" s="91"/>
      <c r="M192" s="52">
        <v>75000</v>
      </c>
    </row>
    <row r="193" spans="1:13" s="9" customFormat="1" ht="12.75">
      <c r="A193" s="11"/>
      <c r="B193" s="90"/>
      <c r="C193" s="77"/>
      <c r="D193" s="77"/>
      <c r="E193" s="77"/>
      <c r="F193" s="77"/>
      <c r="G193" s="77"/>
      <c r="H193" s="77"/>
      <c r="I193" s="77"/>
      <c r="J193" s="77"/>
      <c r="K193" s="77"/>
      <c r="L193" s="91"/>
      <c r="M193" s="52"/>
    </row>
    <row r="194" spans="1:13" s="9" customFormat="1" ht="12.75">
      <c r="A194" s="11"/>
      <c r="B194" s="42" t="s">
        <v>102</v>
      </c>
      <c r="C194" s="9" t="s">
        <v>246</v>
      </c>
      <c r="G194" s="31"/>
      <c r="J194" s="29">
        <v>79213</v>
      </c>
      <c r="K194" s="25" t="s">
        <v>31</v>
      </c>
      <c r="L194" s="71"/>
      <c r="M194" s="98"/>
    </row>
    <row r="195" spans="1:13" s="9" customFormat="1" ht="50.25" customHeight="1">
      <c r="A195" s="11"/>
      <c r="B195" s="42"/>
      <c r="C195" s="228" t="s">
        <v>247</v>
      </c>
      <c r="D195" s="228"/>
      <c r="E195" s="228"/>
      <c r="F195" s="228"/>
      <c r="G195" s="228"/>
      <c r="H195" s="228"/>
      <c r="I195" s="228"/>
      <c r="J195" s="228"/>
      <c r="K195" s="228"/>
      <c r="M195" s="52">
        <v>395000</v>
      </c>
    </row>
    <row r="196" spans="1:13" s="9" customFormat="1" ht="12" customHeight="1">
      <c r="A196" s="11"/>
      <c r="B196" s="11"/>
      <c r="C196" s="77"/>
      <c r="D196" s="77"/>
      <c r="E196" s="77"/>
      <c r="F196" s="77"/>
      <c r="G196" s="77"/>
      <c r="H196" s="77"/>
      <c r="I196" s="77"/>
      <c r="J196" s="77"/>
      <c r="K196" s="21"/>
      <c r="L196" s="21"/>
      <c r="M196" s="44"/>
    </row>
    <row r="197" spans="1:13" s="9" customFormat="1" ht="12.75">
      <c r="A197" s="11"/>
      <c r="B197" s="11" t="s">
        <v>103</v>
      </c>
      <c r="C197" s="9" t="s">
        <v>248</v>
      </c>
      <c r="G197" s="31"/>
      <c r="J197" s="29">
        <v>73447</v>
      </c>
      <c r="K197" s="25" t="s">
        <v>31</v>
      </c>
      <c r="L197" s="66"/>
      <c r="M197" s="44"/>
    </row>
    <row r="198" spans="1:13" s="9" customFormat="1" ht="25.5" customHeight="1">
      <c r="A198" s="11"/>
      <c r="B198" s="35"/>
      <c r="C198" s="228" t="s">
        <v>249</v>
      </c>
      <c r="D198" s="228"/>
      <c r="E198" s="228"/>
      <c r="F198" s="228"/>
      <c r="G198" s="228"/>
      <c r="H198" s="228"/>
      <c r="I198" s="228"/>
      <c r="J198" s="228"/>
      <c r="K198" s="228"/>
      <c r="L198" s="25"/>
      <c r="M198" s="52">
        <v>75000</v>
      </c>
    </row>
    <row r="199" spans="1:13" s="9" customFormat="1" ht="12" customHeight="1">
      <c r="A199" s="11"/>
      <c r="B199" s="11"/>
      <c r="C199" s="77"/>
      <c r="D199" s="77"/>
      <c r="E199" s="77"/>
      <c r="F199" s="77"/>
      <c r="G199" s="77"/>
      <c r="H199" s="77"/>
      <c r="I199" s="77"/>
      <c r="J199" s="77"/>
      <c r="K199" s="21"/>
      <c r="L199" s="21"/>
      <c r="M199" s="44"/>
    </row>
    <row r="200" spans="1:13" s="9" customFormat="1" ht="12.75">
      <c r="A200" s="11"/>
      <c r="B200" s="42" t="s">
        <v>104</v>
      </c>
      <c r="C200" s="9" t="s">
        <v>121</v>
      </c>
      <c r="G200" s="31"/>
      <c r="J200" s="29">
        <v>28382</v>
      </c>
      <c r="K200" s="25" t="s">
        <v>31</v>
      </c>
      <c r="L200" s="71"/>
      <c r="M200" s="89"/>
    </row>
    <row r="201" spans="1:13" s="9" customFormat="1" ht="25.5" customHeight="1">
      <c r="A201" s="11"/>
      <c r="B201" s="42"/>
      <c r="C201" s="228" t="s">
        <v>215</v>
      </c>
      <c r="D201" s="228"/>
      <c r="E201" s="228"/>
      <c r="F201" s="228"/>
      <c r="G201" s="228"/>
      <c r="H201" s="228"/>
      <c r="I201" s="228"/>
      <c r="J201" s="228"/>
      <c r="K201" s="228"/>
      <c r="M201" s="52">
        <v>350000</v>
      </c>
    </row>
    <row r="202" spans="1:13" s="19" customFormat="1" ht="12.75">
      <c r="A202" s="35"/>
      <c r="B202" s="35"/>
      <c r="D202" s="37"/>
      <c r="G202" s="38"/>
      <c r="I202" s="28"/>
      <c r="J202" s="36"/>
      <c r="K202" s="25"/>
      <c r="L202" s="64"/>
      <c r="M202" s="43"/>
    </row>
    <row r="203" spans="1:13" s="25" customFormat="1" ht="12.75">
      <c r="A203" s="27" t="s">
        <v>0</v>
      </c>
      <c r="B203" s="25" t="s">
        <v>95</v>
      </c>
      <c r="G203" s="29"/>
      <c r="M203" s="43"/>
    </row>
    <row r="204" spans="1:13" s="25" customFormat="1" ht="5.25" customHeight="1">
      <c r="A204" s="27"/>
      <c r="B204" s="28"/>
      <c r="G204" s="29"/>
      <c r="M204" s="43"/>
    </row>
    <row r="205" spans="1:13" s="25" customFormat="1" ht="12.75">
      <c r="A205" s="11"/>
      <c r="B205" s="11" t="s">
        <v>47</v>
      </c>
      <c r="C205" s="9" t="s">
        <v>250</v>
      </c>
      <c r="D205" s="9"/>
      <c r="E205" s="9"/>
      <c r="F205" s="9"/>
      <c r="G205" s="31"/>
      <c r="H205" s="9"/>
      <c r="I205" s="9"/>
      <c r="J205" s="29"/>
      <c r="M205" s="82"/>
    </row>
    <row r="206" spans="1:13" s="25" customFormat="1" ht="25.5" customHeight="1">
      <c r="A206" s="11"/>
      <c r="B206" s="11"/>
      <c r="C206" s="228" t="s">
        <v>82</v>
      </c>
      <c r="D206" s="228"/>
      <c r="E206" s="228"/>
      <c r="F206" s="228"/>
      <c r="G206" s="228"/>
      <c r="H206" s="228"/>
      <c r="I206" s="228"/>
      <c r="J206" s="228"/>
      <c r="K206" s="228"/>
      <c r="M206" s="44"/>
    </row>
    <row r="207" spans="1:13" s="21" customFormat="1" ht="15">
      <c r="A207" s="24"/>
      <c r="B207" s="24"/>
      <c r="C207" s="25" t="s">
        <v>62</v>
      </c>
      <c r="D207" s="26">
        <v>1000</v>
      </c>
      <c r="E207" s="25" t="s">
        <v>147</v>
      </c>
      <c r="F207" s="25"/>
      <c r="H207" s="53">
        <v>1500</v>
      </c>
      <c r="I207" s="25" t="s">
        <v>105</v>
      </c>
      <c r="K207" s="230">
        <f>(D207*H207)</f>
        <v>1500000</v>
      </c>
      <c r="L207" s="230"/>
      <c r="M207" s="119"/>
    </row>
    <row r="208" spans="1:13" s="21" customFormat="1" ht="15">
      <c r="A208" s="24"/>
      <c r="B208" s="24"/>
      <c r="C208" s="25"/>
      <c r="D208" s="26"/>
      <c r="E208" s="25"/>
      <c r="F208" s="25"/>
      <c r="H208" s="53"/>
      <c r="I208" s="25"/>
      <c r="K208" s="82"/>
      <c r="L208" s="82"/>
      <c r="M208" s="119"/>
    </row>
    <row r="209" spans="1:13" s="21" customFormat="1" ht="15">
      <c r="A209" s="24"/>
      <c r="B209" s="172" t="s">
        <v>49</v>
      </c>
      <c r="C209" s="167" t="s">
        <v>271</v>
      </c>
      <c r="D209" s="167"/>
      <c r="E209" s="167"/>
      <c r="F209" s="167" t="s">
        <v>272</v>
      </c>
      <c r="G209" s="171"/>
      <c r="H209" s="167"/>
      <c r="I209" s="167"/>
      <c r="J209" s="169">
        <v>103924</v>
      </c>
      <c r="K209" s="170" t="s">
        <v>31</v>
      </c>
      <c r="L209" s="82"/>
      <c r="M209" s="119"/>
    </row>
    <row r="210" spans="1:13" s="21" customFormat="1" ht="27" customHeight="1">
      <c r="A210" s="24"/>
      <c r="B210" s="24"/>
      <c r="C210" s="232" t="s">
        <v>276</v>
      </c>
      <c r="D210" s="232"/>
      <c r="E210" s="232"/>
      <c r="F210" s="232"/>
      <c r="G210" s="232"/>
      <c r="H210" s="232"/>
      <c r="I210" s="232"/>
      <c r="J210" s="232"/>
      <c r="K210" s="232"/>
      <c r="L210" s="82"/>
      <c r="M210" s="165">
        <v>100000</v>
      </c>
    </row>
    <row r="211" spans="1:13" s="21" customFormat="1" ht="15">
      <c r="A211" s="24"/>
      <c r="B211" s="24"/>
      <c r="C211" s="25"/>
      <c r="D211" s="26"/>
      <c r="E211" s="25"/>
      <c r="F211" s="25"/>
      <c r="H211" s="53"/>
      <c r="I211" s="25"/>
      <c r="K211" s="82"/>
      <c r="L211" s="82"/>
      <c r="M211" s="119"/>
    </row>
    <row r="212" spans="1:13" s="21" customFormat="1" ht="15">
      <c r="A212" s="173" t="s">
        <v>277</v>
      </c>
      <c r="B212" s="170" t="s">
        <v>278</v>
      </c>
      <c r="C212" s="170"/>
      <c r="D212" s="170"/>
      <c r="E212" s="170"/>
      <c r="F212" s="170"/>
      <c r="G212" s="174"/>
      <c r="H212" s="170"/>
      <c r="I212" s="170"/>
      <c r="J212" s="170"/>
      <c r="K212" s="170"/>
      <c r="L212" s="175"/>
      <c r="M212" s="176"/>
    </row>
    <row r="213" spans="1:13" s="21" customFormat="1" ht="15">
      <c r="A213" s="173"/>
      <c r="B213" s="177" t="s">
        <v>279</v>
      </c>
      <c r="C213" s="170"/>
      <c r="D213" s="170"/>
      <c r="E213" s="170"/>
      <c r="F213" s="170"/>
      <c r="G213" s="174"/>
      <c r="H213" s="170"/>
      <c r="I213" s="170"/>
      <c r="J213" s="170"/>
      <c r="K213" s="170"/>
      <c r="L213" s="178" t="s">
        <v>86</v>
      </c>
      <c r="M213" s="179" t="s">
        <v>29</v>
      </c>
    </row>
    <row r="214" spans="1:13" s="25" customFormat="1" ht="12.75">
      <c r="A214" s="27"/>
      <c r="B214" s="28"/>
      <c r="G214" s="29"/>
      <c r="M214" s="43"/>
    </row>
    <row r="215" spans="1:13" s="21" customFormat="1" ht="15">
      <c r="A215" s="24"/>
      <c r="B215" s="172" t="s">
        <v>47</v>
      </c>
      <c r="C215" s="167" t="s">
        <v>271</v>
      </c>
      <c r="D215" s="167"/>
      <c r="E215" s="167"/>
      <c r="F215" s="167" t="s">
        <v>272</v>
      </c>
      <c r="G215" s="171"/>
      <c r="H215" s="167"/>
      <c r="I215" s="167"/>
      <c r="J215" s="169">
        <v>103924</v>
      </c>
      <c r="K215" s="170" t="s">
        <v>31</v>
      </c>
      <c r="L215" s="82"/>
      <c r="M215" s="119"/>
    </row>
    <row r="216" spans="1:13" s="21" customFormat="1" ht="40.5" customHeight="1">
      <c r="A216" s="24"/>
      <c r="B216" s="177"/>
      <c r="C216" s="232" t="s">
        <v>280</v>
      </c>
      <c r="D216" s="232"/>
      <c r="E216" s="232"/>
      <c r="F216" s="232"/>
      <c r="G216" s="232"/>
      <c r="H216" s="232"/>
      <c r="I216" s="232"/>
      <c r="J216" s="232"/>
      <c r="K216" s="232"/>
      <c r="L216" s="82"/>
      <c r="M216" s="165">
        <v>150000</v>
      </c>
    </row>
    <row r="217" spans="1:13" s="21" customFormat="1" ht="15">
      <c r="A217" s="24"/>
      <c r="B217" s="177"/>
      <c r="C217" s="180"/>
      <c r="D217" s="180"/>
      <c r="E217" s="180"/>
      <c r="F217" s="180"/>
      <c r="G217" s="180"/>
      <c r="H217" s="180"/>
      <c r="I217" s="180"/>
      <c r="J217" s="180"/>
      <c r="K217" s="180"/>
      <c r="L217" s="82"/>
      <c r="M217" s="165"/>
    </row>
    <row r="218" spans="1:13" s="184" customFormat="1" ht="13.5">
      <c r="A218" s="183"/>
      <c r="B218" s="183" t="s">
        <v>49</v>
      </c>
      <c r="C218" s="184" t="s">
        <v>282</v>
      </c>
      <c r="F218" s="183" t="s">
        <v>283</v>
      </c>
      <c r="G218" s="185"/>
      <c r="H218" s="186" t="s">
        <v>284</v>
      </c>
      <c r="J218" s="187">
        <v>20000</v>
      </c>
      <c r="K218" s="184" t="s">
        <v>31</v>
      </c>
      <c r="L218" s="188"/>
      <c r="M218" s="189"/>
    </row>
    <row r="219" spans="1:13" s="184" customFormat="1" ht="13.5">
      <c r="A219" s="183"/>
      <c r="B219" s="183"/>
      <c r="C219" s="184" t="s">
        <v>285</v>
      </c>
      <c r="F219" s="190"/>
      <c r="G219" s="185"/>
      <c r="H219" s="186"/>
      <c r="J219" s="187"/>
      <c r="L219" s="188"/>
      <c r="M219" s="189"/>
    </row>
    <row r="220" spans="1:13" s="184" customFormat="1" ht="13.5">
      <c r="A220" s="183"/>
      <c r="B220" s="183"/>
      <c r="C220" s="184" t="s">
        <v>286</v>
      </c>
      <c r="F220" s="190"/>
      <c r="G220" s="185"/>
      <c r="H220" s="191"/>
      <c r="J220" s="187"/>
      <c r="L220" s="188"/>
      <c r="M220" s="189"/>
    </row>
    <row r="221" spans="1:13" s="199" customFormat="1" ht="25.5" customHeight="1">
      <c r="A221" s="198"/>
      <c r="B221" s="198"/>
      <c r="C221" s="226" t="s">
        <v>294</v>
      </c>
      <c r="D221" s="226"/>
      <c r="E221" s="226"/>
      <c r="F221" s="226"/>
      <c r="G221" s="226"/>
      <c r="H221" s="226"/>
      <c r="I221" s="226"/>
      <c r="J221" s="226"/>
      <c r="K221" s="226"/>
      <c r="L221" s="200"/>
      <c r="M221" s="189">
        <v>50000</v>
      </c>
    </row>
    <row r="222" spans="1:13" s="184" customFormat="1" ht="13.5">
      <c r="A222" s="183"/>
      <c r="B222" s="183"/>
      <c r="C222" s="192"/>
      <c r="D222" s="192"/>
      <c r="E222" s="192"/>
      <c r="F222" s="192"/>
      <c r="G222" s="192"/>
      <c r="H222" s="192"/>
      <c r="I222" s="192"/>
      <c r="J222" s="192"/>
      <c r="K222" s="192"/>
      <c r="L222" s="192"/>
      <c r="M222" s="189"/>
    </row>
    <row r="223" spans="1:13" s="184" customFormat="1" ht="13.5">
      <c r="A223" s="210" t="s">
        <v>290</v>
      </c>
      <c r="B223" s="184" t="s">
        <v>293</v>
      </c>
      <c r="F223" s="190"/>
      <c r="G223" s="185"/>
      <c r="H223" s="191"/>
      <c r="J223" s="191"/>
      <c r="L223" s="211"/>
      <c r="M223" s="191"/>
    </row>
    <row r="224" spans="1:13" s="184" customFormat="1" ht="13.5">
      <c r="A224" s="210"/>
      <c r="B224" s="212" t="s">
        <v>291</v>
      </c>
      <c r="F224" s="190"/>
      <c r="G224" s="185"/>
      <c r="H224" s="191"/>
      <c r="J224" s="191"/>
      <c r="L224" s="211" t="s">
        <v>86</v>
      </c>
      <c r="M224" s="211" t="s">
        <v>29</v>
      </c>
    </row>
    <row r="225" spans="1:13" s="184" customFormat="1" ht="13.5">
      <c r="A225" s="183"/>
      <c r="F225" s="190"/>
      <c r="G225" s="185"/>
      <c r="H225" s="191"/>
      <c r="J225" s="191"/>
      <c r="M225" s="189"/>
    </row>
    <row r="226" spans="1:13" s="184" customFormat="1" ht="13.5">
      <c r="A226" s="183"/>
      <c r="B226" s="183" t="s">
        <v>47</v>
      </c>
      <c r="C226" s="184" t="s">
        <v>282</v>
      </c>
      <c r="F226" s="183" t="s">
        <v>283</v>
      </c>
      <c r="G226" s="185"/>
      <c r="H226" s="186" t="s">
        <v>284</v>
      </c>
      <c r="J226" s="187">
        <v>20000</v>
      </c>
      <c r="K226" s="184" t="s">
        <v>31</v>
      </c>
      <c r="L226" s="188"/>
      <c r="M226" s="189"/>
    </row>
    <row r="227" spans="1:13" s="184" customFormat="1" ht="13.5">
      <c r="A227" s="183"/>
      <c r="B227" s="183"/>
      <c r="C227" s="184" t="s">
        <v>285</v>
      </c>
      <c r="F227" s="190"/>
      <c r="G227" s="185"/>
      <c r="H227" s="186"/>
      <c r="J227" s="187"/>
      <c r="L227" s="188"/>
      <c r="M227" s="189"/>
    </row>
    <row r="228" spans="1:13" s="184" customFormat="1" ht="13.5">
      <c r="A228" s="183"/>
      <c r="B228" s="183"/>
      <c r="C228" s="184" t="s">
        <v>289</v>
      </c>
      <c r="F228" s="190"/>
      <c r="G228" s="185"/>
      <c r="H228" s="191"/>
      <c r="J228" s="187"/>
      <c r="L228" s="188"/>
      <c r="M228" s="189"/>
    </row>
    <row r="229" spans="1:13" s="184" customFormat="1" ht="26.25" customHeight="1">
      <c r="A229" s="183"/>
      <c r="B229" s="183"/>
      <c r="C229" s="225" t="s">
        <v>292</v>
      </c>
      <c r="D229" s="225"/>
      <c r="E229" s="225"/>
      <c r="F229" s="225"/>
      <c r="G229" s="225"/>
      <c r="H229" s="225"/>
      <c r="I229" s="225"/>
      <c r="J229" s="225"/>
      <c r="K229" s="225"/>
      <c r="M229" s="189">
        <v>10000</v>
      </c>
    </row>
    <row r="230" spans="1:13" s="209" customFormat="1" ht="12.75">
      <c r="A230" s="201"/>
      <c r="B230" s="201"/>
      <c r="C230" s="202"/>
      <c r="D230" s="202"/>
      <c r="E230" s="202"/>
      <c r="F230" s="203"/>
      <c r="G230" s="204"/>
      <c r="H230" s="205"/>
      <c r="I230" s="202"/>
      <c r="J230" s="206"/>
      <c r="K230" s="202"/>
      <c r="L230" s="207"/>
      <c r="M230" s="208"/>
    </row>
    <row r="231" spans="1:13" s="9" customFormat="1" ht="12.75" customHeight="1">
      <c r="A231" s="11"/>
      <c r="B231" s="11"/>
      <c r="D231" s="37"/>
      <c r="G231" s="29"/>
      <c r="H231" s="25"/>
      <c r="I231" s="25"/>
      <c r="J231" s="74"/>
      <c r="K231" s="25"/>
      <c r="L231" s="25"/>
      <c r="M231" s="62"/>
    </row>
    <row r="232" spans="1:13" s="10" customFormat="1" ht="15">
      <c r="A232" s="12" t="s">
        <v>72</v>
      </c>
      <c r="B232" s="13"/>
      <c r="C232" s="14"/>
      <c r="D232" s="14"/>
      <c r="E232" s="14"/>
      <c r="F232" s="14"/>
      <c r="G232" s="32"/>
      <c r="H232" s="14"/>
      <c r="I232" s="14"/>
      <c r="J232" s="14"/>
      <c r="K232" s="65"/>
      <c r="L232" s="65"/>
      <c r="M232" s="61"/>
    </row>
    <row r="233" spans="1:13" s="10" customFormat="1" ht="6.75" customHeight="1">
      <c r="A233" s="39"/>
      <c r="B233" s="15"/>
      <c r="C233" s="39"/>
      <c r="D233" s="39"/>
      <c r="E233" s="39"/>
      <c r="F233" s="39"/>
      <c r="G233" s="40"/>
      <c r="H233" s="39"/>
      <c r="I233" s="39"/>
      <c r="J233" s="39"/>
      <c r="K233" s="25"/>
      <c r="L233" s="25"/>
      <c r="M233" s="48"/>
    </row>
    <row r="234" spans="1:13" s="25" customFormat="1" ht="12.75" customHeight="1">
      <c r="A234" s="27" t="s">
        <v>55</v>
      </c>
      <c r="B234" s="60" t="s">
        <v>133</v>
      </c>
      <c r="G234" s="29"/>
      <c r="M234" s="43"/>
    </row>
    <row r="235" spans="1:13" s="25" customFormat="1" ht="12.75" customHeight="1">
      <c r="A235" s="27"/>
      <c r="B235" s="23" t="s">
        <v>134</v>
      </c>
      <c r="G235" s="29"/>
      <c r="L235" s="66" t="s">
        <v>86</v>
      </c>
      <c r="M235" s="66" t="s">
        <v>29</v>
      </c>
    </row>
    <row r="236" spans="1:13" s="25" customFormat="1" ht="12.75">
      <c r="A236" s="24"/>
      <c r="B236" s="23"/>
      <c r="G236" s="29"/>
      <c r="L236" s="66"/>
      <c r="M236" s="66"/>
    </row>
    <row r="237" spans="1:13" s="25" customFormat="1" ht="12.75" customHeight="1">
      <c r="A237" s="27" t="s">
        <v>8</v>
      </c>
      <c r="B237" s="60" t="s">
        <v>96</v>
      </c>
      <c r="G237" s="29"/>
      <c r="M237" s="43"/>
    </row>
    <row r="238" spans="1:13" s="25" customFormat="1" ht="12.75">
      <c r="A238" s="24"/>
      <c r="B238" s="23"/>
      <c r="G238" s="29"/>
      <c r="L238" s="66" t="s">
        <v>86</v>
      </c>
      <c r="M238" s="66" t="s">
        <v>29</v>
      </c>
    </row>
    <row r="239" spans="1:13" s="25" customFormat="1" ht="3.75" customHeight="1">
      <c r="A239" s="24"/>
      <c r="B239" s="24"/>
      <c r="G239" s="29"/>
      <c r="M239" s="53"/>
    </row>
    <row r="240" spans="1:13" s="9" customFormat="1" ht="12.75">
      <c r="A240" s="11"/>
      <c r="B240" s="11" t="s">
        <v>47</v>
      </c>
      <c r="C240" s="9" t="s">
        <v>1</v>
      </c>
      <c r="G240" s="31"/>
      <c r="J240" s="56">
        <v>6000</v>
      </c>
      <c r="K240" s="25" t="s">
        <v>31</v>
      </c>
      <c r="L240" s="41"/>
      <c r="M240" s="44"/>
    </row>
    <row r="241" spans="1:13" s="9" customFormat="1" ht="25.5" customHeight="1">
      <c r="A241" s="11"/>
      <c r="B241" s="11"/>
      <c r="C241" s="228" t="s">
        <v>179</v>
      </c>
      <c r="D241" s="228"/>
      <c r="E241" s="228"/>
      <c r="F241" s="228"/>
      <c r="G241" s="228"/>
      <c r="H241" s="228"/>
      <c r="I241" s="228"/>
      <c r="J241" s="228"/>
      <c r="K241" s="228"/>
      <c r="L241" s="41"/>
      <c r="M241" s="44">
        <f>(J240*182)</f>
        <v>1092000</v>
      </c>
    </row>
    <row r="242" spans="1:13" s="9" customFormat="1" ht="12.75">
      <c r="A242" s="11"/>
      <c r="B242" s="11"/>
      <c r="K242" s="25"/>
      <c r="L242" s="25"/>
      <c r="M242" s="44"/>
    </row>
    <row r="243" spans="1:13" s="25" customFormat="1" ht="14.25" customHeight="1">
      <c r="A243" s="24"/>
      <c r="B243" s="24" t="s">
        <v>49</v>
      </c>
      <c r="C243" s="25" t="s">
        <v>32</v>
      </c>
      <c r="J243" s="29"/>
      <c r="M243" s="43"/>
    </row>
    <row r="244" spans="1:13" s="25" customFormat="1" ht="12.75">
      <c r="A244" s="24"/>
      <c r="B244" s="24"/>
      <c r="C244" s="25" t="s">
        <v>62</v>
      </c>
      <c r="D244" s="25" t="s">
        <v>33</v>
      </c>
      <c r="H244" s="93"/>
      <c r="J244" s="29">
        <v>54000</v>
      </c>
      <c r="K244" s="25" t="s">
        <v>31</v>
      </c>
      <c r="L244" s="71"/>
      <c r="M244" s="53">
        <f>(J244*123.5)</f>
        <v>6669000</v>
      </c>
    </row>
    <row r="245" spans="1:13" s="25" customFormat="1" ht="12.75">
      <c r="A245" s="24"/>
      <c r="B245" s="24"/>
      <c r="J245" s="29"/>
      <c r="L245" s="71"/>
      <c r="M245" s="53"/>
    </row>
    <row r="246" spans="1:13" s="25" customFormat="1" ht="12.75">
      <c r="A246" s="24"/>
      <c r="B246" s="24" t="s">
        <v>55</v>
      </c>
      <c r="C246" s="9" t="s">
        <v>135</v>
      </c>
      <c r="D246" s="9"/>
      <c r="E246" s="9"/>
      <c r="F246" s="9"/>
      <c r="G246" s="31"/>
      <c r="H246" s="9"/>
      <c r="I246" s="9"/>
      <c r="J246" s="29">
        <v>32000</v>
      </c>
      <c r="K246" s="25" t="s">
        <v>31</v>
      </c>
      <c r="L246" s="9"/>
      <c r="M246" s="26"/>
    </row>
    <row r="247" spans="1:13" s="25" customFormat="1" ht="38.25" customHeight="1">
      <c r="A247" s="24"/>
      <c r="B247" s="24"/>
      <c r="C247" s="228" t="s">
        <v>251</v>
      </c>
      <c r="D247" s="228"/>
      <c r="E247" s="228"/>
      <c r="F247" s="228"/>
      <c r="G247" s="228"/>
      <c r="H247" s="228"/>
      <c r="I247" s="228"/>
      <c r="J247" s="228"/>
      <c r="K247" s="228"/>
      <c r="L247" s="9"/>
      <c r="M247" s="52">
        <v>1200000</v>
      </c>
    </row>
    <row r="248" spans="1:13" s="25" customFormat="1" ht="12.75" customHeight="1">
      <c r="A248" s="24"/>
      <c r="B248" s="24"/>
      <c r="C248" s="77"/>
      <c r="D248" s="77"/>
      <c r="E248" s="77"/>
      <c r="F248" s="77"/>
      <c r="G248" s="77"/>
      <c r="H248" s="77"/>
      <c r="I248" s="77"/>
      <c r="J248" s="77"/>
      <c r="K248" s="77"/>
      <c r="L248" s="9"/>
      <c r="M248" s="44"/>
    </row>
    <row r="249" spans="1:13" s="28" customFormat="1" ht="12.75">
      <c r="A249" s="27"/>
      <c r="B249" s="24" t="s">
        <v>8</v>
      </c>
      <c r="C249" s="25" t="s">
        <v>107</v>
      </c>
      <c r="D249" s="25"/>
      <c r="E249" s="25"/>
      <c r="F249" s="25"/>
      <c r="G249" s="25"/>
      <c r="H249" s="25"/>
      <c r="I249" s="25"/>
      <c r="J249" s="29">
        <v>18600</v>
      </c>
      <c r="K249" s="25" t="s">
        <v>31</v>
      </c>
      <c r="L249" s="25"/>
      <c r="M249" s="43"/>
    </row>
    <row r="250" spans="1:13" s="25" customFormat="1" ht="25.5" customHeight="1">
      <c r="A250" s="24"/>
      <c r="B250" s="24"/>
      <c r="C250" s="236" t="s">
        <v>217</v>
      </c>
      <c r="D250" s="236"/>
      <c r="E250" s="236"/>
      <c r="F250" s="236"/>
      <c r="G250" s="236"/>
      <c r="H250" s="236"/>
      <c r="I250" s="236"/>
      <c r="J250" s="236"/>
      <c r="K250" s="120"/>
      <c r="L250" s="120"/>
      <c r="M250" s="52">
        <v>1100000</v>
      </c>
    </row>
    <row r="251" spans="1:13" s="9" customFormat="1" ht="12.75">
      <c r="A251" s="11"/>
      <c r="B251" s="11"/>
      <c r="F251" s="101"/>
      <c r="G251" s="101"/>
      <c r="H251" s="101"/>
      <c r="I251" s="101"/>
      <c r="J251" s="101"/>
      <c r="K251" s="101"/>
      <c r="L251" s="101"/>
      <c r="M251" s="101"/>
    </row>
    <row r="252" spans="1:13" s="28" customFormat="1" ht="12.75">
      <c r="A252" s="27"/>
      <c r="B252" s="24" t="s">
        <v>9</v>
      </c>
      <c r="C252" s="25" t="s">
        <v>124</v>
      </c>
      <c r="D252" s="25"/>
      <c r="E252" s="25"/>
      <c r="F252" s="25"/>
      <c r="G252" s="25"/>
      <c r="H252" s="25"/>
      <c r="I252" s="25"/>
      <c r="J252" s="56">
        <v>11660</v>
      </c>
      <c r="K252" s="25" t="s">
        <v>31</v>
      </c>
      <c r="L252" s="25"/>
      <c r="M252" s="43"/>
    </row>
    <row r="253" spans="1:13" s="25" customFormat="1" ht="12.75">
      <c r="A253" s="24"/>
      <c r="B253" s="24"/>
      <c r="C253" s="60" t="s">
        <v>125</v>
      </c>
      <c r="J253" s="29"/>
      <c r="L253" s="64"/>
      <c r="M253" s="52">
        <f>(J252*100)</f>
        <v>1166000</v>
      </c>
    </row>
    <row r="254" spans="1:13" s="9" customFormat="1" ht="12.75">
      <c r="A254" s="11"/>
      <c r="B254" s="11"/>
      <c r="F254" s="101"/>
      <c r="G254" s="101"/>
      <c r="H254" s="101"/>
      <c r="I254" s="101"/>
      <c r="J254" s="101"/>
      <c r="K254" s="101"/>
      <c r="L254" s="101"/>
      <c r="M254" s="101"/>
    </row>
    <row r="255" spans="1:13" s="9" customFormat="1" ht="12.75">
      <c r="A255" s="11"/>
      <c r="B255" s="42" t="s">
        <v>68</v>
      </c>
      <c r="C255" s="9" t="s">
        <v>252</v>
      </c>
      <c r="G255" s="31"/>
      <c r="J255" s="29"/>
      <c r="K255" s="25"/>
      <c r="L255" s="71"/>
      <c r="M255" s="26"/>
    </row>
    <row r="256" spans="1:13" s="9" customFormat="1" ht="12.75" customHeight="1">
      <c r="A256" s="11"/>
      <c r="B256" s="42"/>
      <c r="C256" s="228" t="s">
        <v>253</v>
      </c>
      <c r="D256" s="228"/>
      <c r="E256" s="228"/>
      <c r="F256" s="228"/>
      <c r="G256" s="228"/>
      <c r="H256" s="228"/>
      <c r="I256" s="228"/>
      <c r="J256" s="228"/>
      <c r="K256" s="228"/>
      <c r="M256" s="52">
        <v>600000</v>
      </c>
    </row>
    <row r="257" ht="12.75" customHeight="1"/>
    <row r="258" spans="1:13" s="9" customFormat="1" ht="12.75" customHeight="1">
      <c r="A258" s="8"/>
      <c r="B258" s="11" t="s">
        <v>69</v>
      </c>
      <c r="C258" s="9" t="s">
        <v>67</v>
      </c>
      <c r="G258" s="31"/>
      <c r="M258" s="46"/>
    </row>
    <row r="259" spans="1:13" s="28" customFormat="1" ht="12.75">
      <c r="A259" s="27"/>
      <c r="B259" s="24"/>
      <c r="C259" s="51" t="s">
        <v>146</v>
      </c>
      <c r="D259" s="26"/>
      <c r="E259" s="25"/>
      <c r="F259" s="25"/>
      <c r="G259" s="29"/>
      <c r="H259" s="25"/>
      <c r="I259" s="25"/>
      <c r="J259" s="29"/>
      <c r="K259" s="25"/>
      <c r="L259" s="64"/>
      <c r="M259" s="52">
        <v>200000</v>
      </c>
    </row>
    <row r="260" spans="1:13" s="28" customFormat="1" ht="13.5" thickBot="1">
      <c r="A260" s="27"/>
      <c r="B260" s="24"/>
      <c r="C260" s="51"/>
      <c r="D260" s="26"/>
      <c r="E260" s="25"/>
      <c r="F260" s="25"/>
      <c r="G260" s="29"/>
      <c r="H260" s="25"/>
      <c r="I260" s="25"/>
      <c r="J260" s="29"/>
      <c r="K260" s="25"/>
      <c r="L260" s="64"/>
      <c r="M260" s="52"/>
    </row>
    <row r="261" spans="1:13" s="19" customFormat="1" ht="15" thickBot="1">
      <c r="A261" s="73" t="s">
        <v>216</v>
      </c>
      <c r="B261" s="17"/>
      <c r="C261" s="18"/>
      <c r="D261" s="18"/>
      <c r="E261" s="18"/>
      <c r="F261" s="18"/>
      <c r="G261" s="75"/>
      <c r="H261" s="18"/>
      <c r="I261" s="18"/>
      <c r="J261" s="18"/>
      <c r="K261" s="76"/>
      <c r="L261" s="76"/>
      <c r="M261" s="121">
        <f>SUM(M51:M259)</f>
        <v>148699120.53093037</v>
      </c>
    </row>
    <row r="262" spans="1:13" s="9" customFormat="1" ht="6.75" customHeight="1">
      <c r="A262" s="11"/>
      <c r="B262" s="11"/>
      <c r="G262" s="31"/>
      <c r="K262" s="25"/>
      <c r="L262" s="25"/>
      <c r="M262" s="44"/>
    </row>
    <row r="263" spans="1:13" s="25" customFormat="1" ht="12.75">
      <c r="A263" s="27" t="s">
        <v>9</v>
      </c>
      <c r="B263" s="60" t="s">
        <v>93</v>
      </c>
      <c r="G263" s="29"/>
      <c r="M263" s="43"/>
    </row>
    <row r="264" spans="1:13" s="25" customFormat="1" ht="12.75">
      <c r="A264" s="24"/>
      <c r="B264" s="23" t="s">
        <v>30</v>
      </c>
      <c r="G264" s="29"/>
      <c r="L264" s="66" t="s">
        <v>86</v>
      </c>
      <c r="M264" s="43"/>
    </row>
    <row r="265" spans="1:13" s="9" customFormat="1" ht="6.75" customHeight="1">
      <c r="A265" s="11"/>
      <c r="B265" s="11"/>
      <c r="G265" s="31"/>
      <c r="K265" s="25"/>
      <c r="M265" s="44"/>
    </row>
    <row r="266" spans="1:13" s="9" customFormat="1" ht="12.75">
      <c r="A266" s="11"/>
      <c r="B266" s="11" t="s">
        <v>47</v>
      </c>
      <c r="C266" s="9" t="s">
        <v>156</v>
      </c>
      <c r="G266" s="31"/>
      <c r="J266" s="29">
        <v>229012</v>
      </c>
      <c r="K266" s="25" t="s">
        <v>31</v>
      </c>
      <c r="L266" s="64"/>
      <c r="M266" s="44"/>
    </row>
    <row r="267" spans="3:13" s="9" customFormat="1" ht="12.75" customHeight="1">
      <c r="C267" s="9" t="s">
        <v>218</v>
      </c>
      <c r="M267" s="122">
        <v>300000</v>
      </c>
    </row>
    <row r="268" spans="1:13" s="28" customFormat="1" ht="12.75">
      <c r="A268" s="27"/>
      <c r="B268" s="24"/>
      <c r="C268" s="9" t="s">
        <v>62</v>
      </c>
      <c r="D268" s="123">
        <v>8</v>
      </c>
      <c r="E268" s="25" t="s">
        <v>122</v>
      </c>
      <c r="F268" s="25"/>
      <c r="G268" s="29">
        <v>750</v>
      </c>
      <c r="H268" s="25"/>
      <c r="I268" s="25"/>
      <c r="J268" s="29">
        <f>SUM(D268*G268)</f>
        <v>6000</v>
      </c>
      <c r="K268" s="25" t="s">
        <v>31</v>
      </c>
      <c r="L268" s="64">
        <v>0.68</v>
      </c>
      <c r="M268" s="53">
        <f>((J268*244.4)/L268)</f>
        <v>2156470.588235294</v>
      </c>
    </row>
    <row r="269" spans="1:13" s="28" customFormat="1" ht="12.75">
      <c r="A269" s="27"/>
      <c r="B269" s="24"/>
      <c r="C269" s="51"/>
      <c r="D269" s="26">
        <v>1</v>
      </c>
      <c r="E269" s="25" t="s">
        <v>139</v>
      </c>
      <c r="F269" s="25"/>
      <c r="G269" s="29">
        <v>900</v>
      </c>
      <c r="H269" s="25" t="s">
        <v>31</v>
      </c>
      <c r="I269" s="25"/>
      <c r="J269" s="29">
        <f>SUM(D269*G269)</f>
        <v>900</v>
      </c>
      <c r="K269" s="25" t="s">
        <v>31</v>
      </c>
      <c r="L269" s="64">
        <v>0.68</v>
      </c>
      <c r="M269" s="53">
        <f>((J269*244.4)/L269)</f>
        <v>323470.5882352941</v>
      </c>
    </row>
    <row r="270" s="9" customFormat="1" ht="12.75" customHeight="1">
      <c r="M270" s="122"/>
    </row>
    <row r="271" spans="1:13" s="9" customFormat="1" ht="12.75">
      <c r="A271" s="42"/>
      <c r="B271" s="42" t="s">
        <v>49</v>
      </c>
      <c r="C271" s="49" t="s">
        <v>158</v>
      </c>
      <c r="D271" s="49"/>
      <c r="E271" s="49"/>
      <c r="F271" s="49"/>
      <c r="G271" s="50"/>
      <c r="H271" s="49"/>
      <c r="I271" s="49"/>
      <c r="J271" s="115">
        <v>183934</v>
      </c>
      <c r="K271" s="25" t="s">
        <v>31</v>
      </c>
      <c r="L271" s="64"/>
      <c r="M271" s="52"/>
    </row>
    <row r="272" spans="1:13" ht="12.75" customHeight="1">
      <c r="A272" s="1"/>
      <c r="B272" s="1"/>
      <c r="C272" s="9" t="s">
        <v>219</v>
      </c>
      <c r="G272" s="1"/>
      <c r="M272" s="44">
        <v>700000</v>
      </c>
    </row>
    <row r="273" spans="1:13" ht="12.75" customHeight="1">
      <c r="A273" s="1"/>
      <c r="B273" s="1"/>
      <c r="C273" s="9"/>
      <c r="G273" s="1"/>
      <c r="M273" s="44"/>
    </row>
    <row r="274" spans="1:13" s="19" customFormat="1" ht="12.75">
      <c r="A274" s="35"/>
      <c r="B274" s="11" t="s">
        <v>55</v>
      </c>
      <c r="C274" s="49" t="s">
        <v>3</v>
      </c>
      <c r="D274" s="16"/>
      <c r="E274" s="9"/>
      <c r="F274" s="9"/>
      <c r="G274" s="29"/>
      <c r="H274" s="25"/>
      <c r="I274" s="28"/>
      <c r="J274" s="29">
        <v>188800</v>
      </c>
      <c r="K274" s="25" t="s">
        <v>31</v>
      </c>
      <c r="L274" s="64"/>
      <c r="M274" s="82"/>
    </row>
    <row r="275" spans="1:13" s="9" customFormat="1" ht="12.75" customHeight="1">
      <c r="A275" s="8"/>
      <c r="B275" s="11"/>
      <c r="C275" s="9" t="s">
        <v>218</v>
      </c>
      <c r="G275" s="31"/>
      <c r="M275" s="44">
        <v>250000</v>
      </c>
    </row>
    <row r="276" spans="1:13" s="9" customFormat="1" ht="12.75" customHeight="1">
      <c r="A276" s="8"/>
      <c r="B276" s="11"/>
      <c r="G276" s="31"/>
      <c r="M276" s="44"/>
    </row>
    <row r="277" spans="1:13" s="9" customFormat="1" ht="12.75">
      <c r="A277" s="11"/>
      <c r="B277" s="42" t="s">
        <v>8</v>
      </c>
      <c r="C277" s="9" t="s">
        <v>140</v>
      </c>
      <c r="G277" s="31"/>
      <c r="J277" s="29">
        <v>236929</v>
      </c>
      <c r="K277" s="25" t="s">
        <v>31</v>
      </c>
      <c r="L277" s="71"/>
      <c r="M277" s="89"/>
    </row>
    <row r="278" spans="1:13" s="9" customFormat="1" ht="12.75" customHeight="1">
      <c r="A278" s="8"/>
      <c r="B278" s="11"/>
      <c r="C278" s="9" t="s">
        <v>256</v>
      </c>
      <c r="G278" s="31"/>
      <c r="M278" s="44">
        <v>920000</v>
      </c>
    </row>
    <row r="279" spans="1:13" s="125" customFormat="1" ht="12.75">
      <c r="A279" s="114"/>
      <c r="B279" s="95"/>
      <c r="C279" s="51" t="s">
        <v>62</v>
      </c>
      <c r="D279" s="116" t="s">
        <v>255</v>
      </c>
      <c r="E279" s="116"/>
      <c r="F279" s="51"/>
      <c r="G279" s="115"/>
      <c r="H279" s="51"/>
      <c r="I279" s="51"/>
      <c r="J279" s="115">
        <v>35359</v>
      </c>
      <c r="K279" s="51" t="s">
        <v>84</v>
      </c>
      <c r="L279" s="67">
        <v>0.68</v>
      </c>
      <c r="M279" s="124">
        <f>((J279*244.4)/L279)</f>
        <v>12708440.588235293</v>
      </c>
    </row>
    <row r="280" spans="1:13" s="9" customFormat="1" ht="12.75" customHeight="1">
      <c r="A280" s="8"/>
      <c r="B280" s="11"/>
      <c r="G280" s="31"/>
      <c r="M280" s="44"/>
    </row>
    <row r="281" spans="1:13" s="28" customFormat="1" ht="12.75">
      <c r="A281" s="27"/>
      <c r="B281" s="24" t="s">
        <v>9</v>
      </c>
      <c r="C281" s="25" t="s">
        <v>149</v>
      </c>
      <c r="D281" s="25"/>
      <c r="E281" s="25"/>
      <c r="F281" s="25"/>
      <c r="G281" s="29"/>
      <c r="H281" s="25"/>
      <c r="I281" s="25"/>
      <c r="J281" s="29">
        <v>111427</v>
      </c>
      <c r="K281" s="25" t="s">
        <v>31</v>
      </c>
      <c r="L281" s="70"/>
      <c r="M281" s="79"/>
    </row>
    <row r="282" spans="1:13" s="9" customFormat="1" ht="25.5" customHeight="1">
      <c r="A282" s="8"/>
      <c r="B282" s="11"/>
      <c r="C282" s="234" t="s">
        <v>257</v>
      </c>
      <c r="D282" s="234"/>
      <c r="E282" s="234"/>
      <c r="F282" s="234"/>
      <c r="G282" s="234"/>
      <c r="H282" s="234"/>
      <c r="I282" s="234"/>
      <c r="J282" s="234"/>
      <c r="M282" s="44">
        <v>775000</v>
      </c>
    </row>
    <row r="283" spans="1:13" s="9" customFormat="1" ht="12.75" customHeight="1">
      <c r="A283" s="8"/>
      <c r="B283" s="11"/>
      <c r="G283" s="31"/>
      <c r="M283" s="44"/>
    </row>
    <row r="284" spans="1:13" s="9" customFormat="1" ht="12.75">
      <c r="A284" s="11"/>
      <c r="B284" s="42" t="s">
        <v>68</v>
      </c>
      <c r="C284" s="9" t="s">
        <v>157</v>
      </c>
      <c r="G284" s="31"/>
      <c r="J284" s="29">
        <v>123083</v>
      </c>
      <c r="K284" s="25" t="s">
        <v>31</v>
      </c>
      <c r="L284" s="71"/>
      <c r="M284" s="89"/>
    </row>
    <row r="285" spans="1:13" ht="12.75" customHeight="1">
      <c r="A285" s="1"/>
      <c r="B285" s="1"/>
      <c r="C285" s="9" t="s">
        <v>159</v>
      </c>
      <c r="G285" s="1"/>
      <c r="M285" s="44">
        <v>700000</v>
      </c>
    </row>
    <row r="286" spans="1:13" ht="12.75" customHeight="1">
      <c r="A286" s="1"/>
      <c r="B286" s="1"/>
      <c r="G286" s="1"/>
      <c r="M286" s="44"/>
    </row>
    <row r="287" spans="1:13" s="9" customFormat="1" ht="12.75">
      <c r="A287" s="11"/>
      <c r="B287" s="42" t="s">
        <v>69</v>
      </c>
      <c r="C287" s="9" t="s">
        <v>150</v>
      </c>
      <c r="G287" s="31"/>
      <c r="J287" s="29">
        <v>115452</v>
      </c>
      <c r="K287" s="25" t="s">
        <v>31</v>
      </c>
      <c r="L287" s="71"/>
      <c r="M287" s="89"/>
    </row>
    <row r="288" spans="3:13" s="9" customFormat="1" ht="12.75" customHeight="1">
      <c r="C288" s="9" t="s">
        <v>151</v>
      </c>
      <c r="M288" s="122">
        <v>400000</v>
      </c>
    </row>
    <row r="289" s="9" customFormat="1" ht="12.75" customHeight="1">
      <c r="M289" s="122"/>
    </row>
    <row r="290" spans="1:13" s="9" customFormat="1" ht="12.75">
      <c r="A290" s="11"/>
      <c r="B290" s="42" t="s">
        <v>70</v>
      </c>
      <c r="C290" s="9" t="s">
        <v>155</v>
      </c>
      <c r="G290" s="31"/>
      <c r="J290" s="29">
        <v>105194</v>
      </c>
      <c r="K290" s="25" t="s">
        <v>31</v>
      </c>
      <c r="L290" s="71"/>
      <c r="M290" s="89"/>
    </row>
    <row r="291" spans="3:13" s="9" customFormat="1" ht="12.75" customHeight="1">
      <c r="C291" s="9" t="s">
        <v>218</v>
      </c>
      <c r="M291" s="122">
        <v>125000</v>
      </c>
    </row>
    <row r="292" s="9" customFormat="1" ht="12.75" customHeight="1">
      <c r="M292" s="122"/>
    </row>
    <row r="293" spans="1:13" s="9" customFormat="1" ht="12.75">
      <c r="A293" s="11"/>
      <c r="B293" s="42" t="s">
        <v>71</v>
      </c>
      <c r="C293" s="9" t="s">
        <v>160</v>
      </c>
      <c r="G293" s="31"/>
      <c r="J293" s="29">
        <v>109471</v>
      </c>
      <c r="K293" s="25" t="s">
        <v>31</v>
      </c>
      <c r="L293" s="71"/>
      <c r="M293" s="89"/>
    </row>
    <row r="294" spans="1:13" ht="12.75" customHeight="1">
      <c r="A294" s="1"/>
      <c r="B294" s="1"/>
      <c r="C294" s="9" t="s">
        <v>220</v>
      </c>
      <c r="G294" s="1"/>
      <c r="M294" s="44">
        <v>250000</v>
      </c>
    </row>
    <row r="295" spans="1:13" ht="12.75" customHeight="1">
      <c r="A295" s="1"/>
      <c r="B295" s="1"/>
      <c r="G295" s="1"/>
      <c r="M295" s="44"/>
    </row>
    <row r="296" spans="1:13" s="19" customFormat="1" ht="12.75">
      <c r="A296" s="35"/>
      <c r="B296" s="11" t="s">
        <v>83</v>
      </c>
      <c r="C296" s="9" t="s">
        <v>161</v>
      </c>
      <c r="D296" s="9"/>
      <c r="E296" s="9"/>
      <c r="F296" s="9"/>
      <c r="G296" s="31"/>
      <c r="H296" s="9"/>
      <c r="I296" s="9"/>
      <c r="J296" s="56">
        <v>103924</v>
      </c>
      <c r="K296" s="25" t="s">
        <v>31</v>
      </c>
      <c r="L296" s="25"/>
      <c r="M296" s="89"/>
    </row>
    <row r="297" spans="1:13" ht="12.75" customHeight="1">
      <c r="A297" s="1"/>
      <c r="B297" s="1"/>
      <c r="C297" s="9" t="s">
        <v>220</v>
      </c>
      <c r="G297" s="1"/>
      <c r="M297" s="122">
        <v>525000</v>
      </c>
    </row>
    <row r="298" spans="3:13" s="166" customFormat="1" ht="12.75" customHeight="1">
      <c r="C298" s="167" t="s">
        <v>281</v>
      </c>
      <c r="M298" s="168">
        <v>125000</v>
      </c>
    </row>
    <row r="299" spans="1:13" ht="12.75" customHeight="1">
      <c r="A299" s="1"/>
      <c r="B299" s="1"/>
      <c r="G299" s="1"/>
      <c r="M299" s="122"/>
    </row>
    <row r="300" spans="1:13" s="9" customFormat="1" ht="12.75">
      <c r="A300" s="11"/>
      <c r="B300" s="11" t="s">
        <v>102</v>
      </c>
      <c r="C300" s="9" t="s">
        <v>153</v>
      </c>
      <c r="G300" s="31"/>
      <c r="J300" s="29">
        <v>67686</v>
      </c>
      <c r="K300" s="25" t="s">
        <v>31</v>
      </c>
      <c r="L300" s="25"/>
      <c r="M300" s="44"/>
    </row>
    <row r="301" spans="3:13" s="9" customFormat="1" ht="12.75" customHeight="1">
      <c r="C301" s="9" t="s">
        <v>218</v>
      </c>
      <c r="M301" s="122">
        <v>125000</v>
      </c>
    </row>
    <row r="302" s="9" customFormat="1" ht="12.75" customHeight="1">
      <c r="M302" s="122"/>
    </row>
    <row r="303" spans="1:13" s="9" customFormat="1" ht="13.5" customHeight="1">
      <c r="A303" s="11"/>
      <c r="B303" s="42" t="s">
        <v>103</v>
      </c>
      <c r="C303" s="9" t="s">
        <v>162</v>
      </c>
      <c r="G303" s="31"/>
      <c r="J303" s="29">
        <v>76471</v>
      </c>
      <c r="K303" s="25" t="s">
        <v>31</v>
      </c>
      <c r="L303" s="71"/>
      <c r="M303" s="89"/>
    </row>
    <row r="304" spans="1:13" ht="12.75" customHeight="1">
      <c r="A304" s="1"/>
      <c r="B304" s="1"/>
      <c r="C304" s="9" t="s">
        <v>220</v>
      </c>
      <c r="G304" s="1"/>
      <c r="M304" s="122">
        <v>65000</v>
      </c>
    </row>
    <row r="305" spans="1:13" ht="12.75" customHeight="1">
      <c r="A305" s="1"/>
      <c r="B305" s="1"/>
      <c r="G305" s="1"/>
      <c r="M305" s="122"/>
    </row>
    <row r="306" spans="1:13" s="9" customFormat="1" ht="12.75">
      <c r="A306" s="11"/>
      <c r="B306" s="42" t="s">
        <v>104</v>
      </c>
      <c r="C306" s="9" t="s">
        <v>163</v>
      </c>
      <c r="F306" s="89"/>
      <c r="G306" s="31"/>
      <c r="J306" s="29">
        <v>115836</v>
      </c>
      <c r="K306" s="25" t="s">
        <v>31</v>
      </c>
      <c r="M306" s="89"/>
    </row>
    <row r="307" spans="1:13" ht="12.75" customHeight="1">
      <c r="A307" s="1"/>
      <c r="B307" s="1"/>
      <c r="C307" s="9" t="s">
        <v>220</v>
      </c>
      <c r="G307" s="1"/>
      <c r="M307" s="122">
        <v>325000</v>
      </c>
    </row>
    <row r="308" spans="1:13" s="9" customFormat="1" ht="12.75">
      <c r="A308" s="11"/>
      <c r="B308" s="42"/>
      <c r="G308" s="31"/>
      <c r="J308" s="29"/>
      <c r="K308" s="25"/>
      <c r="L308" s="71"/>
      <c r="M308" s="89"/>
    </row>
    <row r="309" spans="1:13" s="9" customFormat="1" ht="12.75">
      <c r="A309" s="11"/>
      <c r="B309" s="42" t="s">
        <v>171</v>
      </c>
      <c r="C309" s="9" t="s">
        <v>166</v>
      </c>
      <c r="G309" s="31"/>
      <c r="J309" s="29">
        <v>39676</v>
      </c>
      <c r="K309" s="25" t="s">
        <v>31</v>
      </c>
      <c r="L309" s="71"/>
      <c r="M309" s="89"/>
    </row>
    <row r="310" spans="1:13" ht="12.75" customHeight="1">
      <c r="A310" s="1"/>
      <c r="B310" s="1"/>
      <c r="C310" s="9" t="s">
        <v>218</v>
      </c>
      <c r="G310" s="1"/>
      <c r="M310" s="44">
        <v>25000</v>
      </c>
    </row>
    <row r="311" spans="1:13" s="9" customFormat="1" ht="12.75">
      <c r="A311" s="11"/>
      <c r="B311" s="42"/>
      <c r="G311" s="31"/>
      <c r="J311" s="29"/>
      <c r="K311" s="25"/>
      <c r="L311" s="71"/>
      <c r="M311" s="89"/>
    </row>
    <row r="312" spans="1:13" s="9" customFormat="1" ht="12.75">
      <c r="A312" s="11"/>
      <c r="B312" s="11" t="s">
        <v>172</v>
      </c>
      <c r="C312" s="9" t="s">
        <v>154</v>
      </c>
      <c r="G312" s="31"/>
      <c r="J312" s="29">
        <v>105448</v>
      </c>
      <c r="K312" s="25" t="s">
        <v>31</v>
      </c>
      <c r="M312" s="44"/>
    </row>
    <row r="313" spans="3:13" s="9" customFormat="1" ht="12.75" customHeight="1">
      <c r="C313" s="9" t="s">
        <v>220</v>
      </c>
      <c r="M313" s="122">
        <v>750000</v>
      </c>
    </row>
    <row r="314" spans="1:13" s="25" customFormat="1" ht="12.75">
      <c r="A314" s="24"/>
      <c r="B314" s="24"/>
      <c r="C314" s="25" t="s">
        <v>62</v>
      </c>
      <c r="D314" s="26">
        <v>2</v>
      </c>
      <c r="E314" s="25" t="s">
        <v>63</v>
      </c>
      <c r="G314" s="29">
        <v>750</v>
      </c>
      <c r="H314" s="25" t="s">
        <v>31</v>
      </c>
      <c r="J314" s="29">
        <f>SUM(D314*G314)</f>
        <v>1500</v>
      </c>
      <c r="K314" s="25" t="s">
        <v>31</v>
      </c>
      <c r="L314" s="64">
        <v>0.74</v>
      </c>
      <c r="M314" s="53">
        <f>((J314*223.6)/L314)</f>
        <v>453243.24324324325</v>
      </c>
    </row>
    <row r="315" s="9" customFormat="1" ht="12.75" customHeight="1">
      <c r="M315" s="122"/>
    </row>
    <row r="316" spans="1:13" s="9" customFormat="1" ht="12.75">
      <c r="A316" s="11"/>
      <c r="B316" s="42" t="s">
        <v>173</v>
      </c>
      <c r="C316" s="9" t="s">
        <v>168</v>
      </c>
      <c r="G316" s="31"/>
      <c r="J316" s="29">
        <v>85078</v>
      </c>
      <c r="K316" s="25" t="s">
        <v>31</v>
      </c>
      <c r="L316" s="71"/>
      <c r="M316" s="89"/>
    </row>
    <row r="317" spans="1:13" ht="12.75" customHeight="1">
      <c r="A317" s="1"/>
      <c r="B317" s="1"/>
      <c r="C317" s="9" t="s">
        <v>218</v>
      </c>
      <c r="G317" s="1"/>
      <c r="M317" s="44">
        <v>100000</v>
      </c>
    </row>
    <row r="318" spans="1:13" s="19" customFormat="1" ht="12.75">
      <c r="A318" s="35"/>
      <c r="B318" s="11"/>
      <c r="C318" s="9"/>
      <c r="D318" s="9"/>
      <c r="E318" s="9"/>
      <c r="F318" s="9"/>
      <c r="G318" s="31"/>
      <c r="H318" s="9"/>
      <c r="I318" s="9"/>
      <c r="J318" s="56"/>
      <c r="K318" s="25"/>
      <c r="L318" s="25"/>
      <c r="M318" s="89"/>
    </row>
    <row r="319" spans="1:13" s="9" customFormat="1" ht="12.75">
      <c r="A319" s="11"/>
      <c r="B319" s="42" t="s">
        <v>174</v>
      </c>
      <c r="C319" s="9" t="s">
        <v>169</v>
      </c>
      <c r="G319" s="31"/>
      <c r="J319" s="29">
        <v>76744</v>
      </c>
      <c r="K319" s="25" t="s">
        <v>31</v>
      </c>
      <c r="L319" s="71"/>
      <c r="M319" s="89"/>
    </row>
    <row r="320" spans="1:13" ht="12.75" customHeight="1">
      <c r="A320" s="1"/>
      <c r="B320" s="1"/>
      <c r="C320" s="9" t="s">
        <v>218</v>
      </c>
      <c r="G320" s="1"/>
      <c r="M320" s="122">
        <v>50000</v>
      </c>
    </row>
    <row r="321" spans="1:13" ht="12.75" customHeight="1">
      <c r="A321" s="1"/>
      <c r="B321" s="1"/>
      <c r="C321" s="9"/>
      <c r="G321" s="1"/>
      <c r="M321" s="122"/>
    </row>
    <row r="322" spans="1:13" s="9" customFormat="1" ht="12.75">
      <c r="A322" s="11"/>
      <c r="B322" s="11" t="s">
        <v>175</v>
      </c>
      <c r="C322" s="9" t="s">
        <v>170</v>
      </c>
      <c r="G322" s="31"/>
      <c r="J322" s="29">
        <v>73447</v>
      </c>
      <c r="K322" s="25" t="s">
        <v>31</v>
      </c>
      <c r="L322" s="66"/>
      <c r="M322" s="44"/>
    </row>
    <row r="323" spans="1:13" ht="12.75" customHeight="1">
      <c r="A323" s="1"/>
      <c r="B323" s="1"/>
      <c r="C323" s="9" t="s">
        <v>218</v>
      </c>
      <c r="G323" s="1"/>
      <c r="M323" s="122">
        <v>100000</v>
      </c>
    </row>
    <row r="324" spans="1:13" s="9" customFormat="1" ht="12.75">
      <c r="A324" s="11"/>
      <c r="B324" s="42"/>
      <c r="F324" s="89"/>
      <c r="G324" s="31"/>
      <c r="J324" s="29"/>
      <c r="K324" s="25"/>
      <c r="M324" s="89"/>
    </row>
    <row r="325" spans="1:13" s="25" customFormat="1" ht="12.75">
      <c r="A325" s="24"/>
      <c r="B325" s="24" t="s">
        <v>176</v>
      </c>
      <c r="C325" s="9" t="s">
        <v>135</v>
      </c>
      <c r="D325" s="9"/>
      <c r="E325" s="9"/>
      <c r="F325" s="9"/>
      <c r="G325" s="31"/>
      <c r="H325" s="9"/>
      <c r="I325" s="9"/>
      <c r="J325" s="29">
        <v>32000</v>
      </c>
      <c r="K325" s="25" t="s">
        <v>31</v>
      </c>
      <c r="L325" s="9"/>
      <c r="M325" s="26"/>
    </row>
    <row r="326" spans="1:13" ht="12.75" customHeight="1">
      <c r="A326" s="1"/>
      <c r="B326" s="1"/>
      <c r="C326" s="9" t="s">
        <v>164</v>
      </c>
      <c r="G326" s="1"/>
      <c r="M326" s="122">
        <v>125000</v>
      </c>
    </row>
    <row r="327" spans="1:13" ht="12.75" customHeight="1">
      <c r="A327" s="1"/>
      <c r="B327" s="1"/>
      <c r="G327" s="1"/>
      <c r="M327" s="1"/>
    </row>
    <row r="328" spans="1:13" s="28" customFormat="1" ht="12.75">
      <c r="A328" s="27"/>
      <c r="B328" s="24" t="s">
        <v>177</v>
      </c>
      <c r="C328" s="25" t="s">
        <v>107</v>
      </c>
      <c r="D328" s="25"/>
      <c r="E328" s="25"/>
      <c r="F328" s="25"/>
      <c r="G328" s="25"/>
      <c r="H328" s="25"/>
      <c r="I328" s="25"/>
      <c r="J328" s="29">
        <v>18600</v>
      </c>
      <c r="K328" s="25" t="s">
        <v>31</v>
      </c>
      <c r="L328" s="25"/>
      <c r="M328" s="43"/>
    </row>
    <row r="329" spans="1:13" ht="12.75" customHeight="1">
      <c r="A329" s="1"/>
      <c r="B329" s="1"/>
      <c r="C329" s="9" t="s">
        <v>220</v>
      </c>
      <c r="G329" s="1"/>
      <c r="M329" s="122">
        <v>100000</v>
      </c>
    </row>
    <row r="330" spans="1:13" ht="12.75" customHeight="1">
      <c r="A330" s="1"/>
      <c r="B330" s="1"/>
      <c r="G330" s="1"/>
      <c r="M330" s="1"/>
    </row>
    <row r="331" spans="1:13" ht="12.75" customHeight="1">
      <c r="A331" s="1"/>
      <c r="B331" s="1"/>
      <c r="G331" s="1"/>
      <c r="M331" s="1"/>
    </row>
    <row r="332" spans="1:13" ht="12.75" customHeight="1">
      <c r="A332" s="1"/>
      <c r="B332" s="1"/>
      <c r="G332" s="1"/>
      <c r="M332" s="1"/>
    </row>
    <row r="333" spans="1:13" ht="12.75" customHeight="1">
      <c r="A333" s="1"/>
      <c r="B333" s="1"/>
      <c r="G333" s="1"/>
      <c r="M333" s="1"/>
    </row>
    <row r="334" spans="1:13" ht="12.75" customHeight="1">
      <c r="A334" s="1"/>
      <c r="B334" s="1"/>
      <c r="G334" s="1"/>
      <c r="M334" s="1"/>
    </row>
    <row r="335" spans="1:13" ht="12.75" customHeight="1">
      <c r="A335" s="1"/>
      <c r="B335" s="1"/>
      <c r="G335" s="1"/>
      <c r="M335" s="1"/>
    </row>
    <row r="336" spans="1:13" ht="12.75" customHeight="1">
      <c r="A336" s="1"/>
      <c r="B336" s="1"/>
      <c r="G336" s="1"/>
      <c r="M336" s="1"/>
    </row>
    <row r="337" spans="1:13" ht="12.75" customHeight="1">
      <c r="A337" s="1"/>
      <c r="B337" s="1"/>
      <c r="G337" s="1"/>
      <c r="M337" s="1"/>
    </row>
    <row r="338" spans="1:13" ht="12.75" customHeight="1">
      <c r="A338" s="1"/>
      <c r="B338" s="1"/>
      <c r="G338" s="1"/>
      <c r="M338" s="1"/>
    </row>
    <row r="339" spans="1:13" ht="12.75" customHeight="1">
      <c r="A339" s="1"/>
      <c r="B339" s="1"/>
      <c r="G339" s="1"/>
      <c r="M339" s="1"/>
    </row>
    <row r="340" spans="1:13" ht="12.75" customHeight="1">
      <c r="A340" s="1"/>
      <c r="B340" s="1"/>
      <c r="G340" s="1"/>
      <c r="M340" s="1"/>
    </row>
    <row r="341" spans="1:13" ht="12.75" customHeight="1">
      <c r="A341" s="1"/>
      <c r="B341" s="1"/>
      <c r="G341" s="1"/>
      <c r="M341" s="1"/>
    </row>
    <row r="342" spans="1:13" ht="12.75" customHeight="1">
      <c r="A342" s="1"/>
      <c r="B342" s="1"/>
      <c r="G342" s="1"/>
      <c r="M342" s="1"/>
    </row>
    <row r="343" spans="1:13" ht="12.75" customHeight="1">
      <c r="A343" s="1"/>
      <c r="B343" s="1"/>
      <c r="G343" s="1"/>
      <c r="M343" s="1"/>
    </row>
    <row r="344" spans="1:13" ht="12.75" customHeight="1">
      <c r="A344" s="1"/>
      <c r="B344" s="1"/>
      <c r="G344" s="1"/>
      <c r="M344" s="1"/>
    </row>
    <row r="345" spans="1:13" ht="12.75" customHeight="1">
      <c r="A345" s="1"/>
      <c r="B345" s="1"/>
      <c r="G345" s="1"/>
      <c r="M345" s="1"/>
    </row>
    <row r="346" spans="1:13" ht="12.75" customHeight="1">
      <c r="A346" s="1"/>
      <c r="B346" s="1"/>
      <c r="G346" s="1"/>
      <c r="M346" s="1"/>
    </row>
    <row r="347" spans="1:13" ht="12.75" customHeight="1">
      <c r="A347" s="1"/>
      <c r="B347" s="1"/>
      <c r="G347" s="1"/>
      <c r="M347" s="1"/>
    </row>
    <row r="348" spans="1:13" ht="12.75" customHeight="1">
      <c r="A348" s="1"/>
      <c r="B348" s="1"/>
      <c r="G348" s="1"/>
      <c r="M348" s="1"/>
    </row>
    <row r="349" spans="1:13" ht="12.75" customHeight="1">
      <c r="A349" s="1"/>
      <c r="B349" s="1"/>
      <c r="G349" s="1"/>
      <c r="M349" s="1"/>
    </row>
    <row r="350" spans="1:13" ht="12.75" customHeight="1">
      <c r="A350" s="1"/>
      <c r="B350" s="1"/>
      <c r="G350" s="1"/>
      <c r="M350" s="1"/>
    </row>
    <row r="351" spans="1:13" ht="12.75" customHeight="1">
      <c r="A351" s="1"/>
      <c r="B351" s="1"/>
      <c r="G351" s="1"/>
      <c r="M351" s="1"/>
    </row>
    <row r="352" spans="1:13" ht="12.75" customHeight="1">
      <c r="A352" s="1"/>
      <c r="B352" s="1"/>
      <c r="G352" s="1"/>
      <c r="M352" s="1"/>
    </row>
    <row r="353" spans="1:13" ht="12.75" customHeight="1">
      <c r="A353" s="1"/>
      <c r="B353" s="1"/>
      <c r="G353" s="1"/>
      <c r="M353" s="1"/>
    </row>
    <row r="354" spans="1:13" ht="12.75" customHeight="1">
      <c r="A354" s="1"/>
      <c r="B354" s="1"/>
      <c r="G354" s="1"/>
      <c r="M354" s="1"/>
    </row>
    <row r="355" spans="1:13" ht="12.75" customHeight="1">
      <c r="A355" s="1"/>
      <c r="B355" s="1"/>
      <c r="G355" s="1"/>
      <c r="M355" s="1"/>
    </row>
    <row r="356" spans="1:13" ht="12.75" customHeight="1">
      <c r="A356" s="1"/>
      <c r="B356" s="1"/>
      <c r="G356" s="1"/>
      <c r="M356" s="1"/>
    </row>
    <row r="357" spans="1:13" ht="12.75" customHeight="1">
      <c r="A357" s="1"/>
      <c r="B357" s="1"/>
      <c r="G357" s="1"/>
      <c r="M357" s="1"/>
    </row>
    <row r="358" spans="1:13" ht="12.75" customHeight="1">
      <c r="A358" s="1"/>
      <c r="B358" s="1"/>
      <c r="G358" s="1"/>
      <c r="M358" s="1"/>
    </row>
    <row r="359" spans="1:13" ht="12.75" customHeight="1">
      <c r="A359" s="1"/>
      <c r="B359" s="1"/>
      <c r="G359" s="1"/>
      <c r="M359" s="1"/>
    </row>
    <row r="360" spans="1:13" ht="12.75" customHeight="1">
      <c r="A360" s="1"/>
      <c r="B360" s="1"/>
      <c r="G360" s="1"/>
      <c r="M360" s="1"/>
    </row>
    <row r="361" spans="1:13" ht="12.75" customHeight="1">
      <c r="A361" s="1"/>
      <c r="B361" s="1"/>
      <c r="G361" s="1"/>
      <c r="M361" s="1"/>
    </row>
    <row r="362" spans="1:13" ht="12.75" customHeight="1">
      <c r="A362" s="1"/>
      <c r="B362" s="1"/>
      <c r="G362" s="1"/>
      <c r="M362" s="1"/>
    </row>
    <row r="363" spans="1:13" ht="12.75" customHeight="1">
      <c r="A363" s="1"/>
      <c r="B363" s="1"/>
      <c r="G363" s="1"/>
      <c r="M363" s="1"/>
    </row>
    <row r="364" spans="1:13" ht="12.75" customHeight="1">
      <c r="A364" s="1"/>
      <c r="B364" s="1"/>
      <c r="G364" s="1"/>
      <c r="M364" s="1"/>
    </row>
    <row r="365" spans="1:13" ht="12.75" customHeight="1">
      <c r="A365" s="1"/>
      <c r="B365" s="1"/>
      <c r="G365" s="1"/>
      <c r="M365" s="1"/>
    </row>
    <row r="366" spans="1:13" ht="12.75" customHeight="1">
      <c r="A366" s="1"/>
      <c r="B366" s="1"/>
      <c r="G366" s="1"/>
      <c r="M366" s="1"/>
    </row>
    <row r="367" spans="1:13" ht="12.75" customHeight="1">
      <c r="A367" s="1"/>
      <c r="B367" s="1"/>
      <c r="G367" s="1"/>
      <c r="M367" s="1"/>
    </row>
    <row r="368" spans="1:13" ht="12.75" customHeight="1">
      <c r="A368" s="1"/>
      <c r="B368" s="1"/>
      <c r="G368" s="1"/>
      <c r="M368" s="1"/>
    </row>
    <row r="369" spans="1:13" ht="12.75" customHeight="1">
      <c r="A369" s="1"/>
      <c r="B369" s="1"/>
      <c r="G369" s="1"/>
      <c r="M369" s="1"/>
    </row>
    <row r="370" spans="1:13" ht="12.75" customHeight="1">
      <c r="A370" s="1"/>
      <c r="B370" s="1"/>
      <c r="G370" s="1"/>
      <c r="M370" s="1"/>
    </row>
    <row r="371" spans="1:13" ht="12.75" customHeight="1">
      <c r="A371" s="1"/>
      <c r="B371" s="1"/>
      <c r="G371" s="1"/>
      <c r="M371" s="1"/>
    </row>
    <row r="372" spans="1:13" ht="12.75" customHeight="1">
      <c r="A372" s="1"/>
      <c r="B372" s="1"/>
      <c r="G372" s="1"/>
      <c r="M372" s="1"/>
    </row>
    <row r="373" spans="1:13" ht="12.75" customHeight="1">
      <c r="A373" s="1"/>
      <c r="B373" s="1"/>
      <c r="G373" s="1"/>
      <c r="M373" s="1"/>
    </row>
    <row r="374" spans="1:13" ht="12.75" customHeight="1">
      <c r="A374" s="1"/>
      <c r="B374" s="1"/>
      <c r="G374" s="1"/>
      <c r="M374" s="1"/>
    </row>
    <row r="375" spans="1:13" ht="12.75" customHeight="1">
      <c r="A375" s="1"/>
      <c r="B375" s="1"/>
      <c r="G375" s="1"/>
      <c r="M375" s="1"/>
    </row>
    <row r="376" spans="1:13" ht="12.75" customHeight="1">
      <c r="A376" s="1"/>
      <c r="B376" s="1"/>
      <c r="G376" s="1"/>
      <c r="M376" s="1"/>
    </row>
    <row r="377" spans="1:13" ht="12.75" customHeight="1">
      <c r="A377" s="1"/>
      <c r="B377" s="1"/>
      <c r="G377" s="1"/>
      <c r="M377" s="1"/>
    </row>
    <row r="378" spans="1:13" ht="12.75" customHeight="1">
      <c r="A378" s="1"/>
      <c r="B378" s="1"/>
      <c r="G378" s="1"/>
      <c r="M378" s="1"/>
    </row>
    <row r="379" spans="1:13" ht="12.75" customHeight="1">
      <c r="A379" s="1"/>
      <c r="B379" s="1"/>
      <c r="G379" s="1"/>
      <c r="M379" s="1"/>
    </row>
    <row r="380" spans="1:13" ht="12.75" customHeight="1">
      <c r="A380" s="1"/>
      <c r="B380" s="1"/>
      <c r="G380" s="1"/>
      <c r="M380" s="1"/>
    </row>
    <row r="381" spans="1:13" ht="12.75" customHeight="1">
      <c r="A381" s="1"/>
      <c r="B381" s="1"/>
      <c r="G381" s="1"/>
      <c r="M381" s="1"/>
    </row>
    <row r="382" spans="1:13" ht="12.75" customHeight="1">
      <c r="A382" s="1"/>
      <c r="B382" s="1"/>
      <c r="G382" s="1"/>
      <c r="M382" s="1"/>
    </row>
    <row r="383" spans="1:13" ht="12.75" customHeight="1">
      <c r="A383" s="1"/>
      <c r="B383" s="1"/>
      <c r="G383" s="1"/>
      <c r="M383" s="1"/>
    </row>
    <row r="384" spans="1:13" ht="12.75" customHeight="1">
      <c r="A384" s="1"/>
      <c r="B384" s="1"/>
      <c r="G384" s="1"/>
      <c r="M384" s="1"/>
    </row>
    <row r="385" spans="1:13" ht="12.75" customHeight="1">
      <c r="A385" s="1"/>
      <c r="B385" s="1"/>
      <c r="G385" s="1"/>
      <c r="M385" s="1"/>
    </row>
    <row r="386" spans="1:13" ht="12.75" customHeight="1">
      <c r="A386" s="1"/>
      <c r="B386" s="1"/>
      <c r="G386" s="1"/>
      <c r="M386" s="1"/>
    </row>
    <row r="387" spans="1:13" ht="12.75" customHeight="1">
      <c r="A387" s="1"/>
      <c r="B387" s="1"/>
      <c r="G387" s="1"/>
      <c r="M387" s="1"/>
    </row>
    <row r="388" spans="1:13" ht="12.75" customHeight="1">
      <c r="A388" s="1"/>
      <c r="B388" s="1"/>
      <c r="G388" s="1"/>
      <c r="M388" s="1"/>
    </row>
    <row r="389" spans="1:13" ht="12.75" customHeight="1">
      <c r="A389" s="1"/>
      <c r="B389" s="1"/>
      <c r="G389" s="1"/>
      <c r="M389" s="1"/>
    </row>
    <row r="390" spans="1:13" ht="12.75" customHeight="1">
      <c r="A390" s="1"/>
      <c r="B390" s="1"/>
      <c r="G390" s="1"/>
      <c r="M390" s="1"/>
    </row>
    <row r="391" spans="1:13" ht="12.75" customHeight="1">
      <c r="A391" s="1"/>
      <c r="B391" s="1"/>
      <c r="G391" s="1"/>
      <c r="M391" s="1"/>
    </row>
    <row r="392" spans="1:13" ht="12.75" customHeight="1">
      <c r="A392" s="1"/>
      <c r="B392" s="1"/>
      <c r="G392" s="1"/>
      <c r="M392" s="1"/>
    </row>
    <row r="393" spans="1:13" ht="12.75" customHeight="1">
      <c r="A393" s="1"/>
      <c r="B393" s="1"/>
      <c r="G393" s="1"/>
      <c r="M393" s="1"/>
    </row>
    <row r="394" spans="1:13" ht="12.75" customHeight="1">
      <c r="A394" s="1"/>
      <c r="B394" s="1"/>
      <c r="G394" s="1"/>
      <c r="M394" s="1"/>
    </row>
    <row r="395" spans="1:13" ht="12.75" customHeight="1">
      <c r="A395" s="1"/>
      <c r="B395" s="1"/>
      <c r="G395" s="1"/>
      <c r="M395" s="1"/>
    </row>
    <row r="396" spans="1:13" ht="12.75" customHeight="1">
      <c r="A396" s="1"/>
      <c r="B396" s="1"/>
      <c r="G396" s="1"/>
      <c r="M396" s="1"/>
    </row>
    <row r="397" spans="1:13" ht="12.75" customHeight="1">
      <c r="A397" s="1"/>
      <c r="B397" s="1"/>
      <c r="G397" s="1"/>
      <c r="M397" s="1"/>
    </row>
    <row r="398" spans="1:13" ht="12.75" customHeight="1">
      <c r="A398" s="1"/>
      <c r="B398" s="1"/>
      <c r="G398" s="1"/>
      <c r="M398" s="1"/>
    </row>
    <row r="399" spans="1:13" ht="12.75" customHeight="1">
      <c r="A399" s="1"/>
      <c r="B399" s="1"/>
      <c r="G399" s="1"/>
      <c r="M399" s="1"/>
    </row>
    <row r="400" spans="1:13" ht="12.75" customHeight="1">
      <c r="A400" s="1"/>
      <c r="B400" s="1"/>
      <c r="G400" s="1"/>
      <c r="M400" s="1"/>
    </row>
    <row r="401" spans="1:13" ht="12.75" customHeight="1">
      <c r="A401" s="1"/>
      <c r="B401" s="1"/>
      <c r="G401" s="1"/>
      <c r="M401" s="1"/>
    </row>
    <row r="402" spans="1:13" ht="12.75" customHeight="1">
      <c r="A402" s="1"/>
      <c r="B402" s="1"/>
      <c r="G402" s="1"/>
      <c r="M402" s="1"/>
    </row>
    <row r="403" spans="1:13" ht="12.75" customHeight="1">
      <c r="A403" s="1"/>
      <c r="B403" s="1"/>
      <c r="G403" s="1"/>
      <c r="M403" s="1"/>
    </row>
    <row r="404" spans="1:13" ht="12.75" customHeight="1">
      <c r="A404" s="1"/>
      <c r="B404" s="1"/>
      <c r="G404" s="1"/>
      <c r="M404" s="1"/>
    </row>
    <row r="405" spans="1:13" ht="12.75" customHeight="1">
      <c r="A405" s="1"/>
      <c r="B405" s="1"/>
      <c r="G405" s="1"/>
      <c r="M405" s="1"/>
    </row>
    <row r="406" spans="1:13" ht="12.75" customHeight="1">
      <c r="A406" s="1"/>
      <c r="B406" s="1"/>
      <c r="G406" s="1"/>
      <c r="M406" s="1"/>
    </row>
    <row r="407" spans="1:13" ht="12.75" customHeight="1">
      <c r="A407" s="1"/>
      <c r="B407" s="1"/>
      <c r="G407" s="1"/>
      <c r="M407" s="1"/>
    </row>
    <row r="408" spans="1:13" ht="12.75" customHeight="1">
      <c r="A408" s="1"/>
      <c r="B408" s="1"/>
      <c r="G408" s="1"/>
      <c r="M408" s="1"/>
    </row>
    <row r="409" spans="1:13" ht="12.75" customHeight="1">
      <c r="A409" s="1"/>
      <c r="B409" s="1"/>
      <c r="G409" s="1"/>
      <c r="M409" s="1"/>
    </row>
    <row r="410" spans="1:13" ht="12.75" customHeight="1">
      <c r="A410" s="1"/>
      <c r="B410" s="1"/>
      <c r="G410" s="1"/>
      <c r="M410" s="1"/>
    </row>
    <row r="411" spans="1:13" ht="12.75" customHeight="1">
      <c r="A411" s="1"/>
      <c r="B411" s="1"/>
      <c r="G411" s="1"/>
      <c r="M411" s="1"/>
    </row>
    <row r="412" spans="1:13" ht="12.75" customHeight="1">
      <c r="A412" s="1"/>
      <c r="B412" s="1"/>
      <c r="G412" s="1"/>
      <c r="M412" s="1"/>
    </row>
    <row r="413" spans="1:13" ht="12.75" customHeight="1">
      <c r="A413" s="1"/>
      <c r="B413" s="1"/>
      <c r="G413" s="1"/>
      <c r="M413" s="1"/>
    </row>
    <row r="414" spans="1:13" ht="12.75" customHeight="1">
      <c r="A414" s="1"/>
      <c r="B414" s="1"/>
      <c r="G414" s="1"/>
      <c r="M414" s="1"/>
    </row>
    <row r="415" spans="1:13" ht="12.75" customHeight="1">
      <c r="A415" s="1"/>
      <c r="B415" s="1"/>
      <c r="G415" s="1"/>
      <c r="M415" s="1"/>
    </row>
    <row r="416" spans="1:13" ht="12.75" customHeight="1">
      <c r="A416" s="1"/>
      <c r="B416" s="1"/>
      <c r="G416" s="1"/>
      <c r="M416" s="1"/>
    </row>
    <row r="417" spans="1:13" ht="12.75" customHeight="1">
      <c r="A417" s="1"/>
      <c r="B417" s="1"/>
      <c r="G417" s="1"/>
      <c r="M417" s="1"/>
    </row>
    <row r="418" spans="1:13" ht="12.75" customHeight="1">
      <c r="A418" s="1"/>
      <c r="B418" s="1"/>
      <c r="G418" s="1"/>
      <c r="M418" s="1"/>
    </row>
    <row r="419" spans="1:13" ht="12.75" customHeight="1">
      <c r="A419" s="1"/>
      <c r="B419" s="1"/>
      <c r="G419" s="1"/>
      <c r="M419" s="1"/>
    </row>
    <row r="420" spans="1:13" ht="12.75" customHeight="1">
      <c r="A420" s="1"/>
      <c r="B420" s="1"/>
      <c r="G420" s="1"/>
      <c r="M420" s="1"/>
    </row>
    <row r="421" spans="1:13" ht="12.75" customHeight="1">
      <c r="A421" s="1"/>
      <c r="B421" s="1"/>
      <c r="G421" s="1"/>
      <c r="M421" s="1"/>
    </row>
    <row r="422" spans="1:13" ht="12.75" customHeight="1">
      <c r="A422" s="1"/>
      <c r="B422" s="1"/>
      <c r="G422" s="1"/>
      <c r="M422" s="1"/>
    </row>
    <row r="423" spans="1:13" ht="12.75" customHeight="1">
      <c r="A423" s="1"/>
      <c r="B423" s="1"/>
      <c r="G423" s="1"/>
      <c r="M423" s="1"/>
    </row>
    <row r="424" spans="1:13" ht="12.75" customHeight="1">
      <c r="A424" s="1"/>
      <c r="B424" s="1"/>
      <c r="G424" s="1"/>
      <c r="M424" s="1"/>
    </row>
    <row r="425" spans="1:13" ht="12.75" customHeight="1">
      <c r="A425" s="1"/>
      <c r="B425" s="1"/>
      <c r="G425" s="1"/>
      <c r="M425" s="1"/>
    </row>
    <row r="426" spans="1:13" ht="12.75" customHeight="1">
      <c r="A426" s="1"/>
      <c r="B426" s="1"/>
      <c r="G426" s="1"/>
      <c r="M426" s="1"/>
    </row>
    <row r="427" spans="1:13" ht="12.75" customHeight="1">
      <c r="A427" s="1"/>
      <c r="B427" s="1"/>
      <c r="G427" s="1"/>
      <c r="M427" s="1"/>
    </row>
    <row r="428" spans="1:13" ht="12.75" customHeight="1">
      <c r="A428" s="1"/>
      <c r="B428" s="1"/>
      <c r="G428" s="1"/>
      <c r="M428" s="1"/>
    </row>
    <row r="429" spans="1:13" ht="12.75" customHeight="1">
      <c r="A429" s="1"/>
      <c r="B429" s="1"/>
      <c r="G429" s="1"/>
      <c r="M429" s="1"/>
    </row>
    <row r="430" spans="1:13" ht="12.75" customHeight="1">
      <c r="A430" s="1"/>
      <c r="B430" s="1"/>
      <c r="G430" s="1"/>
      <c r="M430" s="1"/>
    </row>
    <row r="431" spans="1:13" ht="12.75" customHeight="1">
      <c r="A431" s="1"/>
      <c r="B431" s="1"/>
      <c r="G431" s="1"/>
      <c r="M431" s="1"/>
    </row>
    <row r="432" spans="1:13" ht="12.75" customHeight="1">
      <c r="A432" s="1"/>
      <c r="B432" s="1"/>
      <c r="G432" s="1"/>
      <c r="M432" s="1"/>
    </row>
    <row r="433" spans="1:13" ht="12.75" customHeight="1">
      <c r="A433" s="1"/>
      <c r="B433" s="1"/>
      <c r="G433" s="1"/>
      <c r="M433" s="1"/>
    </row>
    <row r="434" spans="1:13" ht="12.75" customHeight="1">
      <c r="A434" s="1"/>
      <c r="B434" s="1"/>
      <c r="G434" s="1"/>
      <c r="M434" s="1"/>
    </row>
    <row r="435" spans="1:13" ht="12.75" customHeight="1">
      <c r="A435" s="1"/>
      <c r="B435" s="1"/>
      <c r="G435" s="1"/>
      <c r="M435" s="1"/>
    </row>
    <row r="436" spans="1:13" ht="12.75" customHeight="1">
      <c r="A436" s="1"/>
      <c r="B436" s="1"/>
      <c r="G436" s="1"/>
      <c r="M436" s="1"/>
    </row>
    <row r="437" spans="1:13" ht="12.75" customHeight="1">
      <c r="A437" s="1"/>
      <c r="B437" s="1"/>
      <c r="G437" s="1"/>
      <c r="M437" s="1"/>
    </row>
    <row r="438" spans="1:13" ht="12.75" customHeight="1">
      <c r="A438" s="1"/>
      <c r="B438" s="1"/>
      <c r="G438" s="1"/>
      <c r="M438" s="1"/>
    </row>
    <row r="439" spans="1:13" ht="12.75" customHeight="1">
      <c r="A439" s="1"/>
      <c r="B439" s="1"/>
      <c r="G439" s="1"/>
      <c r="M439" s="1"/>
    </row>
    <row r="440" spans="1:13" ht="12.75" customHeight="1">
      <c r="A440" s="1"/>
      <c r="B440" s="1"/>
      <c r="G440" s="1"/>
      <c r="M440" s="1"/>
    </row>
    <row r="441" spans="1:13" ht="12.75" customHeight="1">
      <c r="A441" s="1"/>
      <c r="B441" s="1"/>
      <c r="G441" s="1"/>
      <c r="M441" s="1"/>
    </row>
    <row r="442" spans="1:13" ht="12.75" customHeight="1">
      <c r="A442" s="1"/>
      <c r="B442" s="1"/>
      <c r="G442" s="1"/>
      <c r="M442" s="1"/>
    </row>
    <row r="443" spans="1:13" ht="12.75" customHeight="1">
      <c r="A443" s="1"/>
      <c r="B443" s="1"/>
      <c r="G443" s="1"/>
      <c r="M443" s="1"/>
    </row>
    <row r="444" spans="1:13" ht="12.75" customHeight="1">
      <c r="A444" s="1"/>
      <c r="B444" s="1"/>
      <c r="G444" s="1"/>
      <c r="M444" s="1"/>
    </row>
    <row r="445" spans="1:13" ht="12.75" customHeight="1">
      <c r="A445" s="1"/>
      <c r="B445" s="1"/>
      <c r="G445" s="1"/>
      <c r="M445" s="1"/>
    </row>
    <row r="446" spans="1:13" ht="12.75" customHeight="1">
      <c r="A446" s="1"/>
      <c r="B446" s="1"/>
      <c r="G446" s="1"/>
      <c r="M446" s="1"/>
    </row>
    <row r="447" spans="1:13" ht="12.75" customHeight="1">
      <c r="A447" s="1"/>
      <c r="B447" s="1"/>
      <c r="G447" s="1"/>
      <c r="M447" s="1"/>
    </row>
    <row r="448" spans="1:13" ht="12.75" customHeight="1">
      <c r="A448" s="1"/>
      <c r="B448" s="1"/>
      <c r="G448" s="1"/>
      <c r="M448" s="1"/>
    </row>
    <row r="449" spans="1:13" ht="12.75" customHeight="1">
      <c r="A449" s="1"/>
      <c r="B449" s="1"/>
      <c r="G449" s="1"/>
      <c r="M449" s="1"/>
    </row>
    <row r="450" spans="1:13" ht="12.75" customHeight="1">
      <c r="A450" s="1"/>
      <c r="B450" s="1"/>
      <c r="G450" s="1"/>
      <c r="M450" s="1"/>
    </row>
    <row r="451" spans="1:13" ht="12.75" customHeight="1">
      <c r="A451" s="1"/>
      <c r="B451" s="1"/>
      <c r="G451" s="1"/>
      <c r="M451" s="1"/>
    </row>
    <row r="452" spans="1:13" ht="12.75" customHeight="1">
      <c r="A452" s="1"/>
      <c r="B452" s="1"/>
      <c r="G452" s="1"/>
      <c r="M452" s="1"/>
    </row>
    <row r="453" spans="1:13" ht="12.75" customHeight="1">
      <c r="A453" s="1"/>
      <c r="B453" s="1"/>
      <c r="G453" s="1"/>
      <c r="M453" s="1"/>
    </row>
    <row r="454" spans="1:13" ht="12.75" customHeight="1">
      <c r="A454" s="1"/>
      <c r="B454" s="1"/>
      <c r="G454" s="1"/>
      <c r="M454" s="1"/>
    </row>
    <row r="455" spans="1:13" ht="12.75" customHeight="1">
      <c r="A455" s="1"/>
      <c r="B455" s="1"/>
      <c r="G455" s="1"/>
      <c r="M455" s="1"/>
    </row>
    <row r="456" spans="1:13" ht="12.75" customHeight="1">
      <c r="A456" s="1"/>
      <c r="B456" s="1"/>
      <c r="G456" s="1"/>
      <c r="M456" s="1"/>
    </row>
    <row r="457" spans="1:13" ht="12.75" customHeight="1">
      <c r="A457" s="1"/>
      <c r="B457" s="1"/>
      <c r="G457" s="1"/>
      <c r="M457" s="1"/>
    </row>
    <row r="458" spans="1:13" ht="12.75" customHeight="1">
      <c r="A458" s="1"/>
      <c r="B458" s="1"/>
      <c r="G458" s="1"/>
      <c r="M458" s="1"/>
    </row>
    <row r="459" spans="1:13" ht="12.75" customHeight="1">
      <c r="A459" s="1"/>
      <c r="B459" s="1"/>
      <c r="G459" s="1"/>
      <c r="M459" s="1"/>
    </row>
    <row r="460" spans="1:13" ht="12.75" customHeight="1">
      <c r="A460" s="1"/>
      <c r="B460" s="1"/>
      <c r="G460" s="1"/>
      <c r="M460" s="1"/>
    </row>
    <row r="461" spans="1:13" ht="12.75" customHeight="1">
      <c r="A461" s="1"/>
      <c r="B461" s="1"/>
      <c r="G461" s="1"/>
      <c r="M461" s="1"/>
    </row>
    <row r="462" spans="1:13" ht="12.75" customHeight="1">
      <c r="A462" s="1"/>
      <c r="B462" s="1"/>
      <c r="G462" s="1"/>
      <c r="M462" s="1"/>
    </row>
    <row r="463" spans="1:13" ht="12.75" customHeight="1">
      <c r="A463" s="1"/>
      <c r="B463" s="1"/>
      <c r="G463" s="1"/>
      <c r="M463" s="1"/>
    </row>
    <row r="464" spans="1:13" ht="12.75" customHeight="1">
      <c r="A464" s="1"/>
      <c r="B464" s="1"/>
      <c r="G464" s="1"/>
      <c r="M464" s="1"/>
    </row>
    <row r="465" spans="1:13" ht="12.75" customHeight="1">
      <c r="A465" s="1"/>
      <c r="B465" s="1"/>
      <c r="G465" s="1"/>
      <c r="M465" s="1"/>
    </row>
    <row r="466" spans="1:13" ht="12.75" customHeight="1">
      <c r="A466" s="1"/>
      <c r="B466" s="1"/>
      <c r="G466" s="1"/>
      <c r="M466" s="1"/>
    </row>
    <row r="467" spans="1:13" ht="12.75" customHeight="1">
      <c r="A467" s="1"/>
      <c r="B467" s="1"/>
      <c r="G467" s="1"/>
      <c r="M467" s="1"/>
    </row>
    <row r="468" spans="1:13" ht="12.75" customHeight="1">
      <c r="A468" s="1"/>
      <c r="B468" s="1"/>
      <c r="G468" s="1"/>
      <c r="M468" s="1"/>
    </row>
    <row r="469" spans="1:13" ht="12.75" customHeight="1">
      <c r="A469" s="1"/>
      <c r="B469" s="1"/>
      <c r="G469" s="1"/>
      <c r="M469" s="1"/>
    </row>
    <row r="470" spans="1:13" ht="12.75" customHeight="1">
      <c r="A470" s="1"/>
      <c r="B470" s="1"/>
      <c r="G470" s="1"/>
      <c r="M470" s="1"/>
    </row>
    <row r="471" spans="1:13" ht="12.75" customHeight="1">
      <c r="A471" s="1"/>
      <c r="B471" s="1"/>
      <c r="G471" s="1"/>
      <c r="M471" s="1"/>
    </row>
    <row r="472" spans="1:13" ht="12.75" customHeight="1">
      <c r="A472" s="1"/>
      <c r="B472" s="1"/>
      <c r="G472" s="1"/>
      <c r="M472" s="1"/>
    </row>
    <row r="473" spans="1:13" ht="12.75" customHeight="1">
      <c r="A473" s="1"/>
      <c r="B473" s="1"/>
      <c r="G473" s="1"/>
      <c r="M473" s="1"/>
    </row>
    <row r="474" spans="1:13" ht="12.75" customHeight="1">
      <c r="A474" s="1"/>
      <c r="B474" s="1"/>
      <c r="G474" s="1"/>
      <c r="M474" s="1"/>
    </row>
    <row r="475" spans="1:13" ht="12.75" customHeight="1">
      <c r="A475" s="1"/>
      <c r="B475" s="1"/>
      <c r="G475" s="1"/>
      <c r="M475" s="1"/>
    </row>
    <row r="476" spans="1:13" ht="12.75" customHeight="1">
      <c r="A476" s="1"/>
      <c r="B476" s="1"/>
      <c r="G476" s="1"/>
      <c r="M476" s="1"/>
    </row>
    <row r="477" spans="1:13" ht="12.75" customHeight="1">
      <c r="A477" s="1"/>
      <c r="B477" s="1"/>
      <c r="G477" s="1"/>
      <c r="M477" s="1"/>
    </row>
    <row r="478" spans="1:13" ht="12.75" customHeight="1">
      <c r="A478" s="1"/>
      <c r="B478" s="1"/>
      <c r="G478" s="1"/>
      <c r="M478" s="1"/>
    </row>
    <row r="479" spans="1:13" ht="12.75" customHeight="1">
      <c r="A479" s="1"/>
      <c r="B479" s="1"/>
      <c r="G479" s="1"/>
      <c r="M479" s="1"/>
    </row>
    <row r="480" spans="1:13" ht="12.75" customHeight="1">
      <c r="A480" s="1"/>
      <c r="B480" s="1"/>
      <c r="G480" s="1"/>
      <c r="M480" s="1"/>
    </row>
    <row r="481" spans="1:13" ht="12.75" customHeight="1">
      <c r="A481" s="1"/>
      <c r="B481" s="1"/>
      <c r="G481" s="1"/>
      <c r="M481" s="1"/>
    </row>
    <row r="482" spans="1:13" ht="12.75" customHeight="1">
      <c r="A482" s="1"/>
      <c r="B482" s="1"/>
      <c r="G482" s="1"/>
      <c r="M482" s="1"/>
    </row>
    <row r="483" spans="1:13" ht="12.75" customHeight="1">
      <c r="A483" s="1"/>
      <c r="B483" s="1"/>
      <c r="G483" s="1"/>
      <c r="M483" s="1"/>
    </row>
    <row r="484" spans="1:13" ht="12.75" customHeight="1">
      <c r="A484" s="1"/>
      <c r="B484" s="1"/>
      <c r="G484" s="1"/>
      <c r="M484" s="1"/>
    </row>
    <row r="485" spans="1:13" ht="12.75" customHeight="1">
      <c r="A485" s="1"/>
      <c r="B485" s="1"/>
      <c r="G485" s="1"/>
      <c r="M485" s="1"/>
    </row>
    <row r="486" spans="1:13" ht="12.75" customHeight="1">
      <c r="A486" s="1"/>
      <c r="B486" s="1"/>
      <c r="G486" s="1"/>
      <c r="M486" s="1"/>
    </row>
    <row r="487" spans="1:13" ht="12.75" customHeight="1">
      <c r="A487" s="1"/>
      <c r="B487" s="1"/>
      <c r="G487" s="1"/>
      <c r="M487" s="1"/>
    </row>
    <row r="488" spans="1:13" ht="12.75" customHeight="1">
      <c r="A488" s="1"/>
      <c r="B488" s="1"/>
      <c r="G488" s="1"/>
      <c r="M488" s="1"/>
    </row>
    <row r="489" spans="1:13" ht="12.75" customHeight="1">
      <c r="A489" s="1"/>
      <c r="B489" s="1"/>
      <c r="G489" s="1"/>
      <c r="M489" s="1"/>
    </row>
    <row r="490" spans="1:13" ht="12.75" customHeight="1">
      <c r="A490" s="1"/>
      <c r="B490" s="1"/>
      <c r="G490" s="1"/>
      <c r="M490" s="1"/>
    </row>
    <row r="491" spans="1:13" ht="12.75" customHeight="1">
      <c r="A491" s="1"/>
      <c r="B491" s="1"/>
      <c r="G491" s="1"/>
      <c r="M491" s="1"/>
    </row>
    <row r="492" spans="1:13" ht="12.75" customHeight="1">
      <c r="A492" s="1"/>
      <c r="B492" s="1"/>
      <c r="G492" s="1"/>
      <c r="M492" s="1"/>
    </row>
    <row r="493" spans="1:13" ht="12.75" customHeight="1">
      <c r="A493" s="1"/>
      <c r="B493" s="1"/>
      <c r="G493" s="1"/>
      <c r="M493" s="1"/>
    </row>
    <row r="494" spans="1:13" ht="12.75" customHeight="1">
      <c r="A494" s="1"/>
      <c r="B494" s="1"/>
      <c r="G494" s="1"/>
      <c r="M494" s="1"/>
    </row>
    <row r="495" spans="1:13" ht="12.75" customHeight="1">
      <c r="A495" s="1"/>
      <c r="B495" s="1"/>
      <c r="G495" s="1"/>
      <c r="M495" s="1"/>
    </row>
    <row r="496" spans="1:13" ht="12.75" customHeight="1">
      <c r="A496" s="1"/>
      <c r="B496" s="1"/>
      <c r="G496" s="1"/>
      <c r="M496" s="1"/>
    </row>
    <row r="497" spans="1:13" ht="12.75" customHeight="1">
      <c r="A497" s="1"/>
      <c r="B497" s="1"/>
      <c r="G497" s="1"/>
      <c r="M497" s="1"/>
    </row>
    <row r="498" spans="1:13" ht="12.75" customHeight="1">
      <c r="A498" s="1"/>
      <c r="B498" s="1"/>
      <c r="G498" s="1"/>
      <c r="M498" s="1"/>
    </row>
    <row r="499" spans="1:13" ht="12.75" customHeight="1">
      <c r="A499" s="1"/>
      <c r="B499" s="1"/>
      <c r="G499" s="1"/>
      <c r="M499" s="1"/>
    </row>
    <row r="500" spans="1:13" ht="12.75" customHeight="1">
      <c r="A500" s="1"/>
      <c r="B500" s="1"/>
      <c r="G500" s="1"/>
      <c r="M500" s="1"/>
    </row>
    <row r="501" spans="1:13" ht="12.75" customHeight="1">
      <c r="A501" s="1"/>
      <c r="B501" s="1"/>
      <c r="G501" s="1"/>
      <c r="M501" s="1"/>
    </row>
    <row r="502" spans="1:13" ht="12.75" customHeight="1">
      <c r="A502" s="1"/>
      <c r="B502" s="1"/>
      <c r="G502" s="1"/>
      <c r="M502" s="1"/>
    </row>
    <row r="503" spans="1:13" ht="12.75" customHeight="1">
      <c r="A503" s="1"/>
      <c r="B503" s="1"/>
      <c r="G503" s="1"/>
      <c r="M503" s="1"/>
    </row>
    <row r="504" spans="1:13" ht="12.75" customHeight="1">
      <c r="A504" s="1"/>
      <c r="B504" s="1"/>
      <c r="G504" s="1"/>
      <c r="M504" s="1"/>
    </row>
    <row r="505" spans="1:13" ht="12.75" customHeight="1">
      <c r="A505" s="1"/>
      <c r="B505" s="1"/>
      <c r="G505" s="1"/>
      <c r="M505" s="1"/>
    </row>
    <row r="506" spans="1:13" ht="12.75" customHeight="1">
      <c r="A506" s="1"/>
      <c r="B506" s="1"/>
      <c r="G506" s="1"/>
      <c r="M506" s="1"/>
    </row>
    <row r="507" spans="1:13" ht="12.75" customHeight="1">
      <c r="A507" s="1"/>
      <c r="B507" s="1"/>
      <c r="G507" s="1"/>
      <c r="M507" s="1"/>
    </row>
    <row r="508" spans="1:13" ht="12.75" customHeight="1">
      <c r="A508" s="1"/>
      <c r="B508" s="1"/>
      <c r="G508" s="1"/>
      <c r="M508" s="1"/>
    </row>
    <row r="509" spans="1:13" ht="12.75" customHeight="1">
      <c r="A509" s="1"/>
      <c r="B509" s="1"/>
      <c r="G509" s="1"/>
      <c r="M509" s="1"/>
    </row>
    <row r="510" spans="1:13" ht="12.75" customHeight="1">
      <c r="A510" s="1"/>
      <c r="B510" s="1"/>
      <c r="G510" s="1"/>
      <c r="M510" s="1"/>
    </row>
    <row r="511" spans="1:13" ht="12.75" customHeight="1">
      <c r="A511" s="1"/>
      <c r="B511" s="1"/>
      <c r="G511" s="1"/>
      <c r="M511" s="1"/>
    </row>
    <row r="512" spans="1:13" ht="12.75" customHeight="1">
      <c r="A512" s="1"/>
      <c r="B512" s="1"/>
      <c r="G512" s="1"/>
      <c r="M512" s="1"/>
    </row>
    <row r="513" spans="1:13" ht="12.75" customHeight="1">
      <c r="A513" s="1"/>
      <c r="B513" s="1"/>
      <c r="G513" s="1"/>
      <c r="M513" s="1"/>
    </row>
    <row r="514" spans="1:13" ht="12.75" customHeight="1">
      <c r="A514" s="1"/>
      <c r="B514" s="1"/>
      <c r="G514" s="1"/>
      <c r="M514" s="1"/>
    </row>
    <row r="515" spans="1:13" ht="12.75" customHeight="1">
      <c r="A515" s="1"/>
      <c r="B515" s="1"/>
      <c r="G515" s="1"/>
      <c r="M515" s="1"/>
    </row>
    <row r="516" spans="1:13" ht="12.75" customHeight="1">
      <c r="A516" s="1"/>
      <c r="B516" s="1"/>
      <c r="G516" s="1"/>
      <c r="M516" s="1"/>
    </row>
    <row r="517" spans="1:13" ht="12.75" customHeight="1">
      <c r="A517" s="1"/>
      <c r="B517" s="1"/>
      <c r="G517" s="1"/>
      <c r="M517" s="1"/>
    </row>
    <row r="518" spans="1:13" ht="12.75" customHeight="1">
      <c r="A518" s="1"/>
      <c r="B518" s="1"/>
      <c r="G518" s="1"/>
      <c r="M518" s="1"/>
    </row>
    <row r="519" spans="1:13" ht="12.75" customHeight="1">
      <c r="A519" s="1"/>
      <c r="B519" s="1"/>
      <c r="G519" s="1"/>
      <c r="M519" s="1"/>
    </row>
    <row r="520" spans="1:13" ht="12.75" customHeight="1">
      <c r="A520" s="1"/>
      <c r="B520" s="1"/>
      <c r="G520" s="1"/>
      <c r="M520" s="1"/>
    </row>
    <row r="521" spans="1:13" ht="12.75" customHeight="1">
      <c r="A521" s="1"/>
      <c r="B521" s="1"/>
      <c r="G521" s="1"/>
      <c r="M521" s="1"/>
    </row>
    <row r="522" spans="1:13" ht="12.75" customHeight="1">
      <c r="A522" s="1"/>
      <c r="B522" s="1"/>
      <c r="G522" s="1"/>
      <c r="M522" s="1"/>
    </row>
  </sheetData>
  <sheetProtection/>
  <mergeCells count="48">
    <mergeCell ref="C189:K189"/>
    <mergeCell ref="C175:K175"/>
    <mergeCell ref="L5:M5"/>
    <mergeCell ref="A1:F1"/>
    <mergeCell ref="A2:F4"/>
    <mergeCell ref="A5:E5"/>
    <mergeCell ref="A6:E6"/>
    <mergeCell ref="H1:J1"/>
    <mergeCell ref="C115:K115"/>
    <mergeCell ref="C119:K119"/>
    <mergeCell ref="C282:J282"/>
    <mergeCell ref="C180:K180"/>
    <mergeCell ref="C158:K158"/>
    <mergeCell ref="C201:K201"/>
    <mergeCell ref="C162:K162"/>
    <mergeCell ref="C250:J250"/>
    <mergeCell ref="C256:K256"/>
    <mergeCell ref="C186:K186"/>
    <mergeCell ref="C167:K167"/>
    <mergeCell ref="C170:K170"/>
    <mergeCell ref="C206:K206"/>
    <mergeCell ref="C127:K127"/>
    <mergeCell ref="C75:J75"/>
    <mergeCell ref="C132:K132"/>
    <mergeCell ref="C136:K136"/>
    <mergeCell ref="C101:K101"/>
    <mergeCell ref="C97:K97"/>
    <mergeCell ref="C111:K111"/>
    <mergeCell ref="C210:K210"/>
    <mergeCell ref="C216:K216"/>
    <mergeCell ref="C123:K123"/>
    <mergeCell ref="C55:K55"/>
    <mergeCell ref="C247:K247"/>
    <mergeCell ref="C192:K192"/>
    <mergeCell ref="C241:K241"/>
    <mergeCell ref="C183:K183"/>
    <mergeCell ref="C198:K198"/>
    <mergeCell ref="C195:K195"/>
    <mergeCell ref="C229:K229"/>
    <mergeCell ref="C221:K221"/>
    <mergeCell ref="C52:H52"/>
    <mergeCell ref="C140:K140"/>
    <mergeCell ref="C144:K144"/>
    <mergeCell ref="C148:K148"/>
    <mergeCell ref="C93:I93"/>
    <mergeCell ref="K207:L207"/>
    <mergeCell ref="C174:K174"/>
    <mergeCell ref="C177:K177"/>
  </mergeCells>
  <printOptions/>
  <pageMargins left="0.79" right="0.51" top="0.53" bottom="0.67" header="0.5" footer="0.39"/>
  <pageSetup cellComments="asDisplayed" fitToHeight="0"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tlucas</dc:creator>
  <cp:keywords/>
  <dc:description/>
  <cp:lastModifiedBy>Jump, Tammy</cp:lastModifiedBy>
  <cp:lastPrinted>2020-12-18T18:35:42Z</cp:lastPrinted>
  <dcterms:created xsi:type="dcterms:W3CDTF">2004-02-27T16:07:08Z</dcterms:created>
  <dcterms:modified xsi:type="dcterms:W3CDTF">2020-12-18T18:36:18Z</dcterms:modified>
  <cp:category/>
  <cp:version/>
  <cp:contentType/>
  <cp:contentStatus/>
</cp:coreProperties>
</file>