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0"/>
  </bookViews>
  <sheets>
    <sheet name="June 20." sheetId="1" r:id="rId1"/>
    <sheet name="Feb 20" sheetId="2" r:id="rId2"/>
    <sheet name="Jan 20" sheetId="3" r:id="rId3"/>
    <sheet name="Sept. 19" sheetId="4" r:id="rId4"/>
    <sheet name="Aug 2019" sheetId="5" r:id="rId5"/>
    <sheet name="NVScriptsProperties" sheetId="6" state="hidden" r:id="rId6"/>
    <sheet name="DO NOT DELETE - AutoCrat Job Se" sheetId="7" state="hidden" r:id="rId7"/>
  </sheets>
  <definedNames/>
  <calcPr fullCalcOnLoad="1"/>
</workbook>
</file>

<file path=xl/sharedStrings.xml><?xml version="1.0" encoding="utf-8"?>
<sst xmlns="http://schemas.openxmlformats.org/spreadsheetml/2006/main" count="1585" uniqueCount="762">
  <si>
    <t>Timestamp</t>
  </si>
  <si>
    <t>School</t>
  </si>
  <si>
    <t xml:space="preserve">Activity Account </t>
  </si>
  <si>
    <t xml:space="preserve">Account Balance </t>
  </si>
  <si>
    <t>Fundraising Activity</t>
  </si>
  <si>
    <t xml:space="preserve">Projected profit </t>
  </si>
  <si>
    <t>Sponsor</t>
  </si>
  <si>
    <t>Purpose of fundraising activity:</t>
  </si>
  <si>
    <t>Items to be sold:</t>
  </si>
  <si>
    <t xml:space="preserve">Beneficiary of fundraising activity: </t>
  </si>
  <si>
    <t>Date(s) Scheduled:</t>
  </si>
  <si>
    <t>Name of adult supervisor at activity (chaperones, custodians,m etc.)</t>
  </si>
  <si>
    <t xml:space="preserve">Athletic fundraiser </t>
  </si>
  <si>
    <t>If yes, name of sport involved</t>
  </si>
  <si>
    <t xml:space="preserve">Is the corresponding sport participating in fundraiser? </t>
  </si>
  <si>
    <t xml:space="preserve">Email address of bookkeeper or office manager. </t>
  </si>
  <si>
    <t>For Central Office use only</t>
  </si>
  <si>
    <t>Vine Grove</t>
  </si>
  <si>
    <t>Fund 22</t>
  </si>
  <si>
    <t>Book Fair</t>
  </si>
  <si>
    <t>Cindy Vowels</t>
  </si>
  <si>
    <t>Selling books to student body</t>
  </si>
  <si>
    <t>books</t>
  </si>
  <si>
    <t>Library books for students/instructional supplies</t>
  </si>
  <si>
    <t>October 2020/ February 2021</t>
  </si>
  <si>
    <t>No</t>
  </si>
  <si>
    <t>consuelo.murrell@hardin.kyschools.us</t>
  </si>
  <si>
    <t>Beta, Academic Team, Geography Club, Basketball, Volleyball</t>
  </si>
  <si>
    <t>Restaurant Nights</t>
  </si>
  <si>
    <t>Dowdell, Gumm, Webb</t>
  </si>
  <si>
    <t>Local Restaurants give percentage of profit to local schools</t>
  </si>
  <si>
    <t>Food</t>
  </si>
  <si>
    <t>General club supplies, registrations, fees for clubs</t>
  </si>
  <si>
    <t>Misc dates of 2020-21 school year</t>
  </si>
  <si>
    <t>Ashley Cockriel</t>
  </si>
  <si>
    <t>Robotics</t>
  </si>
  <si>
    <t>Fall Pictures</t>
  </si>
  <si>
    <t>To raise funds for equipment/supplies  for team</t>
  </si>
  <si>
    <t>fall pictures</t>
  </si>
  <si>
    <t>Robotics Club</t>
  </si>
  <si>
    <t>August 2020</t>
  </si>
  <si>
    <t>PTO/PTA</t>
  </si>
  <si>
    <t>Raffle (through Charitable Gaming Acct)</t>
  </si>
  <si>
    <t>Nancy McCoy</t>
  </si>
  <si>
    <t>Playground upkeep, Technology purchases, student achievement rewards</t>
  </si>
  <si>
    <t>Raffle Tickets</t>
  </si>
  <si>
    <t>VGE Booster Club</t>
  </si>
  <si>
    <t>Fall 2020</t>
  </si>
  <si>
    <t>Nancy McCoy, various VGE employees</t>
  </si>
  <si>
    <t xml:space="preserve">Beta, Academic Team, Geography, </t>
  </si>
  <si>
    <t>Spring Pictures</t>
  </si>
  <si>
    <t>Vowels</t>
  </si>
  <si>
    <t>General club supplies</t>
  </si>
  <si>
    <t>pictures</t>
  </si>
  <si>
    <t>Beta, AcademicTeam, Geography Club</t>
  </si>
  <si>
    <t>Spring 2021</t>
  </si>
  <si>
    <t>Fun Run</t>
  </si>
  <si>
    <t>McCoy</t>
  </si>
  <si>
    <t>Playground upkeep, technology purchases</t>
  </si>
  <si>
    <t xml:space="preserve">student sponsors </t>
  </si>
  <si>
    <t>Booster Club</t>
  </si>
  <si>
    <t>January 2021</t>
  </si>
  <si>
    <t>A. Cockriel</t>
  </si>
  <si>
    <t>Fall Festival</t>
  </si>
  <si>
    <t>N.McCoy</t>
  </si>
  <si>
    <t>Teacher Appreciation/General Supplies</t>
  </si>
  <si>
    <t>Misc items</t>
  </si>
  <si>
    <t>Booster</t>
  </si>
  <si>
    <t>N.McCoy, misc VGE employees</t>
  </si>
  <si>
    <t>Family Dance</t>
  </si>
  <si>
    <t>Teacher appreciation/testing rewards</t>
  </si>
  <si>
    <t>tickets for dance/concessions</t>
  </si>
  <si>
    <t>April 2021</t>
  </si>
  <si>
    <t>A.Cockriel</t>
  </si>
  <si>
    <t>JTA</t>
  </si>
  <si>
    <t>School general fund</t>
  </si>
  <si>
    <t>Team Tshirt Sales</t>
  </si>
  <si>
    <t>Roberts</t>
  </si>
  <si>
    <t>to pay for field trip fees and transportation</t>
  </si>
  <si>
    <t>Team Tshirts</t>
  </si>
  <si>
    <t>N/A</t>
  </si>
  <si>
    <t>07/15/2020-05/31/2021</t>
  </si>
  <si>
    <t>Roberts, Cardona, Evans</t>
  </si>
  <si>
    <t>Esther.Carr@hardin.kyschools.us</t>
  </si>
  <si>
    <t>School Pictures</t>
  </si>
  <si>
    <t xml:space="preserve">to help pay for paper, printing supplies, and other school supplies if needed </t>
  </si>
  <si>
    <t xml:space="preserve">School pictures </t>
  </si>
  <si>
    <t>Fall and Spring 2020-21</t>
  </si>
  <si>
    <t>Roberts, Cardona</t>
  </si>
  <si>
    <t>esther.carr@hardin.kyschools.us</t>
  </si>
  <si>
    <t xml:space="preserve">Yearbook/8th gr trip </t>
  </si>
  <si>
    <t>yearbook sales</t>
  </si>
  <si>
    <t xml:space="preserve">to help pay for yearbook printing and support 8th grade trip </t>
  </si>
  <si>
    <t>yearbooks</t>
  </si>
  <si>
    <t xml:space="preserve">8th gr trip </t>
  </si>
  <si>
    <t>08/01/2020 - 05/31/2021</t>
  </si>
  <si>
    <t xml:space="preserve">Roberts, Cardona </t>
  </si>
  <si>
    <t>Creekside</t>
  </si>
  <si>
    <t>Spirit Wear</t>
  </si>
  <si>
    <t>PTA</t>
  </si>
  <si>
    <t xml:space="preserve">Raise funds for field trips, playground maintenance, supplemental supplies/equipment </t>
  </si>
  <si>
    <t>School spirit apparel and items</t>
  </si>
  <si>
    <t>CES students</t>
  </si>
  <si>
    <t>All year</t>
  </si>
  <si>
    <t>heather.kee@hardin.kyschools.us</t>
  </si>
  <si>
    <t>Fall festival</t>
  </si>
  <si>
    <t>Food, games, activities, auction</t>
  </si>
  <si>
    <t>CES Students</t>
  </si>
  <si>
    <t>October 2020</t>
  </si>
  <si>
    <t>Texas Roadhouse Giftcards</t>
  </si>
  <si>
    <t>Gift cards</t>
  </si>
  <si>
    <t>November 2020</t>
  </si>
  <si>
    <t>North Middle</t>
  </si>
  <si>
    <t>Yearbook Sales</t>
  </si>
  <si>
    <t>Shelly Haun</t>
  </si>
  <si>
    <t>PBIS Rewards</t>
  </si>
  <si>
    <t>Yearbooks</t>
  </si>
  <si>
    <t>NMS Students</t>
  </si>
  <si>
    <t>Oct. 2020-Mar. 2021</t>
  </si>
  <si>
    <t>lynn.harper@hardin.kyschools.us</t>
  </si>
  <si>
    <t>Lincoln Trail</t>
  </si>
  <si>
    <t>Beta Club</t>
  </si>
  <si>
    <t>Auntie Ann's Pretzel stand</t>
  </si>
  <si>
    <t>Jennifer Allen</t>
  </si>
  <si>
    <t>raise money for supplies and state convention costs</t>
  </si>
  <si>
    <t>pretzels</t>
  </si>
  <si>
    <t>Beta</t>
  </si>
  <si>
    <t>October 2020 TBD</t>
  </si>
  <si>
    <t>STEFANIE.POLIN@HARDIN.KYSCHOOLS.US</t>
  </si>
  <si>
    <t>Paint Night</t>
  </si>
  <si>
    <t>raiser money for supplies and state convention costs</t>
  </si>
  <si>
    <t>door hangers</t>
  </si>
  <si>
    <t>December 2020 TBD</t>
  </si>
  <si>
    <t>Jennifer Allen and Jennifer Williams</t>
  </si>
  <si>
    <t>EHMS</t>
  </si>
  <si>
    <t xml:space="preserve">FUNDS WILL BE SENT TO KOSAIRS NORTONS CHILDRENS HOSPITAL </t>
  </si>
  <si>
    <t>PIGGIES FOR PREMIES</t>
  </si>
  <si>
    <t>MOLLY HAZLE</t>
  </si>
  <si>
    <t xml:space="preserve">RAISING MONEY FOR PATIENTS AT NORTONS CHILDRENS HOSPTIAL </t>
  </si>
  <si>
    <t>DONTATIONS ONLY</t>
  </si>
  <si>
    <t>FALL 2020</t>
  </si>
  <si>
    <t>kimberly.coates@hardin.kyschools.us</t>
  </si>
  <si>
    <t>School Yearbooks</t>
  </si>
  <si>
    <t>AMANDA BALES &amp; BRITTANY VICKERY</t>
  </si>
  <si>
    <t>TO PURCHASE INSTRUCTIONAL MATERIALS &amp; RESOURCES FOR STUDENTS AND STAFF, MATERIALS AND EQUIPMENT FOR YEARBOOK STAFF</t>
  </si>
  <si>
    <t>YEARBOOKS</t>
  </si>
  <si>
    <t>SEPTEMBER 2020 - MARCH 2021</t>
  </si>
  <si>
    <t>SCHOOL PICTURES / LIFETOUCH</t>
  </si>
  <si>
    <t>JENNIFER STITH</t>
  </si>
  <si>
    <t>Funds will be allocated to Fund 22 to help with Field Day, PBIS Rewards, End of year medals &amp; rewards and instructional materials</t>
  </si>
  <si>
    <t>Fall, Spring &amp; Friend Picture Days</t>
  </si>
  <si>
    <t>Jennifer Stith</t>
  </si>
  <si>
    <t>2020-2021 School Year</t>
  </si>
  <si>
    <t>WHMS</t>
  </si>
  <si>
    <t>Strawbridge School Pictures</t>
  </si>
  <si>
    <t xml:space="preserve">Strawbridge </t>
  </si>
  <si>
    <t>To provide pictures for students and raise money for PBIS program</t>
  </si>
  <si>
    <t>School Picture Packets</t>
  </si>
  <si>
    <t>PBIS Program</t>
  </si>
  <si>
    <t>August, October, and March</t>
  </si>
  <si>
    <t>Christin Swords</t>
  </si>
  <si>
    <t>dayna.waddell@hardin.kyschools.us</t>
  </si>
  <si>
    <t>Spirit and Pride Spiritwear sales</t>
  </si>
  <si>
    <t>Spirit and Pride</t>
  </si>
  <si>
    <t>To provide students with opportunity to purchase Laker gear and raise money for PBIS program</t>
  </si>
  <si>
    <t>Tshirts, sweatshirts</t>
  </si>
  <si>
    <t>August and April</t>
  </si>
  <si>
    <t>Yearbook fund</t>
  </si>
  <si>
    <t>Strawbridge Yearbook sales</t>
  </si>
  <si>
    <t>Strawbridge</t>
  </si>
  <si>
    <t>To provide students with opportunity to purchase yearbook and fund student activities</t>
  </si>
  <si>
    <t>WHMS Students</t>
  </si>
  <si>
    <t>October-May</t>
  </si>
  <si>
    <t>Vicky Quiggins</t>
  </si>
  <si>
    <t>CHHS</t>
  </si>
  <si>
    <t>Antonio Menendez</t>
  </si>
  <si>
    <t>to offset student needs</t>
  </si>
  <si>
    <t>school portraits</t>
  </si>
  <si>
    <t>general fund</t>
  </si>
  <si>
    <t>various</t>
  </si>
  <si>
    <t>amy.wheeler@hardin.kyschools.us</t>
  </si>
  <si>
    <t>Yearbook activity account</t>
  </si>
  <si>
    <t>Yearbook sales</t>
  </si>
  <si>
    <t>Yearbook supplies/student activities</t>
  </si>
  <si>
    <t>fall/winter</t>
  </si>
  <si>
    <t>Wendy's School Fundraising Opportunity</t>
  </si>
  <si>
    <t>Jessica Hundley</t>
  </si>
  <si>
    <t xml:space="preserve">raise funds for student activities </t>
  </si>
  <si>
    <t>None - Wendy's will give 20% of purchases made with our code back to school</t>
  </si>
  <si>
    <t>CH General activity account</t>
  </si>
  <si>
    <t>July 1 - August 31, 2020</t>
  </si>
  <si>
    <t>Meadow View</t>
  </si>
  <si>
    <t>BOOK FAIR FUND</t>
  </si>
  <si>
    <t>BOOK FAIR</t>
  </si>
  <si>
    <t>KANDI BRADFORD</t>
  </si>
  <si>
    <t>LIBRARY SIPPLIES</t>
  </si>
  <si>
    <t>BOOKS</t>
  </si>
  <si>
    <t>STUDENTS</t>
  </si>
  <si>
    <t>NOVEMBER 2020</t>
  </si>
  <si>
    <t>karen.spencer@hardin.kyschools.us</t>
  </si>
  <si>
    <t>LIBRARY SUPPLIES</t>
  </si>
  <si>
    <t>FEBRUARY 2021</t>
  </si>
  <si>
    <t>KANDI BRADFORB</t>
  </si>
  <si>
    <t>YEAR BOOK FUND</t>
  </si>
  <si>
    <t>YEAR BOOK SALES</t>
  </si>
  <si>
    <t>CAMERA AND PICTUERS</t>
  </si>
  <si>
    <t>YEAR BOOKS</t>
  </si>
  <si>
    <t>APRIL 2021</t>
  </si>
  <si>
    <t>PICTURE FUND</t>
  </si>
  <si>
    <t>STUDENT PICTURES</t>
  </si>
  <si>
    <t>CARRIE PRATER</t>
  </si>
  <si>
    <t>STUDENT AGENDA AND FOLDERS</t>
  </si>
  <si>
    <t>PICTUERS</t>
  </si>
  <si>
    <t>OCTOBER 2020</t>
  </si>
  <si>
    <t>PICTURES</t>
  </si>
  <si>
    <t>PICTURE SALES</t>
  </si>
  <si>
    <t>STUDENTS AGENDA AND FOLDERS</t>
  </si>
  <si>
    <t>TEACHERS OF MEADOW VIEW</t>
  </si>
  <si>
    <t>MARCH 2021</t>
  </si>
  <si>
    <t>FAMILY RESOURCES - SPIRIT WEAR</t>
  </si>
  <si>
    <t>SPIRIT WEAR</t>
  </si>
  <si>
    <t>ERICA SCOTT</t>
  </si>
  <si>
    <t>FOR FRC TO BENEFIT STUDENTS</t>
  </si>
  <si>
    <t>TSHIRTS</t>
  </si>
  <si>
    <t>SEPTEMBER 2020</t>
  </si>
  <si>
    <t>karen.spencer@hardin.kyschool.us</t>
  </si>
  <si>
    <t>FAMILY RESOURCE - GREAT AMERCAN</t>
  </si>
  <si>
    <t>GREAT AMERICAN - CANDY</t>
  </si>
  <si>
    <t>FRC TO BENEFIT MEADOW VIEW STUDENTS</t>
  </si>
  <si>
    <t>CANDY</t>
  </si>
  <si>
    <t>SEPT/OCT 2020</t>
  </si>
  <si>
    <t>BETA FUND</t>
  </si>
  <si>
    <t>BETA DANCE</t>
  </si>
  <si>
    <t>ANGELA QUILLIN</t>
  </si>
  <si>
    <t>BETA CONVENTION  AND SUPPLIES</t>
  </si>
  <si>
    <t>BANCE</t>
  </si>
  <si>
    <t>MAY 2021</t>
  </si>
  <si>
    <t>Date(s) scheduled:</t>
  </si>
  <si>
    <t>Merged Doc ID - School activity Fund</t>
  </si>
  <si>
    <t>Merged Doc URL - School activity Fund</t>
  </si>
  <si>
    <t>Link to merged Doc - School activity Fund</t>
  </si>
  <si>
    <t>Document Merge Status - School activity Fund</t>
  </si>
  <si>
    <t>Heartland</t>
  </si>
  <si>
    <t>CrownePoint Discount Cards</t>
  </si>
  <si>
    <t>Tiphanie Chitwood</t>
  </si>
  <si>
    <t>To raise funds for end of the year activities such as field day, awards day, and field trips.</t>
  </si>
  <si>
    <t>Discount cards to various businesses in  our community</t>
  </si>
  <si>
    <t>All students</t>
  </si>
  <si>
    <t>January</t>
  </si>
  <si>
    <t>jennifer.wilcox2@hardin.kyschools.us</t>
  </si>
  <si>
    <t>Yes</t>
  </si>
  <si>
    <t>17QgIbNBG2kcFCagliiPzAaRn_6fxYYFi</t>
  </si>
  <si>
    <t>https://drive.google.com/a/hardin.kyschools.us/file/d/17QgIbNBG2kcFCagliiPzAaRn_6fxYYFi/view?usp=drivesdk</t>
  </si>
  <si>
    <t>Document successfully created; Document successfully merged; PDF created; Emails Sent: [To: jennifer.wilcox2@hardin.kyschools.us; no-reply: true]; Manually run by brandy.new@hardin.kyschools.us; Timestamp: Jan 29 2020 11:46 AM</t>
  </si>
  <si>
    <t>Sky's the Limit Spirit Night</t>
  </si>
  <si>
    <t>PTO</t>
  </si>
  <si>
    <t>To raise funds for end of the year activities like field day, awards day, field trips and behavior incentives.</t>
  </si>
  <si>
    <t>Attend Sky's the Limit to partake in the activities the place has to offer.  % of sales will go to school.</t>
  </si>
  <si>
    <t>ALL students of HES</t>
  </si>
  <si>
    <t>January and/or February</t>
  </si>
  <si>
    <t>chaperones/parents of students, Tiphanie Chitwood PTO officers</t>
  </si>
  <si>
    <t>11ubarmexaLVoQz98elK3whfl0G_FvBcU</t>
  </si>
  <si>
    <t>https://drive.google.com/a/hardin.kyschools.us/file/d/11ubarmexaLVoQz98elK3whfl0G_FvBcU/view?usp=drivesdk</t>
  </si>
  <si>
    <t>Document successfully created; Document successfully merged; PDF created; Emails Sent: [To: jennifer.wilcox2@hardin.kyschools.us; no-reply: true]; Manually run by brandy.new@hardin.kyschools.us; Timestamp: Jan 29 2020 11:47 AM</t>
  </si>
  <si>
    <t>Read- A-Thon</t>
  </si>
  <si>
    <t>To raise funds for end of year activities like field day, awards day and field trips.</t>
  </si>
  <si>
    <t>Students collect pledges/money for reading designated amount of time set</t>
  </si>
  <si>
    <t>ALL HES students</t>
  </si>
  <si>
    <t>March</t>
  </si>
  <si>
    <t>parents of students, PTO members, Rebecca Powell, teachers</t>
  </si>
  <si>
    <t>1-ay4oRHoOIJn5Xq7my9SjS8f5Z7IDwJK</t>
  </si>
  <si>
    <t>https://drive.google.com/a/hardin.kyschools.us/file/d/1-ay4oRHoOIJn5Xq7my9SjS8f5Z7IDwJK/view?usp=drivesdk</t>
  </si>
  <si>
    <t>Glow Party</t>
  </si>
  <si>
    <t>To raise funds for end of year activities like field day, awards day behavior celebrations and field trips.</t>
  </si>
  <si>
    <t>Student pay cost to participate in various activities and receive items that glow. Glow necklaces/bracelets, glow games etc</t>
  </si>
  <si>
    <t>April 23 or 24</t>
  </si>
  <si>
    <t>various Heartland staff, PTO officers, chaperones/parents</t>
  </si>
  <si>
    <t>1axKXhwKR9QcUrwiUHlhpSDEr6DCb33_U</t>
  </si>
  <si>
    <t>https://drive.google.com/a/hardin.kyschools.us/file/d/1axKXhwKR9QcUrwiUHlhpSDEr6DCb33_U/view?usp=drivesdk</t>
  </si>
  <si>
    <t>Lakewood</t>
  </si>
  <si>
    <t>Texas Roadhouse Spirit Nights</t>
  </si>
  <si>
    <t>Lakewood PTT</t>
  </si>
  <si>
    <t>5th Grade Field Trip</t>
  </si>
  <si>
    <t>5th grade students</t>
  </si>
  <si>
    <t>Monthly</t>
  </si>
  <si>
    <t>Jessi Riggs, PTT President</t>
  </si>
  <si>
    <t>phyllis.richardson@hardin.kyschools.us</t>
  </si>
  <si>
    <t>1SfE00WCOSXxg4HoiayQZZ9uJONldVxOJ</t>
  </si>
  <si>
    <t>https://drive.google.com/a/hardin.kyschools.us/file/d/1SfE00WCOSXxg4HoiayQZZ9uJONldVxOJ/view?usp=drivesdk</t>
  </si>
  <si>
    <t>Document successfully created; Document successfully merged; PDF created; Emails Sent: [To: phyllis.richardson@hardin.kyschools.us; no-reply: true]; Manually run by brandy.new@hardin.kyschools.us; Timestamp: Jan 29 2020 11:47 AM</t>
  </si>
  <si>
    <t>Spring Festival/Event</t>
  </si>
  <si>
    <t>Lakewood Parent Teacher Team</t>
  </si>
  <si>
    <t>Raise funds for awards, playground maintenance, and supplies for teachers</t>
  </si>
  <si>
    <t>Food, auction items, games, etc.</t>
  </si>
  <si>
    <t>All students PreK-5th grade</t>
  </si>
  <si>
    <t>Spring 2020</t>
  </si>
  <si>
    <t>1-pCKlWcuQU_AweyM0N3WeEVBJSS3slJ3</t>
  </si>
  <si>
    <t>https://drive.google.com/a/hardin.kyschools.us/file/d/1-pCKlWcuQU_AweyM0N3WeEVBJSS3slJ3/view?usp=drivesdk</t>
  </si>
  <si>
    <t>Document successfully created; Document successfully merged; PDF created; Emails Sent: [To: phyllis.richardson@hardin.kyschools.us; no-reply: true]; Manually run by brandy.new@hardin.kyschools.us; Timestamp: Jan 29 2020 11:48 AM</t>
  </si>
  <si>
    <t>Boosterthon</t>
  </si>
  <si>
    <t>Morgan Kaster</t>
  </si>
  <si>
    <t>New playground equipment for new school</t>
  </si>
  <si>
    <t>donations per activity</t>
  </si>
  <si>
    <t>TBD March 2020</t>
  </si>
  <si>
    <t>Morgan Kaster, Chad Sweeney</t>
  </si>
  <si>
    <t>1p88uuOwTOUlGJU74oVuNGPHvEFKJatPe</t>
  </si>
  <si>
    <t>https://drive.google.com/a/hardin.kyschools.us/file/d/1p88uuOwTOUlGJU74oVuNGPHvEFKJatPe/view?usp=drivesdk</t>
  </si>
  <si>
    <t>Document successfully created; Document successfully merged; PDF created; Emails Sent: [To: STEFANIE.POLIN@HARDIN.KYSCHOOLS.US; no-reply: true]; Manually run by brandy.new@hardin.kyschools.us; Timestamp: Jan 29 2020 11:48 AM</t>
  </si>
  <si>
    <t>boosterthon</t>
  </si>
  <si>
    <t>new playground</t>
  </si>
  <si>
    <t>Feb 2020</t>
  </si>
  <si>
    <t>Morgan Kaster, Gena Jeffries and Chad Sweeney</t>
  </si>
  <si>
    <t>1LoeyFkgBmhirpUnnGtd95NPyTjOMMCXO</t>
  </si>
  <si>
    <t>https://drive.google.com/a/hardin.kyschools.us/file/d/1LoeyFkgBmhirpUnnGtd95NPyTjOMMCXO/view?usp=drivesdk</t>
  </si>
  <si>
    <t>Square 1 Art</t>
  </si>
  <si>
    <t>Funds, for materials, field trips, etc</t>
  </si>
  <si>
    <t>Student art printed on items</t>
  </si>
  <si>
    <t>Jan-April</t>
  </si>
  <si>
    <t>1TjApnojhW3PurBX0Zix1k3HUmbegko-J</t>
  </si>
  <si>
    <t>https://drive.google.com/a/hardin.kyschools.us/file/d/1TjApnojhW3PurBX0Zix1k3HUmbegko-J/view?usp=drivesdk</t>
  </si>
  <si>
    <t>Document successfully created; Document successfully merged; PDF created; Emails Sent: [To: heather.kee@hardin.kyschools.us; no-reply: true]; Manually run by brandy.new@hardin.kyschools.us; Timestamp: Jan 29 2020 11:48 AM</t>
  </si>
  <si>
    <t>Gatti's Spirit Night</t>
  </si>
  <si>
    <t>School needs</t>
  </si>
  <si>
    <t>None- Commission from sales</t>
  </si>
  <si>
    <t>Feb.-May</t>
  </si>
  <si>
    <t>None</t>
  </si>
  <si>
    <t>1pQHKTp5tPuGdguyWZVngn8haLaCnUt9E</t>
  </si>
  <si>
    <t>https://drive.google.com/a/hardin.kyschools.us/file/d/1pQHKTp5tPuGdguyWZVngn8haLaCnUt9E/view?usp=drivesdk</t>
  </si>
  <si>
    <t>North Park</t>
  </si>
  <si>
    <t>Cap and Gown Pictures</t>
  </si>
  <si>
    <t>Laura Whelan</t>
  </si>
  <si>
    <t>Purchase a new lawn mower</t>
  </si>
  <si>
    <t>Picture packages</t>
  </si>
  <si>
    <t>North Park grounds</t>
  </si>
  <si>
    <t>March 2020</t>
  </si>
  <si>
    <t>laura.whelan@hardin.kyschools.us</t>
  </si>
  <si>
    <t>1X3BhdzGQEYloz0Xr5MuEnhD-ZYGiA7CO</t>
  </si>
  <si>
    <t>https://drive.google.com/a/hardin.kyschools.us/file/d/1X3BhdzGQEYloz0Xr5MuEnhD-ZYGiA7CO/view?usp=drivesdk</t>
  </si>
  <si>
    <t>Document successfully created; Document successfully merged; PDF created; Emails Sent: [To: laura.whelan@hardin.kyschools.us; no-reply: true]; Manually run by brandy.new@hardin.kyschools.us; Timestamp: Jan 29 2020 11:49 AM</t>
  </si>
  <si>
    <t>Confection Perfection</t>
  </si>
  <si>
    <t>PTSA- Christy Cox</t>
  </si>
  <si>
    <t xml:space="preserve">funds will be deposited into general account and used to finance approved budget to support school activities. </t>
  </si>
  <si>
    <t>cookie dough, cakes, pizza and a variety of online items.</t>
  </si>
  <si>
    <t>PTSA- Christy Cox, Carrie Weber, Kristy Lawson</t>
  </si>
  <si>
    <t>October 15-25, 2019</t>
  </si>
  <si>
    <t>Christy Cox, Carrie Weber, Ms Nickell</t>
  </si>
  <si>
    <t>14ZGoKDR0YAeOz_CZQdtv3fBF8htzCDPS</t>
  </si>
  <si>
    <t>https://drive.google.com/a/hardin.kyschools.us/file/d/14ZGoKDR0YAeOz_CZQdtv3fBF8htzCDPS/view?usp=drivesdk</t>
  </si>
  <si>
    <t>Document successfully created; Document successfully merged; PDF created; Emails Sent: [To: kimberly.coates@hardin.kyschools.us; no-reply: true]; Manually run by brandy.new@hardin.kyschools.us; Timestamp: Sep 25 2019 10:22 AM</t>
  </si>
  <si>
    <t>Spirit Nights</t>
  </si>
  <si>
    <t>Christy Cox</t>
  </si>
  <si>
    <t>to support activities and items needed at EHMS</t>
  </si>
  <si>
    <t>Zaxby, Impellizeris, Topp't &amp; Papa Johns  Spirit Nights- percentage of sales from local restaurants</t>
  </si>
  <si>
    <t>2019-20 School Year</t>
  </si>
  <si>
    <t>Christy Cox, Carrie Weber, Kristy Bacon</t>
  </si>
  <si>
    <t>16qLgNTLVwpwcvUxpG4KKnVpPr_FZFN82</t>
  </si>
  <si>
    <t>https://drive.google.com/a/hardin.kyschools.us/file/d/16qLgNTLVwpwcvUxpG4KKnVpPr_FZFN82/view?usp=drivesdk</t>
  </si>
  <si>
    <t>PTSA- CHRISTY COX</t>
  </si>
  <si>
    <t>To provide a fun community event for the families of EHMS. To rent inflatables for students &amp; supplies for teacher classrooms.</t>
  </si>
  <si>
    <t>food trucks, local vendors, $3 admission to help cover cost of rentals</t>
  </si>
  <si>
    <t>September 20, 2019</t>
  </si>
  <si>
    <t>PTSA- Christy Cox, Lora Boling, Carrie Weber, Dennie Dowell</t>
  </si>
  <si>
    <t>15iwUbzSz-gdpDRetto-pkeMX80lpK9dM</t>
  </si>
  <si>
    <t>https://drive.google.com/a/hardin.kyschools.us/file/d/15iwUbzSz-gdpDRetto-pkeMX80lpK9dM/view?usp=drivesdk</t>
  </si>
  <si>
    <t>GC Burkhead</t>
  </si>
  <si>
    <t>Spirit Sales</t>
  </si>
  <si>
    <t>Holly Moberly</t>
  </si>
  <si>
    <t>To help fund 5th grade class trip</t>
  </si>
  <si>
    <t>GCB spirit wear</t>
  </si>
  <si>
    <t>5th Grade Students</t>
  </si>
  <si>
    <t>Sept 20 - Oct 4, 2019</t>
  </si>
  <si>
    <t>mary.conder@hardin.kyschools.us</t>
  </si>
  <si>
    <t>1e_pa9av4-9ReNoNCVmZfC7WxO1lEuub0</t>
  </si>
  <si>
    <t>https://drive.google.com/a/hardin.kyschools.us/file/d/1e_pa9av4-9ReNoNCVmZfC7WxO1lEuub0/view?usp=drivesdk</t>
  </si>
  <si>
    <t>Document successfully created; Document successfully merged; PDF created; Emails Sent: [To: mary.conder@hardin.kyschools.us; no-reply: true]; Manually run by brandy.new@hardin.kyschools.us; Timestamp: Sep 25 2019 10:22 AM</t>
  </si>
  <si>
    <t>Zaxby's Night</t>
  </si>
  <si>
    <t>Kim Mays</t>
  </si>
  <si>
    <t>Raise funds to benefit GCB students</t>
  </si>
  <si>
    <t>Commission off food sales</t>
  </si>
  <si>
    <t>GCB Students</t>
  </si>
  <si>
    <t>Oct 2019-May 2020</t>
  </si>
  <si>
    <t>1kjGUoc-njgNKkp9LgMLIVcsyZyT8cMp2</t>
  </si>
  <si>
    <t>https://drive.google.com/a/hardin.kyschools.us/file/d/1kjGUoc-njgNKkp9LgMLIVcsyZyT8cMp2/view?usp=drivesdk</t>
  </si>
  <si>
    <t>Document successfully created; Document successfully merged; PDF created; Emails Sent: [To: mary.conder@hardin.kyschools.us; no-reply: true]; Manually run by brandy.new@hardin.kyschools.us; Timestamp: Sep 25 2019 10:23 AM</t>
  </si>
  <si>
    <t>Coke Sales</t>
  </si>
  <si>
    <t>To support GCB students</t>
  </si>
  <si>
    <t>Cases of soft drinks/water</t>
  </si>
  <si>
    <t>Sept 23-27, 2019</t>
  </si>
  <si>
    <t>1iY9tShwWv0Ab6y-xFhIth92fBae46A5p</t>
  </si>
  <si>
    <t>https://drive.google.com/a/hardin.kyschools.us/file/d/1iY9tShwWv0Ab6y-xFhIth92fBae46A5p/view?usp=drivesdk</t>
  </si>
  <si>
    <t>Raise money to benefit GCB Students</t>
  </si>
  <si>
    <t>cases of soft drinks/water</t>
  </si>
  <si>
    <t>1m8FKbFyXGM3nf6HK8DZncF9BqVJCnYo_</t>
  </si>
  <si>
    <t>https://drive.google.com/a/hardin.kyschools.us/file/d/1m8FKbFyXGM3nf6HK8DZncF9BqVJCnYo_/view?usp=drivesdk</t>
  </si>
  <si>
    <t>Texas Roadhouse Nights</t>
  </si>
  <si>
    <t>October 2019-May 2020</t>
  </si>
  <si>
    <t>1XfeXhcpjekTM0NCC2B38VmrgFkvL5Nh6</t>
  </si>
  <si>
    <t>https://drive.google.com/a/hardin.kyschools.us/file/d/1XfeXhcpjekTM0NCC2B38VmrgFkvL5Nh6/view?usp=drivesdk</t>
  </si>
  <si>
    <t>Kroger Rewards</t>
  </si>
  <si>
    <t>commission off kroger reward sales</t>
  </si>
  <si>
    <t>Sept 2019-May 2020</t>
  </si>
  <si>
    <t>1JijdZV7CokA_5toEp_S90JKLkL6l7PKr</t>
  </si>
  <si>
    <t>https://drive.google.com/a/hardin.kyschools.us/file/d/1JijdZV7CokA_5toEp_S90JKLkL6l7PKr/view?usp=drivesdk</t>
  </si>
  <si>
    <t>Fit Pit Work Out-A-Thon</t>
  </si>
  <si>
    <t>Chad Sweeney</t>
  </si>
  <si>
    <t>new school track</t>
  </si>
  <si>
    <t>donations per workout</t>
  </si>
  <si>
    <t>ltes track</t>
  </si>
  <si>
    <t xml:space="preserve"> March 2020 TBD</t>
  </si>
  <si>
    <t>1NvYq3xzBK9lhj60pmqW9XnCew4ayu_45</t>
  </si>
  <si>
    <t>https://drive.google.com/a/hardin.kyschools.us/file/d/1NvYq3xzBK9lhj60pmqW9XnCew4ayu_45/view?usp=drivesdk</t>
  </si>
  <si>
    <t>Document successfully created; Document successfully merged; PDF created; Emails Sent: [To: STEFANIE.POLIN@HARDIN.KYSCHOOLS.US; no-reply: true]; Manually run by brandy.new@hardin.kyschools.us; Timestamp: Sep 25 2019 10:24 AM</t>
  </si>
  <si>
    <t>PE Tshirt Sales</t>
  </si>
  <si>
    <t>new track</t>
  </si>
  <si>
    <t>shirts</t>
  </si>
  <si>
    <t>ltes</t>
  </si>
  <si>
    <t>January 2020</t>
  </si>
  <si>
    <t>1oSq0K2JSbYaq9zaI2R99g09z0h083OII</t>
  </si>
  <si>
    <t>https://drive.google.com/a/hardin.kyschools.us/file/d/1oSq0K2JSbYaq9zaI2R99g09z0h083OII/view?usp=drivesdk</t>
  </si>
  <si>
    <t>Walk -A-Thon</t>
  </si>
  <si>
    <t>sign-up fee to walk a mile</t>
  </si>
  <si>
    <t>Oct. 3, 2019</t>
  </si>
  <si>
    <t>PTA, School Staff, and Community Partners</t>
  </si>
  <si>
    <t>13ir0qGh6d39tjjFBpW4Vb1zyZEaYbvB-</t>
  </si>
  <si>
    <t>https://drive.google.com/a/hardin.kyschools.us/file/d/13ir0qGh6d39tjjFBpW4Vb1zyZEaYbvB-/view?usp=drivesdk</t>
  </si>
  <si>
    <t>Rineyville</t>
  </si>
  <si>
    <t>Haunted House</t>
  </si>
  <si>
    <t>Rineyville Elementary Basketball Team</t>
  </si>
  <si>
    <t>To purchase items for the team</t>
  </si>
  <si>
    <t>Tickets to walk through the haunted house</t>
  </si>
  <si>
    <t>RVES Basketball Team</t>
  </si>
  <si>
    <t>10/19/19 and 10/26/19</t>
  </si>
  <si>
    <t>John Akers (Basketball Coach)</t>
  </si>
  <si>
    <t>Basketball</t>
  </si>
  <si>
    <t>rebecca.moore2@hardin.kyschools.us</t>
  </si>
  <si>
    <t>1QgZ1zuyHM1SyTxI5nWqnHlKPmcq2JHWB</t>
  </si>
  <si>
    <t>https://drive.google.com/a/hardin.kyschools.us/file/d/1QgZ1zuyHM1SyTxI5nWqnHlKPmcq2JHWB/view?usp=drivesdk</t>
  </si>
  <si>
    <t>Document successfully created; Document successfully merged; PDF created; Emails Sent: [To: rebecca.moore2@hardin.kyschools.us; no-reply: true]; Manually run by brandy.new@hardin.kyschools.us; Timestamp: Sep 25 2019 10:24 AM</t>
  </si>
  <si>
    <t xml:space="preserve">Zaxby's </t>
  </si>
  <si>
    <t>Sarah Haynes</t>
  </si>
  <si>
    <t>To purchase items for kids</t>
  </si>
  <si>
    <t>Food that is ordered from the restaurant</t>
  </si>
  <si>
    <t>Rineyville students</t>
  </si>
  <si>
    <t>12/3/19, 2/25/20, and 5/27/20</t>
  </si>
  <si>
    <t>12ukDFyFNvUdUOw5-Xdizxiw1tSwi6ZKP</t>
  </si>
  <si>
    <t>https://drive.google.com/a/hardin.kyschools.us/file/d/12ukDFyFNvUdUOw5-Xdizxiw1tSwi6ZKP/view?usp=drivesdk</t>
  </si>
  <si>
    <t>Mark's Feed Store</t>
  </si>
  <si>
    <t>To raise money for students and families</t>
  </si>
  <si>
    <t xml:space="preserve">Food at restaurant </t>
  </si>
  <si>
    <t>9/19/19</t>
  </si>
  <si>
    <t>Chenoah Clark</t>
  </si>
  <si>
    <t>1K7jcXDXL28_Zg6hN3Lte-T1AU4Y27o8Q</t>
  </si>
  <si>
    <t>https://drive.google.com/a/hardin.kyschools.us/file/d/1K7jcXDXL28_Zg6hN3Lte-T1AU4Y27o8Q/view?usp=drivesdk</t>
  </si>
  <si>
    <t>Document successfully created; Document successfully merged; PDF created; Emails Sent: [To: rebecca.moore2@hardin.kyschools.us; no-reply: true]; Manually run by brandy.new@hardin.kyschools.us; Timestamp: Sep 25 2019 10:25 AM</t>
  </si>
  <si>
    <t>Cecilia Valley</t>
  </si>
  <si>
    <t>BOOKFAIR</t>
  </si>
  <si>
    <t>TAMMY RIGGS</t>
  </si>
  <si>
    <t>LIBRARY BOOKS AND SUPPLIES</t>
  </si>
  <si>
    <t>CECILIA VALLEY STUDENTS</t>
  </si>
  <si>
    <t>FALL\WINTER 2019-2020</t>
  </si>
  <si>
    <t>PAM.EARLES@HARDIN.KYSCHOOLS.US</t>
  </si>
  <si>
    <t>1qJrBwVRuJ08lsByIzxB_7PY3FM5xXQc7</t>
  </si>
  <si>
    <t>https://drive.google.com/a/hardin.kyschools.us/file/d/1qJrBwVRuJ08lsByIzxB_7PY3FM5xXQc7/view?usp=drivesdk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</si>
  <si>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9:43 AM</t>
  </si>
  <si>
    <t>SCHOOL PICTURES</t>
  </si>
  <si>
    <t>NICOLE KISER</t>
  </si>
  <si>
    <t>SCHOOL SUPPLIES/INSTRUCTIONAL MATERIALS</t>
  </si>
  <si>
    <t>FALL/WINTER/SPRING 2019-2020</t>
  </si>
  <si>
    <t>CECILIA VALLEY STAFF</t>
  </si>
  <si>
    <t>1DDldc0HDxlOg-LhLH72YV8-qZMGGk-rc</t>
  </si>
  <si>
    <t>https://drive.google.com/a/hardin.kyschools.us/file/d/1DDldc0HDxlOg-LhLH72YV8-qZMGGk-rc/view?usp=drivesdk</t>
  </si>
  <si>
    <t>SPIRITWEAR</t>
  </si>
  <si>
    <t>FALL 2019</t>
  </si>
  <si>
    <t>1jAgE3jM7gkHY49ow2SQ9xK3WAPJilMMl</t>
  </si>
  <si>
    <t>https://drive.google.com/a/hardin.kyschools.us/file/d/1jAgE3jM7gkHY49ow2SQ9xK3WAPJilMMl/view?usp=drivesdk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</si>
  <si>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9:44 AM</t>
  </si>
  <si>
    <t>YEARBOOK</t>
  </si>
  <si>
    <t>JESSICA BASHAM</t>
  </si>
  <si>
    <t>INSTRUCTIONAL SUPPLIES</t>
  </si>
  <si>
    <t>FALL/WINTER 2019</t>
  </si>
  <si>
    <t>12PhZa-S9NpbV0mb_KnHHFftBqH4-oblG</t>
  </si>
  <si>
    <t>https://drive.google.com/a/hardin.kyschools.us/file/d/12PhZa-S9NpbV0mb_KnHHFftBqH4-oblG/view?usp=drivesdk</t>
  </si>
  <si>
    <t>FALL FESTIVAL</t>
  </si>
  <si>
    <t>SCHOOL NEEDS/CLASSROOM SUPPLIES</t>
  </si>
  <si>
    <t>GAMES/ACTIVITIES/FOOD</t>
  </si>
  <si>
    <t>PTO/CECILIA VALLEY STAFF</t>
  </si>
  <si>
    <t>1uFBiaRGC4K9JE6W-GLTkgrhmGADdxigg</t>
  </si>
  <si>
    <t>https://drive.google.com/a/hardin.kyschools.us/file/d/1uFBiaRGC4K9JE6W-GLTkgrhmGADdxigg/view?usp=drivesdk</t>
  </si>
  <si>
    <t>POPCORNOPOLIS</t>
  </si>
  <si>
    <t>SCHOOL NEEDS/ CLASSROOM SUPPLIES</t>
  </si>
  <si>
    <t>POPCORN</t>
  </si>
  <si>
    <t>1VWLoLcpEhtg4j4YO9ScZWqbTUz_Wm4nv</t>
  </si>
  <si>
    <t>https://drive.google.com/a/hardin.kyschools.us/file/d/1VWLoLcpEhtg4j4YO9ScZWqbTUz_Wm4nv/view?usp=drivesdk</t>
  </si>
  <si>
    <t>Yearbook</t>
  </si>
  <si>
    <t>Sue Ellen Langley</t>
  </si>
  <si>
    <t>Provide yearbooks for purchase</t>
  </si>
  <si>
    <t>All Year</t>
  </si>
  <si>
    <t>1tl2YZ774QPfAiDWrBogKuZrH3ogkxZOZ</t>
  </si>
  <si>
    <t>https://drive.google.com/a/hardin.kyschools.us/file/d/1tl2YZ774QPfAiDWrBogKuZrH3ogkxZOZ/view?usp=drivesdk</t>
  </si>
  <si>
    <t>Picture Sales</t>
  </si>
  <si>
    <t>Heather Kee</t>
  </si>
  <si>
    <t>Supplemental supplies, materials, field trips</t>
  </si>
  <si>
    <t>September 2019, January 2020, March 2020</t>
  </si>
  <si>
    <t>Heather Kee, Sue Ellen Langley</t>
  </si>
  <si>
    <t>12dck-V4AvmcWCJR-7HNOsZYRoMNFy3Zb</t>
  </si>
  <si>
    <t>https://drive.google.com/a/hardin.kyschools.us/file/d/12dck-V4AvmcWCJR-7HNOsZYRoMNFy3Zb/view?usp=drivesdk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</si>
  <si>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9:45 AM</t>
  </si>
  <si>
    <t>Jump Rope for Heart</t>
  </si>
  <si>
    <t>Allen Brawner</t>
  </si>
  <si>
    <t>Donations to AHA</t>
  </si>
  <si>
    <t>American Heart Assocation</t>
  </si>
  <si>
    <t>February 2020</t>
  </si>
  <si>
    <t>1bI2Tnp15b5AR7DqGO0uq3DNYm2dohihs</t>
  </si>
  <si>
    <t>https://drive.google.com/a/hardin.kyschools.us/file/d/1bI2Tnp15b5AR7DqGO0uq3DNYm2dohihs/view?usp=drivesdk</t>
  </si>
  <si>
    <t>Fall Bookfair</t>
  </si>
  <si>
    <t>Books, technology, and supplies for library</t>
  </si>
  <si>
    <t>books, posters, etc.</t>
  </si>
  <si>
    <t>September 2019</t>
  </si>
  <si>
    <t>1qSGXCiI8k6SnyC_3vZeoFja3FEiqRSmS</t>
  </si>
  <si>
    <t>https://drive.google.com/a/hardin.kyschools.us/file/d/1qSGXCiI8k6SnyC_3vZeoFja3FEiqRSmS/view?usp=drivesdk</t>
  </si>
  <si>
    <t>Spring Bookfair</t>
  </si>
  <si>
    <t>1lgnI4Y9IHxfn5-2_619KiUZyex_sDDXI</t>
  </si>
  <si>
    <t>https://drive.google.com/a/hardin.kyschools.us/file/d/1lgnI4Y9IHxfn5-2_619KiUZyex_sDDXI/view?usp=drivesdk</t>
  </si>
  <si>
    <t>Computers for Education</t>
  </si>
  <si>
    <t>Technology for classrooms</t>
  </si>
  <si>
    <t>1r0dKlP7cI5EeK88I-QAnHsiw-GnyClWv</t>
  </si>
  <si>
    <t>https://drive.google.com/a/hardin.kyschools.us/file/d/1r0dKlP7cI5EeK88I-QAnHsiw-GnyClWv/view?usp=drivesdk</t>
  </si>
  <si>
    <t>St. Jude Marathon</t>
  </si>
  <si>
    <t>Donation to St. Jude</t>
  </si>
  <si>
    <t>St. Jude</t>
  </si>
  <si>
    <t>November 2019</t>
  </si>
  <si>
    <t>12GKyrmkdgc2xMZ0KPsu-GgSTrdOfEOs7</t>
  </si>
  <si>
    <t>https://drive.google.com/a/hardin.kyschools.us/file/d/12GKyrmkdgc2xMZ0KPsu-GgSTrdOfEOs7/view?usp=drivesdk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</si>
  <si>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9:46 AM</t>
  </si>
  <si>
    <t>instructional field trips, supplies, equipment, technology</t>
  </si>
  <si>
    <t>Fall festival tickets, food, games, auction</t>
  </si>
  <si>
    <t>Fall 2019</t>
  </si>
  <si>
    <t>PTA members, homeroom teachers</t>
  </si>
  <si>
    <t>16CuHAFhZLUPp2-BitXhSkIIVEzWg2T5a</t>
  </si>
  <si>
    <t>https://drive.google.com/a/hardin.kyschools.us/file/d/16CuHAFhZLUPp2-BitXhSkIIVEzWg2T5a/view?usp=drivesdk</t>
  </si>
  <si>
    <t xml:space="preserve">Little Caesar's </t>
  </si>
  <si>
    <t>Field trips, supplies, equipment, technology</t>
  </si>
  <si>
    <t>Pizza Kits</t>
  </si>
  <si>
    <t>2019-20 School year</t>
  </si>
  <si>
    <t>Homeroom teachers</t>
  </si>
  <si>
    <t>1sWuu7rQUBfkHF3LubL5ed0VMnUAjqA3X</t>
  </si>
  <si>
    <t>https://drive.google.com/a/hardin.kyschools.us/file/d/1sWuu7rQUBfkHF3LubL5ed0VMnUAjqA3X/view?usp=drivesdk</t>
  </si>
  <si>
    <t>Spirit wear sales</t>
  </si>
  <si>
    <t>Spirit items</t>
  </si>
  <si>
    <t>PTA members</t>
  </si>
  <si>
    <t>12hKVuCqIMwaXniYFkCQE8D8fuGYADk5N</t>
  </si>
  <si>
    <t>https://drive.google.com/a/hardin.kyschools.us/file/d/12hKVuCqIMwaXniYFkCQE8D8fuGYADk5N/view?usp=drivesdk</t>
  </si>
  <si>
    <t>Texas Roadhouse</t>
  </si>
  <si>
    <t xml:space="preserve">Instructional and supplemental, supplies, trips, </t>
  </si>
  <si>
    <t>PTA officers</t>
  </si>
  <si>
    <t>1fQS5j39T3PtdpaWm1EELKhPcxoyHpZne</t>
  </si>
  <si>
    <t>https://drive.google.com/a/hardin.kyschools.us/file/d/1fQS5j39T3PtdpaWm1EELKhPcxoyHpZne/view?usp=drivesdk</t>
  </si>
  <si>
    <t>GCB</t>
  </si>
  <si>
    <t>Pictures</t>
  </si>
  <si>
    <t>GCB Stu</t>
  </si>
  <si>
    <t>1v4O5ME-eGik9lx0156iKSHeLvsWu_YJ0</t>
  </si>
  <si>
    <t>https://drive.google.com/a/hardin.kyschools.us/file/d/1v4O5ME-eGik9lx0156iKSHeLvsWu_YJ0/view?usp=drivesdk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</si>
  <si>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9:47 AM</t>
  </si>
  <si>
    <t>Fall Spring 19-20</t>
  </si>
  <si>
    <t>1TrH3mYjiwxHvDcXujkkIJovXxSBpBBDr</t>
  </si>
  <si>
    <t>https://drive.google.com/a/hardin.kyschools.us/file/d/1TrH3mYjiwxHvDcXujkkIJovXxSBpBBDr/view?usp=drivesdk</t>
  </si>
  <si>
    <t>scholastic book fair</t>
  </si>
  <si>
    <t>Books</t>
  </si>
  <si>
    <t>Fall 19</t>
  </si>
  <si>
    <t>1EDXX2nmYygwn4Stzo7rgT_i78WQMO-EN</t>
  </si>
  <si>
    <t>https://drive.google.com/a/hardin.kyschools.us/file/d/1EDXX2nmYygwn4Stzo7rgT_i78WQMO-EN/view?usp=drivesdk</t>
  </si>
  <si>
    <t>Charleston Wrap</t>
  </si>
  <si>
    <t>Student Activities</t>
  </si>
  <si>
    <t>1MWopSBcbPF2UpZ6HuUfiIwdzkREHLIc2</t>
  </si>
  <si>
    <t>https://drive.google.com/a/hardin.kyschools.us/file/d/1MWopSBcbPF2UpZ6HuUfiIwdzkREHLIc2/view?usp=drivesdk</t>
  </si>
  <si>
    <t>Burger King Night</t>
  </si>
  <si>
    <t>all year</t>
  </si>
  <si>
    <t>1RjcVpuRZ-blUPGJpH6jdhIomlaoh_TeZ</t>
  </si>
  <si>
    <t>https://drive.google.com/a/hardin.kyschools.us/file/d/1RjcVpuRZ-blUPGJpH6jdhIomlaoh_TeZ/view?usp=drivesdk</t>
  </si>
  <si>
    <t>Box Tops</t>
  </si>
  <si>
    <t>fall-spring</t>
  </si>
  <si>
    <t>1hOqQt2FqkhCnX3-vcy5Xec5anZ-rQgfl</t>
  </si>
  <si>
    <t>https://drive.google.com/a/hardin.kyschools.us/file/d/1hOqQt2FqkhCnX3-vcy5Xec5anZ-rQgfl/view?usp=drivesdk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</si>
  <si>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9:48 AM</t>
  </si>
  <si>
    <t>Sudz Fundrasing</t>
  </si>
  <si>
    <t>playground/PBIS</t>
  </si>
  <si>
    <t>Lakewood Students</t>
  </si>
  <si>
    <t>Shelee Clark</t>
  </si>
  <si>
    <t>no</t>
  </si>
  <si>
    <t>shelee.clark@hardin.kyschools.us</t>
  </si>
  <si>
    <t>1drV-rM215QI6urkjxFP6hYPNnbc-6yye</t>
  </si>
  <si>
    <t>https://drive.google.com/a/hardin.kyschools.us/file/d/1drV-rM215QI6urkjxFP6hYPNnbc-6yye/view?usp=drivesdk</t>
  </si>
  <si>
    <t>Paint Party</t>
  </si>
  <si>
    <t>1JBjdh_nG6dGo6MZW4LX8ZwTGcS_VsRr3</t>
  </si>
  <si>
    <t>https://drive.google.com/a/hardin.kyschools.us/file/d/1JBjdh_nG6dGo6MZW4LX8ZwTGcS_VsRr3/view?usp=drivesdk</t>
  </si>
  <si>
    <t>ROAR T</t>
  </si>
  <si>
    <t>Fall 2021</t>
  </si>
  <si>
    <t>1I3gA0kBCbBSm9MwwMettHVAvpSYl9nxe</t>
  </si>
  <si>
    <t>https://drive.google.com/a/hardin.kyschools.us/file/d/1I3gA0kBCbBSm9MwwMettHVAvpSYl9nxe/view?usp=drivesdk</t>
  </si>
  <si>
    <t>Class Pictures</t>
  </si>
  <si>
    <t>Lakewood Elementary School</t>
  </si>
  <si>
    <t>Fund 22-School supplies and instructional materials</t>
  </si>
  <si>
    <t>All Students PreK-5</t>
  </si>
  <si>
    <t>Kim Smith</t>
  </si>
  <si>
    <t>1MBk-mqMbpQgPHX0uQeJqrR4ssIDmfOsP</t>
  </si>
  <si>
    <t>https://drive.google.com/a/hardin.kyschools.us/file/d/1MBk-mqMbpQgPHX0uQeJqrR4ssIDmfOsP/view?usp=drivesdk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</si>
  <si>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9:49 AM</t>
  </si>
  <si>
    <t>Fund 22--School supplies and instructional materials</t>
  </si>
  <si>
    <t>All students PreK-5</t>
  </si>
  <si>
    <t>Sarah Newton</t>
  </si>
  <si>
    <t>1GE-V0qOmm7RMb8zYX3iRB8PwXWr4Avyc</t>
  </si>
  <si>
    <t>https://drive.google.com/a/hardin.kyschools.us/file/d/1GE-V0qOmm7RMb8zYX3iRB8PwXWr4Avyc/view?usp=drivesdk</t>
  </si>
  <si>
    <t>New Highland</t>
  </si>
  <si>
    <t>Cars 4 Classrooms</t>
  </si>
  <si>
    <t>Swope Toyota</t>
  </si>
  <si>
    <t>Raise funds to purchase STEAM items and resources for 21st Century afterschool program</t>
  </si>
  <si>
    <t>Test Drive new Vehicle</t>
  </si>
  <si>
    <t>NHE Students</t>
  </si>
  <si>
    <t>October 24</t>
  </si>
  <si>
    <t>Ms Packer</t>
  </si>
  <si>
    <t>melissa.swift@hardin.kyschools.us</t>
  </si>
  <si>
    <t>1PwwUHtXfZk_CO9xH-MqVxvKZ7R38l_w-</t>
  </si>
  <si>
    <t>https://drive.google.com/a/hardin.kyschools.us/file/d/1PwwUHtXfZk_CO9xH-MqVxvKZ7R38l_w-/view?usp=drivesdk</t>
  </si>
  <si>
    <t>Fall/Spring Pictures</t>
  </si>
  <si>
    <t>Bus ID tags, PBIS incentives, Mulch and playground/landscaping needs, instructional materials/resources for student success</t>
  </si>
  <si>
    <t>Picture Packages</t>
  </si>
  <si>
    <t>NPES students</t>
  </si>
  <si>
    <t>Sept 30, 2019, March 3, 2020</t>
  </si>
  <si>
    <t>LAURA WHELAN</t>
  </si>
  <si>
    <t>10xHB4_Kk94DG93N3HPuGr99uxN_0z4aF</t>
  </si>
  <si>
    <t>https://drive.google.com/a/hardin.kyschools.us/file/d/10xHB4_Kk94DG93N3HPuGr99uxN_0z4aF/view?usp=drivesdk</t>
  </si>
  <si>
    <t>Scholastic Book Fair</t>
  </si>
  <si>
    <t>Cindy Sage</t>
  </si>
  <si>
    <t>Library Equipment, books, furniture</t>
  </si>
  <si>
    <t>Dec. 2-6, 2019</t>
  </si>
  <si>
    <t>1DW5HzV8mg0chEf2SmahqxSMMTol9zrtS</t>
  </si>
  <si>
    <t>https://drive.google.com/a/hardin.kyschools.us/file/d/1DW5HzV8mg0chEf2SmahqxSMMTol9zrtS/view?usp=drivesdk</t>
  </si>
  <si>
    <t>T-shirt sales</t>
  </si>
  <si>
    <t>Cultural Art Assemblies, PBIS Incentives, Birthday Books</t>
  </si>
  <si>
    <t>T-shirts</t>
  </si>
  <si>
    <t>Aug 29-Sept 13, 2019</t>
  </si>
  <si>
    <t>1JRjzDFMQYpq2igNBBTkUsrdozO0BNiXA</t>
  </si>
  <si>
    <t>https://drive.google.com/a/hardin.kyschools.us/file/d/1JRjzDFMQYpq2igNBBTkUsrdozO0BNiXA/view?usp=drivesdk</t>
  </si>
  <si>
    <t>Raise funds to enhance student needs</t>
  </si>
  <si>
    <t>T-Shirts, Hoodies</t>
  </si>
  <si>
    <t>Student</t>
  </si>
  <si>
    <t>13_R_xSmj85Yi3SrUZt27mF1TOjv1Zvzg</t>
  </si>
  <si>
    <t>https://drive.google.com/a/hardin.kyschools.us/file/d/13_R_xSmj85Yi3SrUZt27mF1TOjv1Zvzg/view?usp=drivesdk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</si>
  <si>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9:50 AM</t>
  </si>
  <si>
    <t>To repair and enhance the playground</t>
  </si>
  <si>
    <t>Students run laps for pledges</t>
  </si>
  <si>
    <t>Students and Community</t>
  </si>
  <si>
    <t>1x1cXUR1VcbY2ecTlO1IT0bj03jhrNB2p</t>
  </si>
  <si>
    <t>https://drive.google.com/a/hardin.kyschools.us/file/d/1x1cXUR1VcbY2ecTlO1IT0bj03jhrNB2p/view?usp=drivesdk</t>
  </si>
  <si>
    <t>Santa Shop</t>
  </si>
  <si>
    <t>To support and enhance student lives</t>
  </si>
  <si>
    <t>Christmas Gifts</t>
  </si>
  <si>
    <t>Students</t>
  </si>
  <si>
    <t>December 2019</t>
  </si>
  <si>
    <t>1Ne7rB8HUyaSKJIeYw1j0QISOwDYLyqHC</t>
  </si>
  <si>
    <t>https://drive.google.com/a/hardin.kyschools.us/file/d/1Ne7rB8HUyaSKJIeYw1j0QISOwDYLyqHC/view?usp=drivesdk</t>
  </si>
  <si>
    <t>Valentine Grams</t>
  </si>
  <si>
    <t>Support student activities</t>
  </si>
  <si>
    <t xml:space="preserve">Valentine Grams </t>
  </si>
  <si>
    <t>1tjJJJOjPonRiIm1e1qLoKRC4fqMhu7ej</t>
  </si>
  <si>
    <t>https://drive.google.com/a/hardin.kyschools.us/file/d/1tjJJJOjPonRiIm1e1qLoKRC4fqMhu7ej/view?usp=drivesdk</t>
  </si>
  <si>
    <t>Raise money for various activities for student and families</t>
  </si>
  <si>
    <t xml:space="preserve">Students </t>
  </si>
  <si>
    <t>November 2019 and March 2020</t>
  </si>
  <si>
    <t>1_LGRm_k29ssKyLswuhkBA9lCOBx7P2se</t>
  </si>
  <si>
    <t>https://drive.google.com/a/hardin.kyschools.us/file/d/1_LGRm_k29ssKyLswuhkBA9lCOBx7P2se/view?usp=drivesdk</t>
  </si>
  <si>
    <t>Community fun and fellowship</t>
  </si>
  <si>
    <t>Games and Supper</t>
  </si>
  <si>
    <t>October 2019</t>
  </si>
  <si>
    <t>PTA, Rineyville Staff and Families</t>
  </si>
  <si>
    <t>1tU_MpKB5QU1Y0uENpUR07XUwrgB6bL62</t>
  </si>
  <si>
    <t>https://drive.google.com/a/hardin.kyschools.us/file/d/1tU_MpKB5QU1Y0uENpUR07XUwrgB6bL62/view?usp=drivesdk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</si>
  <si>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9:51 AM</t>
  </si>
  <si>
    <t>Books for library</t>
  </si>
  <si>
    <t xml:space="preserve">Get students involved in reading </t>
  </si>
  <si>
    <t>Fall 2019 and Spring 2020</t>
  </si>
  <si>
    <t>152WPzP5uE6X572VMrlS9-2M1oJ50AqMZ</t>
  </si>
  <si>
    <t>https://drive.google.com/a/hardin.kyschools.us/file/d/152WPzP5uE6X572VMrlS9-2M1oJ50AqMZ/view?usp=drivesdk</t>
  </si>
  <si>
    <t>Coca Cola Sales</t>
  </si>
  <si>
    <t>Rineyville Elementary School</t>
  </si>
  <si>
    <t>Bounce Houses and Kona Ice on Field Day</t>
  </si>
  <si>
    <t>Coca Cola Soft Drinks</t>
  </si>
  <si>
    <t>Sarah Haynes and Stephanie Breeding</t>
  </si>
  <si>
    <t>1_eYrbRH88iHtFZXf1jiCx4w6xSnzQP45</t>
  </si>
  <si>
    <t>https://drive.google.com/a/hardin.kyschools.us/file/d/1_eYrbRH88iHtFZXf1jiCx4w6xSnzQP45/view?usp=drivesdk</t>
  </si>
  <si>
    <t>Yearbook Fund</t>
  </si>
  <si>
    <t>Rineyville Elementary</t>
  </si>
  <si>
    <t xml:space="preserve">Not a true fundraiser.  We only charge what is needed to cover the cost of the yearbook </t>
  </si>
  <si>
    <t>October 2019- end of school year</t>
  </si>
  <si>
    <t>Andrea Musselman</t>
  </si>
  <si>
    <t>1bqfPYq2Dwtobst6lqSmFldJMLA-2IwCp</t>
  </si>
  <si>
    <t>https://drive.google.com/a/hardin.kyschools.us/file/d/1bqfPYq2Dwtobst6lqSmFldJMLA-2IwCp/view?usp=drivesdk</t>
  </si>
  <si>
    <t>Buy books and things that are needed for the school</t>
  </si>
  <si>
    <t>Individual and class pictures</t>
  </si>
  <si>
    <t>students</t>
  </si>
  <si>
    <t>1nkeXdkce5PD_RhmlbY5MotKD9PLonzGC</t>
  </si>
  <si>
    <t>https://drive.google.com/a/hardin.kyschools.us/file/d/1nkeXdkce5PD_RhmlbY5MotKD9PLonzGC/view?usp=drivesdk</t>
  </si>
  <si>
    <t>April 2020</t>
  </si>
  <si>
    <t>1XgTSXiGX8B8qFHrAg-Y2Qq_3hqipJtZi</t>
  </si>
  <si>
    <t>https://drive.google.com/a/hardin.kyschools.us/file/d/1XgTSXiGX8B8qFHrAg-Y2Qq_3hqipJtZi/view?usp=drivesdk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</si>
  <si>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9:52 AM</t>
  </si>
  <si>
    <t>autocratn</t>
  </si>
  <si>
    <t>autocratp</t>
  </si>
  <si>
    <t>dataSheetName</t>
  </si>
  <si>
    <t>"June 20."</t>
  </si>
  <si>
    <t>v</t>
  </si>
  <si>
    <t>"5.1"</t>
  </si>
  <si>
    <t>vp</t>
  </si>
  <si>
    <t>updateTime</t>
  </si>
  <si>
    <t>"1.592426512202E12"</t>
  </si>
  <si>
    <t>dataSheetId</t>
  </si>
  <si>
    <t>"1.341275095E9"</t>
  </si>
  <si>
    <t>ssId</t>
  </si>
  <si>
    <t>"1IfbMAU9MKpj-RSBStjn21rdRM1kYReh2pTpnluoNAIc"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</si>
  <si>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</si>
  <si>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</si>
  <si>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</si>
  <si>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</si>
  <si>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</si>
  <si>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</si>
  <si>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</si>
  <si>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</si>
  <si>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</si>
  <si>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</si>
  <si>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</si>
  <si>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</si>
  <si>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</si>
  <si>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</si>
  <si>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</si>
  <si>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</si>
  <si>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</si>
  <si>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</si>
  <si>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</si>
  <si>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</si>
  <si>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</si>
  <si>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</si>
  <si>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</si>
  <si>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</si>
  <si>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</si>
  <si>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</si>
  <si>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</si>
  <si>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</si>
  <si>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</si>
  <si>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_1564421856592</t>
  </si>
  <si>
    <t>School activity Fund</t>
  </si>
  <si>
    <t>1FV9-IqpqVXyh5R2l0neLb3lXXi8UUKO-4VbybNKCl-Y</t>
  </si>
  <si>
    <t>&lt;&lt;Fundraising Activity&gt;&gt; &lt;&lt;School&gt;&gt;</t>
  </si>
  <si>
    <t>PDF</t>
  </si>
  <si>
    <t>["11DqhKfMuuV4K7xOSVCToq2RyiW_dIEhW"]</t>
  </si>
  <si>
    <t>[]</t>
  </si>
  <si>
    <t>[{"headerMap":"For Central Office use only","value":"NOT NULL"}]</t>
  </si>
  <si>
    <t>MULTIPLE_OUTPUT</t>
  </si>
  <si>
    <t>[{"tag":"School","type":"STANDARD","details":{"isUnmapped":false,"headerMap":"School"}},{"tag":"Activity Account ","type":"STANDARD","details":{"isUnmapped":false,"headerMap":"Activity Account "}},{"tag":"Name of Fundraiser ","type":"STANDARD","details":{"isUnmapped":false,"headerMap":"Fundraising Activity"}},{"tag":"Sponsor ","type":"STANDARD","details":{"isUnmapped":false,"headerMap":"Sponsor"}},{"tag":"Timestamp","type":"STANDARD","details":{"isUnmapped":false,"headerMap":"Timestamp"}},{"tag":"Purpose of fundraising activity:","type":"STANDARD","details":{"isUnmapped":false,"headerMap":"Purpose of fundraising activity:"}},{"tag":"Items to be sold:","type":"STANDARD","details":{"isUnmapped":false,"headerMap":"Items to be sold:"}},{"tag":"Beneficiary of fundraising activity:","type":"STANDARD","details":{"isUnmapped":false,"headerMap":"Beneficiary of fundraising activity: "}},{"tag":"Date(s) scheduled:","type":"STANDARD","details":{"isUnmapped":false,"headerMap":"Date(s) scheduled:"}},{"tag":"Name of adult supervisor at activity (chaperones, custodians,m etc.) ","type":"STANDARD","details":{"isUnmapped":false,"headerMap":"Name of adult supervisor at activity (chaperones, custodians,m etc.)"}},{"tag":"If yes, name of sport involved","type":"STANDARD","details":{"isUnmapped":false,"headerMap":"If yes, name of sport involved"}},{"tag":"Athletic fundraiser ","type":"STANDARD","details":{"isUnmapped":false,"headerMap":"Athletic fundraiser "}},{"tag":"Is the corresponding sport participating in fundraiser? ","type":"STANDARD","details":{"isUnmapped":false,"headerMap":"Is the corresponding sport participating in fundraiser? "}},{"tag":"For Central Office use only","type":"STANDARD","details":{"headerMap":"For Central Office use only","isUnmapped":false}}]</t>
  </si>
  <si>
    <t>&lt;&lt;Email address of bookkeeper or office manager. &gt;&gt;</t>
  </si>
  <si>
    <t>Fundraiser Approval F-SA-2A</t>
  </si>
  <si>
    <t>This can be printed or kept digitally on file for your records. 
If you have any questions contact John Stith.</t>
  </si>
  <si>
    <t>2020-02-04T09:15:18.186Z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</si>
</sst>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m/d/yy"/>
    <numFmt numFmtId="166" formatCode="&quot;$&quot;#,##0"/>
    <numFmt numFmtId="167" formatCode="&quot;$&quot;#,##0.00"/>
    <numFmt numFmtId="168" formatCode="mmm\ yyyy"/>
    <numFmt numFmtId="169" formatCode="mmm\ d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Arial"/>
      <family val="0"/>
    </font>
    <font>
      <u val="single"/>
      <sz val="10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a/hardin.kyschools.us/file/d/17QgIbNBG2kcFCagliiPzAaRn_6fxYYFi/view?usp=drivesdk" TargetMode="External" /><Relationship Id="rId2" Type="http://schemas.openxmlformats.org/officeDocument/2006/relationships/hyperlink" Target="https://drive.google.com/a/hardin.kyschools.us/file/d/11ubarmexaLVoQz98elK3whfl0G_FvBcU/view?usp=drivesdk" TargetMode="External" /><Relationship Id="rId3" Type="http://schemas.openxmlformats.org/officeDocument/2006/relationships/hyperlink" Target="https://drive.google.com/a/hardin.kyschools.us/file/d/1-ay4oRHoOIJn5Xq7my9SjS8f5Z7IDwJK/view?usp=drivesdk" TargetMode="External" /><Relationship Id="rId4" Type="http://schemas.openxmlformats.org/officeDocument/2006/relationships/hyperlink" Target="https://drive.google.com/a/hardin.kyschools.us/file/d/1axKXhwKR9QcUrwiUHlhpSDEr6DCb33_U/view?usp=drivesdk" TargetMode="External" /><Relationship Id="rId5" Type="http://schemas.openxmlformats.org/officeDocument/2006/relationships/hyperlink" Target="https://drive.google.com/a/hardin.kyschools.us/file/d/1SfE00WCOSXxg4HoiayQZZ9uJONldVxOJ/view?usp=drivesdk" TargetMode="External" /><Relationship Id="rId6" Type="http://schemas.openxmlformats.org/officeDocument/2006/relationships/hyperlink" Target="https://drive.google.com/a/hardin.kyschools.us/file/d/1-pCKlWcuQU_AweyM0N3WeEVBJSS3slJ3/view?usp=drivesdk" TargetMode="External" /><Relationship Id="rId7" Type="http://schemas.openxmlformats.org/officeDocument/2006/relationships/hyperlink" Target="https://drive.google.com/a/hardin.kyschools.us/file/d/1p88uuOwTOUlGJU74oVuNGPHvEFKJatPe/view?usp=drivesdk" TargetMode="External" /><Relationship Id="rId8" Type="http://schemas.openxmlformats.org/officeDocument/2006/relationships/hyperlink" Target="https://drive.google.com/a/hardin.kyschools.us/file/d/1LoeyFkgBmhirpUnnGtd95NPyTjOMMCXO/view?usp=drivesdk" TargetMode="External" /><Relationship Id="rId9" Type="http://schemas.openxmlformats.org/officeDocument/2006/relationships/hyperlink" Target="https://drive.google.com/a/hardin.kyschools.us/file/d/1TjApnojhW3PurBX0Zix1k3HUmbegko-J/view?usp=drivesdk" TargetMode="External" /><Relationship Id="rId10" Type="http://schemas.openxmlformats.org/officeDocument/2006/relationships/hyperlink" Target="https://drive.google.com/a/hardin.kyschools.us/file/d/1pQHKTp5tPuGdguyWZVngn8haLaCnUt9E/view?usp=drivesdk" TargetMode="External" /><Relationship Id="rId11" Type="http://schemas.openxmlformats.org/officeDocument/2006/relationships/hyperlink" Target="https://drive.google.com/a/hardin.kyschools.us/file/d/1X3BhdzGQEYloz0Xr5MuEnhD-ZYGiA7CO/view?usp=drivesd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a/hardin.kyschools.us/file/d/14ZGoKDR0YAeOz_CZQdtv3fBF8htzCDPS/view?usp=drivesdk" TargetMode="External" /><Relationship Id="rId2" Type="http://schemas.openxmlformats.org/officeDocument/2006/relationships/hyperlink" Target="https://drive.google.com/a/hardin.kyschools.us/file/d/16qLgNTLVwpwcvUxpG4KKnVpPr_FZFN82/view?usp=drivesdk" TargetMode="External" /><Relationship Id="rId3" Type="http://schemas.openxmlformats.org/officeDocument/2006/relationships/hyperlink" Target="https://drive.google.com/a/hardin.kyschools.us/file/d/15iwUbzSz-gdpDRetto-pkeMX80lpK9dM/view?usp=drivesdk" TargetMode="External" /><Relationship Id="rId4" Type="http://schemas.openxmlformats.org/officeDocument/2006/relationships/hyperlink" Target="https://drive.google.com/a/hardin.kyschools.us/file/d/1e_pa9av4-9ReNoNCVmZfC7WxO1lEuub0/view?usp=drivesdk" TargetMode="External" /><Relationship Id="rId5" Type="http://schemas.openxmlformats.org/officeDocument/2006/relationships/hyperlink" Target="https://drive.google.com/a/hardin.kyschools.us/file/d/1kjGUoc-njgNKkp9LgMLIVcsyZyT8cMp2/view?usp=drivesdk" TargetMode="External" /><Relationship Id="rId6" Type="http://schemas.openxmlformats.org/officeDocument/2006/relationships/hyperlink" Target="https://drive.google.com/a/hardin.kyschools.us/file/d/1iY9tShwWv0Ab6y-xFhIth92fBae46A5p/view?usp=drivesdk" TargetMode="External" /><Relationship Id="rId7" Type="http://schemas.openxmlformats.org/officeDocument/2006/relationships/hyperlink" Target="https://drive.google.com/a/hardin.kyschools.us/file/d/1m8FKbFyXGM3nf6HK8DZncF9BqVJCnYo_/view?usp=drivesdk" TargetMode="External" /><Relationship Id="rId8" Type="http://schemas.openxmlformats.org/officeDocument/2006/relationships/hyperlink" Target="https://drive.google.com/a/hardin.kyschools.us/file/d/1XfeXhcpjekTM0NCC2B38VmrgFkvL5Nh6/view?usp=drivesdk" TargetMode="External" /><Relationship Id="rId9" Type="http://schemas.openxmlformats.org/officeDocument/2006/relationships/hyperlink" Target="https://drive.google.com/a/hardin.kyschools.us/file/d/1JijdZV7CokA_5toEp_S90JKLkL6l7PKr/view?usp=drivesdk" TargetMode="External" /><Relationship Id="rId10" Type="http://schemas.openxmlformats.org/officeDocument/2006/relationships/hyperlink" Target="https://drive.google.com/a/hardin.kyschools.us/file/d/1NvYq3xzBK9lhj60pmqW9XnCew4ayu_45/view?usp=drivesdk" TargetMode="External" /><Relationship Id="rId11" Type="http://schemas.openxmlformats.org/officeDocument/2006/relationships/hyperlink" Target="https://drive.google.com/a/hardin.kyschools.us/file/d/1oSq0K2JSbYaq9zaI2R99g09z0h083OII/view?usp=drivesdk" TargetMode="External" /><Relationship Id="rId12" Type="http://schemas.openxmlformats.org/officeDocument/2006/relationships/hyperlink" Target="https://drive.google.com/a/hardin.kyschools.us/file/d/13ir0qGh6d39tjjFBpW4Vb1zyZEaYbvB-/view?usp=drivesdk" TargetMode="External" /><Relationship Id="rId13" Type="http://schemas.openxmlformats.org/officeDocument/2006/relationships/hyperlink" Target="https://drive.google.com/a/hardin.kyschools.us/file/d/1QgZ1zuyHM1SyTxI5nWqnHlKPmcq2JHWB/view?usp=drivesdk" TargetMode="External" /><Relationship Id="rId14" Type="http://schemas.openxmlformats.org/officeDocument/2006/relationships/hyperlink" Target="https://drive.google.com/a/hardin.kyschools.us/file/d/12ukDFyFNvUdUOw5-Xdizxiw1tSwi6ZKP/view?usp=drivesdk" TargetMode="External" /><Relationship Id="rId15" Type="http://schemas.openxmlformats.org/officeDocument/2006/relationships/hyperlink" Target="https://drive.google.com/a/hardin.kyschools.us/file/d/1K7jcXDXL28_Zg6hN3Lte-T1AU4Y27o8Q/view?usp=drivesd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a/hardin.kyschools.us/file/d/1qJrBwVRuJ08lsByIzxB_7PY3FM5xXQc7/view?usp=drivesdk" TargetMode="External" /><Relationship Id="rId2" Type="http://schemas.openxmlformats.org/officeDocument/2006/relationships/hyperlink" Target="https://drive.google.com/a/hardin.kyschools.us/file/d/1DDldc0HDxlOg-LhLH72YV8-qZMGGk-rc/view?usp=drivesdk" TargetMode="External" /><Relationship Id="rId3" Type="http://schemas.openxmlformats.org/officeDocument/2006/relationships/hyperlink" Target="https://drive.google.com/a/hardin.kyschools.us/file/d/1jAgE3jM7gkHY49ow2SQ9xK3WAPJilMMl/view?usp=drivesdk" TargetMode="External" /><Relationship Id="rId4" Type="http://schemas.openxmlformats.org/officeDocument/2006/relationships/hyperlink" Target="https://drive.google.com/a/hardin.kyschools.us/file/d/12PhZa-S9NpbV0mb_KnHHFftBqH4-oblG/view?usp=drivesdk" TargetMode="External" /><Relationship Id="rId5" Type="http://schemas.openxmlformats.org/officeDocument/2006/relationships/hyperlink" Target="https://drive.google.com/a/hardin.kyschools.us/file/d/1uFBiaRGC4K9JE6W-GLTkgrhmGADdxigg/view?usp=drivesdk" TargetMode="External" /><Relationship Id="rId6" Type="http://schemas.openxmlformats.org/officeDocument/2006/relationships/hyperlink" Target="https://drive.google.com/a/hardin.kyschools.us/file/d/1VWLoLcpEhtg4j4YO9ScZWqbTUz_Wm4nv/view?usp=drivesdk" TargetMode="External" /><Relationship Id="rId7" Type="http://schemas.openxmlformats.org/officeDocument/2006/relationships/hyperlink" Target="https://drive.google.com/a/hardin.kyschools.us/file/d/1tl2YZ774QPfAiDWrBogKuZrH3ogkxZOZ/view?usp=drivesdk" TargetMode="External" /><Relationship Id="rId8" Type="http://schemas.openxmlformats.org/officeDocument/2006/relationships/hyperlink" Target="https://drive.google.com/a/hardin.kyschools.us/file/d/12dck-V4AvmcWCJR-7HNOsZYRoMNFy3Zb/view?usp=drivesdk" TargetMode="External" /><Relationship Id="rId9" Type="http://schemas.openxmlformats.org/officeDocument/2006/relationships/hyperlink" Target="https://drive.google.com/a/hardin.kyschools.us/file/d/1bI2Tnp15b5AR7DqGO0uq3DNYm2dohihs/view?usp=drivesdk" TargetMode="External" /><Relationship Id="rId10" Type="http://schemas.openxmlformats.org/officeDocument/2006/relationships/hyperlink" Target="https://drive.google.com/a/hardin.kyschools.us/file/d/1qSGXCiI8k6SnyC_3vZeoFja3FEiqRSmS/view?usp=drivesdk" TargetMode="External" /><Relationship Id="rId11" Type="http://schemas.openxmlformats.org/officeDocument/2006/relationships/hyperlink" Target="https://drive.google.com/a/hardin.kyschools.us/file/d/1lgnI4Y9IHxfn5-2_619KiUZyex_sDDXI/view?usp=drivesdk" TargetMode="External" /><Relationship Id="rId12" Type="http://schemas.openxmlformats.org/officeDocument/2006/relationships/hyperlink" Target="https://drive.google.com/a/hardin.kyschools.us/file/d/1r0dKlP7cI5EeK88I-QAnHsiw-GnyClWv/view?usp=drivesdk" TargetMode="External" /><Relationship Id="rId13" Type="http://schemas.openxmlformats.org/officeDocument/2006/relationships/hyperlink" Target="https://drive.google.com/a/hardin.kyschools.us/file/d/12GKyrmkdgc2xMZ0KPsu-GgSTrdOfEOs7/view?usp=drivesdk" TargetMode="External" /><Relationship Id="rId14" Type="http://schemas.openxmlformats.org/officeDocument/2006/relationships/hyperlink" Target="https://drive.google.com/a/hardin.kyschools.us/file/d/16CuHAFhZLUPp2-BitXhSkIIVEzWg2T5a/view?usp=drivesdk" TargetMode="External" /><Relationship Id="rId15" Type="http://schemas.openxmlformats.org/officeDocument/2006/relationships/hyperlink" Target="https://drive.google.com/a/hardin.kyschools.us/file/d/1sWuu7rQUBfkHF3LubL5ed0VMnUAjqA3X/view?usp=drivesdk" TargetMode="External" /><Relationship Id="rId16" Type="http://schemas.openxmlformats.org/officeDocument/2006/relationships/hyperlink" Target="https://drive.google.com/a/hardin.kyschools.us/file/d/12hKVuCqIMwaXniYFkCQE8D8fuGYADk5N/view?usp=drivesdk" TargetMode="External" /><Relationship Id="rId17" Type="http://schemas.openxmlformats.org/officeDocument/2006/relationships/hyperlink" Target="https://drive.google.com/a/hardin.kyschools.us/file/d/1fQS5j39T3PtdpaWm1EELKhPcxoyHpZne/view?usp=drivesdk" TargetMode="External" /><Relationship Id="rId18" Type="http://schemas.openxmlformats.org/officeDocument/2006/relationships/hyperlink" Target="https://drive.google.com/a/hardin.kyschools.us/file/d/1v4O5ME-eGik9lx0156iKSHeLvsWu_YJ0/view?usp=drivesdk" TargetMode="External" /><Relationship Id="rId19" Type="http://schemas.openxmlformats.org/officeDocument/2006/relationships/hyperlink" Target="https://drive.google.com/a/hardin.kyschools.us/file/d/1TrH3mYjiwxHvDcXujkkIJovXxSBpBBDr/view?usp=drivesdk" TargetMode="External" /><Relationship Id="rId20" Type="http://schemas.openxmlformats.org/officeDocument/2006/relationships/hyperlink" Target="https://drive.google.com/a/hardin.kyschools.us/file/d/1EDXX2nmYygwn4Stzo7rgT_i78WQMO-EN/view?usp=drivesdk" TargetMode="External" /><Relationship Id="rId21" Type="http://schemas.openxmlformats.org/officeDocument/2006/relationships/hyperlink" Target="https://drive.google.com/a/hardin.kyschools.us/file/d/1MWopSBcbPF2UpZ6HuUfiIwdzkREHLIc2/view?usp=drivesdk" TargetMode="External" /><Relationship Id="rId22" Type="http://schemas.openxmlformats.org/officeDocument/2006/relationships/hyperlink" Target="https://drive.google.com/a/hardin.kyschools.us/file/d/1RjcVpuRZ-blUPGJpH6jdhIomlaoh_TeZ/view?usp=drivesdk" TargetMode="External" /><Relationship Id="rId23" Type="http://schemas.openxmlformats.org/officeDocument/2006/relationships/hyperlink" Target="https://drive.google.com/a/hardin.kyschools.us/file/d/1hOqQt2FqkhCnX3-vcy5Xec5anZ-rQgfl/view?usp=drivesdk" TargetMode="External" /><Relationship Id="rId24" Type="http://schemas.openxmlformats.org/officeDocument/2006/relationships/hyperlink" Target="https://drive.google.com/a/hardin.kyschools.us/file/d/1drV-rM215QI6urkjxFP6hYPNnbc-6yye/view?usp=drivesdk" TargetMode="External" /><Relationship Id="rId25" Type="http://schemas.openxmlformats.org/officeDocument/2006/relationships/hyperlink" Target="https://drive.google.com/a/hardin.kyschools.us/file/d/1JBjdh_nG6dGo6MZW4LX8ZwTGcS_VsRr3/view?usp=drivesdk" TargetMode="External" /><Relationship Id="rId26" Type="http://schemas.openxmlformats.org/officeDocument/2006/relationships/hyperlink" Target="https://drive.google.com/a/hardin.kyschools.us/file/d/1I3gA0kBCbBSm9MwwMettHVAvpSYl9nxe/view?usp=drivesdk" TargetMode="External" /><Relationship Id="rId27" Type="http://schemas.openxmlformats.org/officeDocument/2006/relationships/hyperlink" Target="https://drive.google.com/a/hardin.kyschools.us/file/d/1MBk-mqMbpQgPHX0uQeJqrR4ssIDmfOsP/view?usp=drivesdk" TargetMode="External" /><Relationship Id="rId28" Type="http://schemas.openxmlformats.org/officeDocument/2006/relationships/hyperlink" Target="https://drive.google.com/a/hardin.kyschools.us/file/d/1GE-V0qOmm7RMb8zYX3iRB8PwXWr4Avyc/view?usp=drivesdk" TargetMode="External" /><Relationship Id="rId29" Type="http://schemas.openxmlformats.org/officeDocument/2006/relationships/hyperlink" Target="https://drive.google.com/a/hardin.kyschools.us/file/d/1PwwUHtXfZk_CO9xH-MqVxvKZ7R38l_w-/view?usp=drivesdk" TargetMode="External" /><Relationship Id="rId30" Type="http://schemas.openxmlformats.org/officeDocument/2006/relationships/hyperlink" Target="https://drive.google.com/a/hardin.kyschools.us/file/d/10xHB4_Kk94DG93N3HPuGr99uxN_0z4aF/view?usp=drivesdk" TargetMode="External" /><Relationship Id="rId31" Type="http://schemas.openxmlformats.org/officeDocument/2006/relationships/hyperlink" Target="https://drive.google.com/a/hardin.kyschools.us/file/d/1DW5HzV8mg0chEf2SmahqxSMMTol9zrtS/view?usp=drivesdk" TargetMode="External" /><Relationship Id="rId32" Type="http://schemas.openxmlformats.org/officeDocument/2006/relationships/hyperlink" Target="https://drive.google.com/a/hardin.kyschools.us/file/d/1JRjzDFMQYpq2igNBBTkUsrdozO0BNiXA/view?usp=drivesdk" TargetMode="External" /><Relationship Id="rId33" Type="http://schemas.openxmlformats.org/officeDocument/2006/relationships/hyperlink" Target="https://drive.google.com/a/hardin.kyschools.us/file/d/13_R_xSmj85Yi3SrUZt27mF1TOjv1Zvzg/view?usp=drivesdk" TargetMode="External" /><Relationship Id="rId34" Type="http://schemas.openxmlformats.org/officeDocument/2006/relationships/hyperlink" Target="https://drive.google.com/a/hardin.kyschools.us/file/d/1x1cXUR1VcbY2ecTlO1IT0bj03jhrNB2p/view?usp=drivesdk" TargetMode="External" /><Relationship Id="rId35" Type="http://schemas.openxmlformats.org/officeDocument/2006/relationships/hyperlink" Target="https://drive.google.com/a/hardin.kyschools.us/file/d/1Ne7rB8HUyaSKJIeYw1j0QISOwDYLyqHC/view?usp=drivesdk" TargetMode="External" /><Relationship Id="rId36" Type="http://schemas.openxmlformats.org/officeDocument/2006/relationships/hyperlink" Target="https://drive.google.com/a/hardin.kyschools.us/file/d/1tjJJJOjPonRiIm1e1qLoKRC4fqMhu7ej/view?usp=drivesdk" TargetMode="External" /><Relationship Id="rId37" Type="http://schemas.openxmlformats.org/officeDocument/2006/relationships/hyperlink" Target="https://drive.google.com/a/hardin.kyschools.us/file/d/1_LGRm_k29ssKyLswuhkBA9lCOBx7P2se/view?usp=drivesdk" TargetMode="External" /><Relationship Id="rId38" Type="http://schemas.openxmlformats.org/officeDocument/2006/relationships/hyperlink" Target="https://drive.google.com/a/hardin.kyschools.us/file/d/1tU_MpKB5QU1Y0uENpUR07XUwrgB6bL62/view?usp=drivesdk" TargetMode="External" /><Relationship Id="rId39" Type="http://schemas.openxmlformats.org/officeDocument/2006/relationships/hyperlink" Target="https://drive.google.com/a/hardin.kyschools.us/file/d/152WPzP5uE6X572VMrlS9-2M1oJ50AqMZ/view?usp=drivesdk" TargetMode="External" /><Relationship Id="rId40" Type="http://schemas.openxmlformats.org/officeDocument/2006/relationships/hyperlink" Target="https://drive.google.com/a/hardin.kyschools.us/file/d/1_eYrbRH88iHtFZXf1jiCx4w6xSnzQP45/view?usp=drivesdk" TargetMode="External" /><Relationship Id="rId41" Type="http://schemas.openxmlformats.org/officeDocument/2006/relationships/hyperlink" Target="https://drive.google.com/a/hardin.kyschools.us/file/d/1bqfPYq2Dwtobst6lqSmFldJMLA-2IwCp/view?usp=drivesdk" TargetMode="External" /><Relationship Id="rId42" Type="http://schemas.openxmlformats.org/officeDocument/2006/relationships/hyperlink" Target="https://drive.google.com/a/hardin.kyschools.us/file/d/1nkeXdkce5PD_RhmlbY5MotKD9PLonzGC/view?usp=drivesdk" TargetMode="External" /><Relationship Id="rId43" Type="http://schemas.openxmlformats.org/officeDocument/2006/relationships/hyperlink" Target="https://drive.google.com/a/hardin.kyschools.us/file/d/1XgTSXiGX8B8qFHrAg-Y2Qq_3hqipJtZi/view?usp=drivesd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3" width="21.57421875" style="0" customWidth="1"/>
  </cols>
  <sheetData>
    <row r="1" spans="1:17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6" ht="15.75" customHeight="1">
      <c r="A2" s="1">
        <v>43957.3802840162</v>
      </c>
      <c r="B2" s="2" t="s">
        <v>17</v>
      </c>
      <c r="C2" s="2" t="s">
        <v>18</v>
      </c>
      <c r="D2" s="2">
        <v>30000</v>
      </c>
      <c r="E2" s="2" t="s">
        <v>19</v>
      </c>
      <c r="F2" s="2">
        <v>2000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20</v>
      </c>
      <c r="M2" s="2" t="s">
        <v>25</v>
      </c>
      <c r="O2" s="2" t="s">
        <v>25</v>
      </c>
      <c r="P2" s="2" t="s">
        <v>26</v>
      </c>
    </row>
    <row r="3" spans="1:16" ht="15.75" customHeight="1">
      <c r="A3" s="1">
        <v>43957.38291837963</v>
      </c>
      <c r="B3" s="2" t="s">
        <v>17</v>
      </c>
      <c r="C3" s="2" t="s">
        <v>27</v>
      </c>
      <c r="D3" s="2">
        <v>2000</v>
      </c>
      <c r="E3" s="2" t="s">
        <v>28</v>
      </c>
      <c r="F3" s="2">
        <v>400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25</v>
      </c>
      <c r="P3" s="2" t="s">
        <v>26</v>
      </c>
    </row>
    <row r="4" spans="1:16" ht="15.75" customHeight="1">
      <c r="A4" s="1">
        <v>43957.38597103009</v>
      </c>
      <c r="B4" s="2" t="s">
        <v>17</v>
      </c>
      <c r="C4" s="2" t="s">
        <v>35</v>
      </c>
      <c r="D4" s="2">
        <v>160</v>
      </c>
      <c r="E4" s="2" t="s">
        <v>36</v>
      </c>
      <c r="F4" s="2">
        <v>700</v>
      </c>
      <c r="G4" s="2" t="s">
        <v>20</v>
      </c>
      <c r="H4" s="2" t="s">
        <v>37</v>
      </c>
      <c r="I4" s="2" t="s">
        <v>38</v>
      </c>
      <c r="J4" s="2" t="s">
        <v>39</v>
      </c>
      <c r="K4" s="3" t="s">
        <v>40</v>
      </c>
      <c r="L4" s="2" t="s">
        <v>20</v>
      </c>
      <c r="M4" s="2" t="s">
        <v>25</v>
      </c>
      <c r="O4" s="2" t="s">
        <v>25</v>
      </c>
      <c r="P4" s="2" t="s">
        <v>26</v>
      </c>
    </row>
    <row r="5" spans="1:16" ht="15.75" customHeight="1">
      <c r="A5" s="1">
        <v>43957.38808853009</v>
      </c>
      <c r="B5" s="2" t="s">
        <v>17</v>
      </c>
      <c r="C5" s="2" t="s">
        <v>41</v>
      </c>
      <c r="D5" s="2">
        <v>30000</v>
      </c>
      <c r="E5" s="2" t="s">
        <v>42</v>
      </c>
      <c r="F5" s="2">
        <v>5000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25</v>
      </c>
      <c r="P5" s="2" t="s">
        <v>26</v>
      </c>
    </row>
    <row r="6" spans="1:16" ht="15.75" customHeight="1">
      <c r="A6" s="1">
        <v>43957.39619989583</v>
      </c>
      <c r="B6" s="2" t="s">
        <v>17</v>
      </c>
      <c r="C6" s="2" t="s">
        <v>49</v>
      </c>
      <c r="D6" s="2">
        <v>1000</v>
      </c>
      <c r="E6" s="2" t="s">
        <v>50</v>
      </c>
      <c r="F6" s="2">
        <v>600</v>
      </c>
      <c r="G6" s="2" t="s">
        <v>51</v>
      </c>
      <c r="H6" s="2" t="s">
        <v>52</v>
      </c>
      <c r="I6" s="2" t="s">
        <v>53</v>
      </c>
      <c r="J6" s="2" t="s">
        <v>54</v>
      </c>
      <c r="K6" s="2" t="s">
        <v>55</v>
      </c>
      <c r="L6" s="2" t="s">
        <v>51</v>
      </c>
      <c r="M6" s="2" t="s">
        <v>25</v>
      </c>
      <c r="P6" s="2" t="s">
        <v>26</v>
      </c>
    </row>
    <row r="7" spans="1:16" ht="15.75" customHeight="1">
      <c r="A7" s="1">
        <v>43957.39881179398</v>
      </c>
      <c r="B7" s="2" t="s">
        <v>17</v>
      </c>
      <c r="C7" s="2" t="s">
        <v>41</v>
      </c>
      <c r="D7" s="2">
        <v>30000</v>
      </c>
      <c r="E7" s="2" t="s">
        <v>56</v>
      </c>
      <c r="F7" s="2">
        <v>8000</v>
      </c>
      <c r="G7" s="2" t="s">
        <v>57</v>
      </c>
      <c r="H7" s="2" t="s">
        <v>58</v>
      </c>
      <c r="I7" s="2" t="s">
        <v>59</v>
      </c>
      <c r="J7" s="2" t="s">
        <v>60</v>
      </c>
      <c r="K7" s="3" t="s">
        <v>61</v>
      </c>
      <c r="L7" s="2" t="s">
        <v>62</v>
      </c>
      <c r="M7" s="2" t="s">
        <v>25</v>
      </c>
      <c r="P7" s="2" t="s">
        <v>26</v>
      </c>
    </row>
    <row r="8" spans="1:16" ht="15.75" customHeight="1">
      <c r="A8" s="1">
        <v>43957.40010074074</v>
      </c>
      <c r="B8" s="2" t="s">
        <v>17</v>
      </c>
      <c r="C8" s="2" t="s">
        <v>41</v>
      </c>
      <c r="D8" s="2">
        <v>30000</v>
      </c>
      <c r="E8" s="2" t="s">
        <v>63</v>
      </c>
      <c r="F8" s="2">
        <v>2000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47</v>
      </c>
      <c r="L8" s="2" t="s">
        <v>68</v>
      </c>
      <c r="M8" s="2" t="s">
        <v>25</v>
      </c>
      <c r="P8" s="2" t="s">
        <v>26</v>
      </c>
    </row>
    <row r="9" spans="1:16" ht="15.75" customHeight="1">
      <c r="A9" s="1">
        <v>43957.40203917824</v>
      </c>
      <c r="B9" s="2" t="s">
        <v>17</v>
      </c>
      <c r="C9" s="2" t="s">
        <v>41</v>
      </c>
      <c r="D9" s="2">
        <v>30000</v>
      </c>
      <c r="E9" s="2" t="s">
        <v>69</v>
      </c>
      <c r="F9" s="2">
        <v>1000</v>
      </c>
      <c r="G9" s="2" t="s">
        <v>64</v>
      </c>
      <c r="H9" s="2" t="s">
        <v>70</v>
      </c>
      <c r="I9" s="2" t="s">
        <v>71</v>
      </c>
      <c r="J9" s="2" t="s">
        <v>46</v>
      </c>
      <c r="K9" s="3" t="s">
        <v>72</v>
      </c>
      <c r="L9" s="2" t="s">
        <v>73</v>
      </c>
      <c r="M9" s="2" t="s">
        <v>25</v>
      </c>
      <c r="P9" s="2" t="s">
        <v>26</v>
      </c>
    </row>
    <row r="10" spans="1:16" ht="15.75" customHeight="1">
      <c r="A10" s="1">
        <v>43965.417291192134</v>
      </c>
      <c r="B10" s="2" t="s">
        <v>74</v>
      </c>
      <c r="C10" s="2" t="s">
        <v>75</v>
      </c>
      <c r="D10" s="2">
        <v>4896.49</v>
      </c>
      <c r="E10" s="2" t="s">
        <v>76</v>
      </c>
      <c r="F10" s="2">
        <v>1000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25</v>
      </c>
      <c r="O10" s="2" t="s">
        <v>25</v>
      </c>
      <c r="P10" s="2" t="s">
        <v>83</v>
      </c>
    </row>
    <row r="11" spans="1:16" ht="15.75" customHeight="1">
      <c r="A11" s="1">
        <v>43965.41920831018</v>
      </c>
      <c r="B11" s="2" t="s">
        <v>74</v>
      </c>
      <c r="C11" s="2" t="s">
        <v>18</v>
      </c>
      <c r="D11" s="2">
        <v>19155.18</v>
      </c>
      <c r="E11" s="2" t="s">
        <v>84</v>
      </c>
      <c r="F11" s="2">
        <v>2000</v>
      </c>
      <c r="G11" s="2" t="s">
        <v>77</v>
      </c>
      <c r="H11" s="2" t="s">
        <v>85</v>
      </c>
      <c r="I11" s="2" t="s">
        <v>86</v>
      </c>
      <c r="J11" s="2" t="s">
        <v>80</v>
      </c>
      <c r="K11" s="2" t="s">
        <v>87</v>
      </c>
      <c r="L11" s="2" t="s">
        <v>88</v>
      </c>
      <c r="M11" s="2" t="s">
        <v>25</v>
      </c>
      <c r="O11" s="2" t="s">
        <v>25</v>
      </c>
      <c r="P11" s="2" t="s">
        <v>89</v>
      </c>
    </row>
    <row r="12" spans="1:16" ht="15.75" customHeight="1">
      <c r="A12" s="1">
        <v>43965.42129493055</v>
      </c>
      <c r="B12" s="2" t="s">
        <v>74</v>
      </c>
      <c r="C12" s="2" t="s">
        <v>90</v>
      </c>
      <c r="D12" s="2">
        <v>4603.76</v>
      </c>
      <c r="E12" s="2" t="s">
        <v>91</v>
      </c>
      <c r="F12" s="2">
        <v>2500</v>
      </c>
      <c r="G12" s="2" t="s">
        <v>77</v>
      </c>
      <c r="H12" s="2" t="s">
        <v>92</v>
      </c>
      <c r="I12" s="2" t="s">
        <v>93</v>
      </c>
      <c r="J12" s="2" t="s">
        <v>94</v>
      </c>
      <c r="K12" s="2" t="s">
        <v>95</v>
      </c>
      <c r="L12" s="2" t="s">
        <v>96</v>
      </c>
      <c r="M12" s="2" t="s">
        <v>25</v>
      </c>
      <c r="O12" s="2" t="s">
        <v>25</v>
      </c>
      <c r="P12" s="2" t="s">
        <v>89</v>
      </c>
    </row>
    <row r="13" spans="1:16" ht="15.75" customHeight="1">
      <c r="A13" s="1">
        <v>43971.342759004634</v>
      </c>
      <c r="B13" s="2" t="s">
        <v>97</v>
      </c>
      <c r="C13" s="2" t="s">
        <v>41</v>
      </c>
      <c r="D13" s="2">
        <v>16825</v>
      </c>
      <c r="E13" s="2" t="s">
        <v>98</v>
      </c>
      <c r="F13" s="2">
        <v>500</v>
      </c>
      <c r="G13" s="2" t="s">
        <v>99</v>
      </c>
      <c r="H13" s="2" t="s">
        <v>100</v>
      </c>
      <c r="I13" s="2" t="s">
        <v>101</v>
      </c>
      <c r="J13" s="2" t="s">
        <v>102</v>
      </c>
      <c r="K13" s="2" t="s">
        <v>103</v>
      </c>
      <c r="L13" s="2" t="s">
        <v>99</v>
      </c>
      <c r="M13" s="2" t="s">
        <v>25</v>
      </c>
      <c r="P13" s="2" t="s">
        <v>104</v>
      </c>
    </row>
    <row r="14" spans="1:16" ht="15.75" customHeight="1">
      <c r="A14" s="1">
        <v>43971.343879444445</v>
      </c>
      <c r="B14" s="2" t="s">
        <v>97</v>
      </c>
      <c r="C14" s="2" t="s">
        <v>41</v>
      </c>
      <c r="D14" s="2">
        <v>16825</v>
      </c>
      <c r="E14" s="2" t="s">
        <v>105</v>
      </c>
      <c r="F14" s="2">
        <v>5000</v>
      </c>
      <c r="G14" s="2" t="s">
        <v>99</v>
      </c>
      <c r="H14" s="2" t="s">
        <v>100</v>
      </c>
      <c r="I14" s="2" t="s">
        <v>106</v>
      </c>
      <c r="J14" s="2" t="s">
        <v>107</v>
      </c>
      <c r="K14" s="3" t="s">
        <v>108</v>
      </c>
      <c r="L14" s="2" t="s">
        <v>99</v>
      </c>
      <c r="M14" s="2" t="s">
        <v>25</v>
      </c>
      <c r="P14" s="2" t="s">
        <v>104</v>
      </c>
    </row>
    <row r="15" spans="1:16" ht="15.75" customHeight="1">
      <c r="A15" s="1">
        <v>43971.344697395834</v>
      </c>
      <c r="B15" s="2" t="s">
        <v>97</v>
      </c>
      <c r="C15" s="2" t="s">
        <v>41</v>
      </c>
      <c r="D15" s="2">
        <v>16825</v>
      </c>
      <c r="E15" s="2" t="s">
        <v>109</v>
      </c>
      <c r="F15" s="2">
        <v>7000</v>
      </c>
      <c r="G15" s="2" t="s">
        <v>99</v>
      </c>
      <c r="H15" s="2" t="s">
        <v>100</v>
      </c>
      <c r="I15" s="2" t="s">
        <v>110</v>
      </c>
      <c r="J15" s="2" t="s">
        <v>107</v>
      </c>
      <c r="K15" s="3" t="s">
        <v>111</v>
      </c>
      <c r="L15" s="2" t="s">
        <v>99</v>
      </c>
      <c r="M15" s="2" t="s">
        <v>25</v>
      </c>
      <c r="P15" s="2" t="s">
        <v>104</v>
      </c>
    </row>
    <row r="16" spans="1:16" ht="15.75" customHeight="1">
      <c r="A16" s="1">
        <v>43971.34957951389</v>
      </c>
      <c r="B16" s="2" t="s">
        <v>112</v>
      </c>
      <c r="C16" s="2" t="s">
        <v>18</v>
      </c>
      <c r="D16" s="2">
        <v>1534</v>
      </c>
      <c r="E16" s="2" t="s">
        <v>113</v>
      </c>
      <c r="F16" s="2">
        <v>1000</v>
      </c>
      <c r="G16" s="2" t="s">
        <v>114</v>
      </c>
      <c r="H16" s="2" t="s">
        <v>115</v>
      </c>
      <c r="I16" s="2" t="s">
        <v>116</v>
      </c>
      <c r="J16" s="2" t="s">
        <v>117</v>
      </c>
      <c r="K16" s="2" t="s">
        <v>118</v>
      </c>
      <c r="L16" s="2" t="s">
        <v>114</v>
      </c>
      <c r="M16" s="2" t="s">
        <v>25</v>
      </c>
      <c r="P16" s="2" t="s">
        <v>119</v>
      </c>
    </row>
    <row r="17" spans="1:16" ht="15.75" customHeight="1">
      <c r="A17" s="1">
        <v>43971.35085850694</v>
      </c>
      <c r="B17" s="2" t="s">
        <v>112</v>
      </c>
      <c r="C17" s="2" t="s">
        <v>18</v>
      </c>
      <c r="D17" s="2">
        <v>1534</v>
      </c>
      <c r="E17" s="2" t="s">
        <v>84</v>
      </c>
      <c r="F17" s="2">
        <v>1000</v>
      </c>
      <c r="G17" s="2" t="s">
        <v>114</v>
      </c>
      <c r="H17" s="2" t="s">
        <v>115</v>
      </c>
      <c r="I17" s="2" t="s">
        <v>84</v>
      </c>
      <c r="J17" s="2" t="s">
        <v>117</v>
      </c>
      <c r="K17" s="3" t="s">
        <v>108</v>
      </c>
      <c r="L17" s="2" t="s">
        <v>114</v>
      </c>
      <c r="M17" s="2" t="s">
        <v>25</v>
      </c>
      <c r="P17" s="2" t="s">
        <v>119</v>
      </c>
    </row>
    <row r="18" spans="1:16" ht="15.75" customHeight="1">
      <c r="A18" s="1">
        <v>43977.38676149306</v>
      </c>
      <c r="B18" s="2" t="s">
        <v>120</v>
      </c>
      <c r="C18" s="2" t="s">
        <v>121</v>
      </c>
      <c r="D18" s="2">
        <v>600</v>
      </c>
      <c r="E18" s="2" t="s">
        <v>122</v>
      </c>
      <c r="F18" s="2">
        <v>200</v>
      </c>
      <c r="G18" s="2" t="s">
        <v>123</v>
      </c>
      <c r="H18" s="2" t="s">
        <v>124</v>
      </c>
      <c r="I18" s="2" t="s">
        <v>125</v>
      </c>
      <c r="J18" s="2" t="s">
        <v>126</v>
      </c>
      <c r="K18" s="2" t="s">
        <v>127</v>
      </c>
      <c r="L18" s="2" t="s">
        <v>123</v>
      </c>
      <c r="M18" s="2" t="s">
        <v>25</v>
      </c>
      <c r="O18" s="2" t="s">
        <v>25</v>
      </c>
      <c r="P18" s="2" t="s">
        <v>128</v>
      </c>
    </row>
    <row r="19" spans="1:16" ht="15.75" customHeight="1">
      <c r="A19" s="1">
        <v>43977.38803641204</v>
      </c>
      <c r="B19" s="2" t="s">
        <v>120</v>
      </c>
      <c r="C19" s="2" t="s">
        <v>121</v>
      </c>
      <c r="D19" s="2">
        <v>600</v>
      </c>
      <c r="E19" s="2" t="s">
        <v>129</v>
      </c>
      <c r="F19" s="2">
        <v>200</v>
      </c>
      <c r="G19" s="2" t="s">
        <v>123</v>
      </c>
      <c r="H19" s="2" t="s">
        <v>130</v>
      </c>
      <c r="I19" s="2" t="s">
        <v>131</v>
      </c>
      <c r="J19" s="2" t="s">
        <v>126</v>
      </c>
      <c r="K19" s="2" t="s">
        <v>132</v>
      </c>
      <c r="L19" s="2" t="s">
        <v>133</v>
      </c>
      <c r="M19" s="2" t="s">
        <v>25</v>
      </c>
      <c r="O19" s="2" t="s">
        <v>25</v>
      </c>
      <c r="P19" s="2" t="s">
        <v>128</v>
      </c>
    </row>
    <row r="20" spans="1:16" ht="15.75" customHeight="1">
      <c r="A20" s="1">
        <v>43985.62158091435</v>
      </c>
      <c r="B20" s="2" t="s">
        <v>134</v>
      </c>
      <c r="C20" s="2" t="s">
        <v>135</v>
      </c>
      <c r="D20" s="2">
        <v>0</v>
      </c>
      <c r="E20" s="2" t="s">
        <v>136</v>
      </c>
      <c r="F20" s="2">
        <v>500</v>
      </c>
      <c r="G20" s="2" t="s">
        <v>137</v>
      </c>
      <c r="H20" s="2" t="s">
        <v>138</v>
      </c>
      <c r="I20" s="2" t="s">
        <v>139</v>
      </c>
      <c r="J20" s="2" t="s">
        <v>137</v>
      </c>
      <c r="K20" s="2" t="s">
        <v>140</v>
      </c>
      <c r="L20" s="2" t="s">
        <v>137</v>
      </c>
      <c r="M20" s="2" t="s">
        <v>25</v>
      </c>
      <c r="O20" s="2" t="s">
        <v>25</v>
      </c>
      <c r="P20" s="2" t="s">
        <v>141</v>
      </c>
    </row>
    <row r="21" spans="1:16" ht="15.75" customHeight="1">
      <c r="A21" s="1">
        <v>43985.62344982639</v>
      </c>
      <c r="B21" s="2" t="s">
        <v>134</v>
      </c>
      <c r="C21" s="2" t="s">
        <v>18</v>
      </c>
      <c r="D21" s="2">
        <v>5200</v>
      </c>
      <c r="E21" s="2" t="s">
        <v>142</v>
      </c>
      <c r="F21" s="2">
        <v>3500</v>
      </c>
      <c r="G21" s="2" t="s">
        <v>143</v>
      </c>
      <c r="H21" s="2" t="s">
        <v>144</v>
      </c>
      <c r="I21" s="2" t="s">
        <v>145</v>
      </c>
      <c r="J21" s="2" t="s">
        <v>143</v>
      </c>
      <c r="K21" s="2" t="s">
        <v>146</v>
      </c>
      <c r="L21" s="2" t="s">
        <v>143</v>
      </c>
      <c r="M21" s="2" t="s">
        <v>25</v>
      </c>
      <c r="O21" s="2" t="s">
        <v>25</v>
      </c>
      <c r="P21" s="2" t="s">
        <v>141</v>
      </c>
    </row>
    <row r="22" spans="1:16" ht="15.75" customHeight="1">
      <c r="A22" s="1">
        <v>43985.62779269676</v>
      </c>
      <c r="B22" s="2" t="s">
        <v>134</v>
      </c>
      <c r="C22" s="2" t="s">
        <v>18</v>
      </c>
      <c r="D22" s="2">
        <v>5200</v>
      </c>
      <c r="E22" s="2" t="s">
        <v>147</v>
      </c>
      <c r="F22" s="2">
        <v>5000</v>
      </c>
      <c r="G22" s="2" t="s">
        <v>148</v>
      </c>
      <c r="H22" s="2" t="s">
        <v>149</v>
      </c>
      <c r="I22" s="2" t="s">
        <v>150</v>
      </c>
      <c r="J22" s="2" t="s">
        <v>151</v>
      </c>
      <c r="K22" s="2" t="s">
        <v>152</v>
      </c>
      <c r="L22" s="2" t="s">
        <v>151</v>
      </c>
      <c r="M22" s="2" t="s">
        <v>25</v>
      </c>
      <c r="O22" s="2" t="s">
        <v>25</v>
      </c>
      <c r="P22" s="2" t="s">
        <v>141</v>
      </c>
    </row>
    <row r="23" spans="1:16" ht="15.75" customHeight="1">
      <c r="A23" s="1">
        <v>43987.32487789352</v>
      </c>
      <c r="B23" s="2" t="s">
        <v>153</v>
      </c>
      <c r="C23" s="2" t="s">
        <v>18</v>
      </c>
      <c r="D23" s="2">
        <v>10000</v>
      </c>
      <c r="E23" s="2" t="s">
        <v>154</v>
      </c>
      <c r="F23" s="2">
        <v>2000</v>
      </c>
      <c r="G23" s="2" t="s">
        <v>155</v>
      </c>
      <c r="H23" s="2" t="s">
        <v>156</v>
      </c>
      <c r="I23" s="2" t="s">
        <v>157</v>
      </c>
      <c r="J23" s="2" t="s">
        <v>158</v>
      </c>
      <c r="K23" s="2" t="s">
        <v>159</v>
      </c>
      <c r="L23" s="2" t="s">
        <v>160</v>
      </c>
      <c r="M23" s="2" t="s">
        <v>25</v>
      </c>
      <c r="P23" s="2" t="s">
        <v>161</v>
      </c>
    </row>
    <row r="24" spans="1:16" ht="15.75" customHeight="1">
      <c r="A24" s="1">
        <v>43987.327344097226</v>
      </c>
      <c r="B24" s="2" t="s">
        <v>153</v>
      </c>
      <c r="C24" s="2" t="s">
        <v>18</v>
      </c>
      <c r="D24" s="2">
        <v>10000</v>
      </c>
      <c r="E24" s="2" t="s">
        <v>162</v>
      </c>
      <c r="F24" s="2">
        <v>1000</v>
      </c>
      <c r="G24" s="2" t="s">
        <v>163</v>
      </c>
      <c r="H24" s="2" t="s">
        <v>164</v>
      </c>
      <c r="I24" s="2" t="s">
        <v>165</v>
      </c>
      <c r="J24" s="2" t="s">
        <v>158</v>
      </c>
      <c r="K24" s="2" t="s">
        <v>166</v>
      </c>
      <c r="L24" s="2" t="s">
        <v>160</v>
      </c>
      <c r="M24" s="2" t="s">
        <v>25</v>
      </c>
      <c r="P24" s="2" t="s">
        <v>161</v>
      </c>
    </row>
    <row r="25" spans="1:16" ht="15.75" customHeight="1">
      <c r="A25" s="1">
        <v>43987.32911630787</v>
      </c>
      <c r="B25" s="2" t="s">
        <v>153</v>
      </c>
      <c r="C25" s="2" t="s">
        <v>167</v>
      </c>
      <c r="D25" s="2">
        <v>2000</v>
      </c>
      <c r="E25" s="2" t="s">
        <v>168</v>
      </c>
      <c r="F25" s="2">
        <v>1000</v>
      </c>
      <c r="G25" s="2" t="s">
        <v>169</v>
      </c>
      <c r="H25" s="2" t="s">
        <v>170</v>
      </c>
      <c r="I25" s="2" t="s">
        <v>93</v>
      </c>
      <c r="J25" s="2" t="s">
        <v>171</v>
      </c>
      <c r="K25" s="2" t="s">
        <v>172</v>
      </c>
      <c r="L25" s="2" t="s">
        <v>173</v>
      </c>
      <c r="M25" s="2" t="s">
        <v>25</v>
      </c>
      <c r="P25" s="2" t="s">
        <v>161</v>
      </c>
    </row>
    <row r="26" spans="1:16" ht="15.75" customHeight="1">
      <c r="A26" s="1">
        <v>43991.46703958334</v>
      </c>
      <c r="B26" s="2" t="s">
        <v>174</v>
      </c>
      <c r="C26" s="2" t="s">
        <v>75</v>
      </c>
      <c r="D26" s="2">
        <v>68290.08</v>
      </c>
      <c r="E26" s="2" t="s">
        <v>84</v>
      </c>
      <c r="F26" s="2">
        <v>4500</v>
      </c>
      <c r="G26" s="2" t="s">
        <v>175</v>
      </c>
      <c r="H26" s="2" t="s">
        <v>176</v>
      </c>
      <c r="I26" s="2" t="s">
        <v>177</v>
      </c>
      <c r="J26" s="2" t="s">
        <v>178</v>
      </c>
      <c r="K26" s="2" t="s">
        <v>179</v>
      </c>
      <c r="L26" s="2" t="s">
        <v>175</v>
      </c>
      <c r="M26" s="2" t="s">
        <v>25</v>
      </c>
      <c r="P26" s="2" t="s">
        <v>180</v>
      </c>
    </row>
    <row r="27" spans="1:16" ht="15.75" customHeight="1">
      <c r="A27" s="1">
        <v>43991.468109629626</v>
      </c>
      <c r="B27" s="2" t="s">
        <v>174</v>
      </c>
      <c r="C27" s="2" t="s">
        <v>181</v>
      </c>
      <c r="D27" s="2">
        <v>14555.84</v>
      </c>
      <c r="E27" s="2" t="s">
        <v>182</v>
      </c>
      <c r="F27" s="2">
        <v>5000</v>
      </c>
      <c r="G27" s="2" t="s">
        <v>175</v>
      </c>
      <c r="H27" s="2" t="s">
        <v>183</v>
      </c>
      <c r="I27" s="2" t="s">
        <v>116</v>
      </c>
      <c r="J27" s="2" t="s">
        <v>181</v>
      </c>
      <c r="K27" s="2" t="s">
        <v>184</v>
      </c>
      <c r="L27" s="2" t="s">
        <v>175</v>
      </c>
      <c r="M27" s="2" t="s">
        <v>25</v>
      </c>
      <c r="O27" s="2" t="s">
        <v>25</v>
      </c>
      <c r="P27" s="2" t="s">
        <v>180</v>
      </c>
    </row>
    <row r="28" spans="1:16" ht="15.75" customHeight="1">
      <c r="A28" s="1">
        <v>43991.47019921296</v>
      </c>
      <c r="B28" s="2" t="s">
        <v>174</v>
      </c>
      <c r="C28" s="2" t="s">
        <v>75</v>
      </c>
      <c r="D28" s="2">
        <v>68290.08</v>
      </c>
      <c r="E28" s="2" t="s">
        <v>185</v>
      </c>
      <c r="F28" s="2">
        <v>1000</v>
      </c>
      <c r="G28" s="2" t="s">
        <v>186</v>
      </c>
      <c r="H28" s="2" t="s">
        <v>187</v>
      </c>
      <c r="I28" s="2" t="s">
        <v>188</v>
      </c>
      <c r="J28" s="2" t="s">
        <v>189</v>
      </c>
      <c r="K28" s="2" t="s">
        <v>190</v>
      </c>
      <c r="L28" s="2" t="s">
        <v>186</v>
      </c>
      <c r="M28" s="2" t="s">
        <v>25</v>
      </c>
      <c r="O28" s="2" t="s">
        <v>25</v>
      </c>
      <c r="P28" s="2" t="s">
        <v>180</v>
      </c>
    </row>
    <row r="29" spans="1:16" ht="15.75" customHeight="1">
      <c r="A29" s="1">
        <v>43994.48565216435</v>
      </c>
      <c r="B29" s="2" t="s">
        <v>191</v>
      </c>
      <c r="C29" s="2" t="s">
        <v>192</v>
      </c>
      <c r="D29" s="2">
        <v>0</v>
      </c>
      <c r="E29" s="2" t="s">
        <v>193</v>
      </c>
      <c r="F29" s="2">
        <v>2000</v>
      </c>
      <c r="G29" s="2" t="s">
        <v>194</v>
      </c>
      <c r="H29" s="2" t="s">
        <v>195</v>
      </c>
      <c r="I29" s="2" t="s">
        <v>196</v>
      </c>
      <c r="J29" s="2" t="s">
        <v>197</v>
      </c>
      <c r="K29" s="3" t="s">
        <v>198</v>
      </c>
      <c r="L29" s="2" t="s">
        <v>194</v>
      </c>
      <c r="M29" s="2" t="s">
        <v>25</v>
      </c>
      <c r="P29" s="2" t="s">
        <v>199</v>
      </c>
    </row>
    <row r="30" spans="1:16" ht="15.75" customHeight="1">
      <c r="A30" s="1">
        <v>43994.48860113426</v>
      </c>
      <c r="B30" s="2" t="s">
        <v>191</v>
      </c>
      <c r="C30" s="2" t="s">
        <v>18</v>
      </c>
      <c r="D30" s="2">
        <v>0</v>
      </c>
      <c r="E30" s="2" t="s">
        <v>193</v>
      </c>
      <c r="F30" s="2">
        <v>2000</v>
      </c>
      <c r="G30" s="2" t="s">
        <v>194</v>
      </c>
      <c r="H30" s="2" t="s">
        <v>200</v>
      </c>
      <c r="I30" s="2" t="s">
        <v>196</v>
      </c>
      <c r="J30" s="2" t="s">
        <v>197</v>
      </c>
      <c r="K30" s="3" t="s">
        <v>201</v>
      </c>
      <c r="L30" s="2" t="s">
        <v>202</v>
      </c>
      <c r="M30" s="2" t="s">
        <v>25</v>
      </c>
      <c r="O30" s="2" t="s">
        <v>25</v>
      </c>
      <c r="P30" s="2" t="s">
        <v>199</v>
      </c>
    </row>
    <row r="31" spans="1:16" ht="15.75" customHeight="1">
      <c r="A31" s="1">
        <v>43994.49166181713</v>
      </c>
      <c r="B31" s="2" t="s">
        <v>191</v>
      </c>
      <c r="C31" s="2" t="s">
        <v>203</v>
      </c>
      <c r="D31" s="2">
        <v>1196.99</v>
      </c>
      <c r="E31" s="2" t="s">
        <v>204</v>
      </c>
      <c r="F31" s="2">
        <v>2000</v>
      </c>
      <c r="G31" s="2" t="s">
        <v>194</v>
      </c>
      <c r="H31" s="2" t="s">
        <v>205</v>
      </c>
      <c r="I31" s="2" t="s">
        <v>206</v>
      </c>
      <c r="J31" s="2" t="s">
        <v>197</v>
      </c>
      <c r="K31" s="3" t="s">
        <v>207</v>
      </c>
      <c r="L31" s="2" t="s">
        <v>194</v>
      </c>
      <c r="M31" s="2" t="s">
        <v>25</v>
      </c>
      <c r="O31" s="2" t="s">
        <v>25</v>
      </c>
      <c r="P31" s="2" t="s">
        <v>199</v>
      </c>
    </row>
    <row r="32" spans="1:16" ht="15.75" customHeight="1">
      <c r="A32" s="1">
        <v>43994.495035520835</v>
      </c>
      <c r="B32" s="2" t="s">
        <v>191</v>
      </c>
      <c r="C32" s="2" t="s">
        <v>208</v>
      </c>
      <c r="D32" s="2">
        <v>4969.32</v>
      </c>
      <c r="E32" s="2" t="s">
        <v>209</v>
      </c>
      <c r="F32" s="2">
        <v>1500</v>
      </c>
      <c r="G32" s="2" t="s">
        <v>210</v>
      </c>
      <c r="H32" s="2" t="s">
        <v>211</v>
      </c>
      <c r="I32" s="2" t="s">
        <v>212</v>
      </c>
      <c r="J32" s="2" t="s">
        <v>197</v>
      </c>
      <c r="K32" s="3" t="s">
        <v>213</v>
      </c>
      <c r="L32" s="2" t="s">
        <v>194</v>
      </c>
      <c r="M32" s="2" t="s">
        <v>25</v>
      </c>
      <c r="O32" s="2" t="s">
        <v>25</v>
      </c>
      <c r="P32" s="2" t="s">
        <v>199</v>
      </c>
    </row>
    <row r="33" spans="1:16" ht="15.75" customHeight="1">
      <c r="A33" s="1">
        <v>43994.49805306713</v>
      </c>
      <c r="B33" s="2" t="s">
        <v>191</v>
      </c>
      <c r="C33" s="2" t="s">
        <v>214</v>
      </c>
      <c r="D33" s="2">
        <v>4969.32</v>
      </c>
      <c r="E33" s="2" t="s">
        <v>215</v>
      </c>
      <c r="F33" s="2">
        <v>2200</v>
      </c>
      <c r="G33" s="2" t="s">
        <v>210</v>
      </c>
      <c r="H33" s="2" t="s">
        <v>216</v>
      </c>
      <c r="I33" s="2" t="s">
        <v>214</v>
      </c>
      <c r="J33" s="2" t="s">
        <v>197</v>
      </c>
      <c r="K33" s="3" t="s">
        <v>198</v>
      </c>
      <c r="L33" s="2" t="s">
        <v>217</v>
      </c>
      <c r="M33" s="2" t="s">
        <v>25</v>
      </c>
      <c r="O33" s="2" t="s">
        <v>25</v>
      </c>
      <c r="P33" s="2" t="s">
        <v>199</v>
      </c>
    </row>
    <row r="34" spans="1:16" ht="15.75" customHeight="1">
      <c r="A34" s="1">
        <v>43994.50101396991</v>
      </c>
      <c r="B34" s="2" t="s">
        <v>191</v>
      </c>
      <c r="C34" s="2" t="s">
        <v>208</v>
      </c>
      <c r="D34" s="2">
        <v>4969.32</v>
      </c>
      <c r="E34" s="2" t="s">
        <v>209</v>
      </c>
      <c r="F34" s="2">
        <v>2200</v>
      </c>
      <c r="G34" s="2" t="s">
        <v>210</v>
      </c>
      <c r="H34" s="2" t="s">
        <v>209</v>
      </c>
      <c r="I34" s="2" t="s">
        <v>214</v>
      </c>
      <c r="J34" s="2" t="s">
        <v>197</v>
      </c>
      <c r="K34" s="3" t="s">
        <v>218</v>
      </c>
      <c r="L34" s="2" t="s">
        <v>217</v>
      </c>
      <c r="M34" s="2" t="s">
        <v>25</v>
      </c>
      <c r="O34" s="2" t="s">
        <v>25</v>
      </c>
      <c r="P34" s="2" t="s">
        <v>199</v>
      </c>
    </row>
    <row r="35" spans="1:16" ht="15.75" customHeight="1">
      <c r="A35" s="1">
        <v>43994.5074474537</v>
      </c>
      <c r="B35" s="2" t="s">
        <v>191</v>
      </c>
      <c r="C35" s="2" t="s">
        <v>219</v>
      </c>
      <c r="D35" s="2">
        <v>11500</v>
      </c>
      <c r="E35" s="2" t="s">
        <v>220</v>
      </c>
      <c r="F35" s="2">
        <v>1000</v>
      </c>
      <c r="G35" s="2" t="s">
        <v>221</v>
      </c>
      <c r="H35" s="2" t="s">
        <v>222</v>
      </c>
      <c r="I35" s="2" t="s">
        <v>223</v>
      </c>
      <c r="J35" s="2" t="s">
        <v>197</v>
      </c>
      <c r="K35" s="3" t="s">
        <v>224</v>
      </c>
      <c r="L35" s="2" t="s">
        <v>221</v>
      </c>
      <c r="M35" s="2" t="s">
        <v>25</v>
      </c>
      <c r="O35" s="2" t="s">
        <v>25</v>
      </c>
      <c r="P35" s="2" t="s">
        <v>225</v>
      </c>
    </row>
    <row r="36" spans="1:16" ht="15.75" customHeight="1">
      <c r="A36" s="1">
        <v>43994.51193061343</v>
      </c>
      <c r="B36" s="2" t="s">
        <v>191</v>
      </c>
      <c r="C36" s="2" t="s">
        <v>226</v>
      </c>
      <c r="D36" s="2">
        <v>11500</v>
      </c>
      <c r="E36" s="2" t="s">
        <v>227</v>
      </c>
      <c r="F36" s="2">
        <v>2000</v>
      </c>
      <c r="G36" s="2" t="s">
        <v>210</v>
      </c>
      <c r="H36" s="2" t="s">
        <v>228</v>
      </c>
      <c r="I36" s="2" t="s">
        <v>229</v>
      </c>
      <c r="J36" s="2" t="s">
        <v>197</v>
      </c>
      <c r="K36" s="2" t="s">
        <v>230</v>
      </c>
      <c r="L36" s="2" t="s">
        <v>221</v>
      </c>
      <c r="M36" s="2" t="s">
        <v>25</v>
      </c>
      <c r="O36" s="2" t="s">
        <v>25</v>
      </c>
      <c r="P36" s="2" t="s">
        <v>199</v>
      </c>
    </row>
    <row r="37" spans="1:16" ht="15.75" customHeight="1">
      <c r="A37" s="1">
        <v>43994.51478168981</v>
      </c>
      <c r="B37" s="2" t="s">
        <v>191</v>
      </c>
      <c r="C37" s="2" t="s">
        <v>231</v>
      </c>
      <c r="D37" s="2">
        <v>1597.15</v>
      </c>
      <c r="E37" s="2" t="s">
        <v>232</v>
      </c>
      <c r="F37" s="2">
        <v>1500</v>
      </c>
      <c r="G37" s="2" t="s">
        <v>233</v>
      </c>
      <c r="H37" s="2" t="s">
        <v>234</v>
      </c>
      <c r="I37" s="2" t="s">
        <v>235</v>
      </c>
      <c r="J37" s="2" t="s">
        <v>197</v>
      </c>
      <c r="K37" s="3" t="s">
        <v>236</v>
      </c>
      <c r="L37" s="2" t="s">
        <v>233</v>
      </c>
      <c r="M37" s="2" t="s">
        <v>25</v>
      </c>
      <c r="O37" s="2" t="s">
        <v>25</v>
      </c>
      <c r="P37" s="2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3" width="21.57421875" style="0" customWidth="1"/>
  </cols>
  <sheetData>
    <row r="1" spans="1:17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237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ht="15.75" customHeight="1">
      <c r="A2" s="1"/>
    </row>
    <row r="3" spans="1:4" ht="15.75" customHeight="1">
      <c r="A3" s="1"/>
      <c r="D3" s="4"/>
    </row>
    <row r="4" spans="1:4" ht="15.75" customHeight="1">
      <c r="A4" s="1"/>
      <c r="D4" s="4"/>
    </row>
    <row r="5" spans="1:4" ht="15.75" customHeight="1">
      <c r="A5" s="1"/>
      <c r="D5" s="4"/>
    </row>
    <row r="6" spans="1:4" ht="15.75" customHeight="1">
      <c r="A6" s="1"/>
      <c r="D6" s="4"/>
    </row>
    <row r="7" spans="1:4" ht="15.75" customHeight="1">
      <c r="A7" s="1"/>
      <c r="D7" s="4"/>
    </row>
    <row r="8" spans="1:4" ht="15.75" customHeight="1">
      <c r="A8" s="1"/>
      <c r="D8" s="4"/>
    </row>
    <row r="9" spans="1:4" ht="15.75" customHeight="1">
      <c r="A9" s="1"/>
      <c r="D9" s="4"/>
    </row>
    <row r="10" spans="1:4" ht="15.75" customHeight="1">
      <c r="A10" s="1"/>
      <c r="D10" s="4"/>
    </row>
    <row r="11" spans="1:4" ht="15.75" customHeight="1">
      <c r="A11" s="1"/>
      <c r="D11" s="4"/>
    </row>
    <row r="12" ht="15.75" customHeight="1">
      <c r="A12" s="1"/>
    </row>
    <row r="13" spans="1:4" ht="15.75" customHeight="1">
      <c r="A13" s="1"/>
      <c r="D1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3" width="21.574218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237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5" t="s">
        <v>238</v>
      </c>
      <c r="S1" s="5" t="s">
        <v>239</v>
      </c>
      <c r="T1" s="5" t="s">
        <v>240</v>
      </c>
      <c r="U1" s="5" t="s">
        <v>241</v>
      </c>
    </row>
    <row r="2" spans="1:21" ht="15.75" customHeight="1">
      <c r="A2" s="1">
        <v>43833.521209618055</v>
      </c>
      <c r="B2" s="2" t="s">
        <v>242</v>
      </c>
      <c r="C2" s="2" t="s">
        <v>41</v>
      </c>
      <c r="D2" s="4">
        <v>28000</v>
      </c>
      <c r="E2" s="2" t="s">
        <v>243</v>
      </c>
      <c r="F2" s="2">
        <v>300</v>
      </c>
      <c r="G2" s="2" t="s">
        <v>244</v>
      </c>
      <c r="H2" s="2" t="s">
        <v>245</v>
      </c>
      <c r="I2" s="2" t="s">
        <v>246</v>
      </c>
      <c r="J2" s="2" t="s">
        <v>247</v>
      </c>
      <c r="K2" s="2" t="s">
        <v>248</v>
      </c>
      <c r="L2" s="2" t="s">
        <v>244</v>
      </c>
      <c r="M2" s="2" t="s">
        <v>25</v>
      </c>
      <c r="O2" s="2" t="s">
        <v>25</v>
      </c>
      <c r="P2" s="2" t="s">
        <v>249</v>
      </c>
      <c r="Q2" s="2" t="s">
        <v>250</v>
      </c>
      <c r="R2" s="2" t="s">
        <v>251</v>
      </c>
      <c r="S2" s="6" t="s">
        <v>252</v>
      </c>
      <c r="T2" s="7" t="str">
        <f>HYPERLINK("https://drive.google.com/a/hardin.kyschools.us/file/d/17QgIbNBG2kcFCagliiPzAaRn_6fxYYFi/view?usp=drivesdk","CrownePoint Discount Cards Heartland")</f>
        <v>CrownePoint Discount Cards Heartland</v>
      </c>
      <c r="U2" s="2" t="s">
        <v>253</v>
      </c>
    </row>
    <row r="3" spans="1:21" ht="15.75" customHeight="1">
      <c r="A3" s="1">
        <v>43833.52617415509</v>
      </c>
      <c r="B3" s="2" t="s">
        <v>242</v>
      </c>
      <c r="C3" s="2" t="s">
        <v>41</v>
      </c>
      <c r="D3" s="4">
        <v>28000</v>
      </c>
      <c r="E3" s="2" t="s">
        <v>254</v>
      </c>
      <c r="F3" s="2">
        <v>500</v>
      </c>
      <c r="G3" s="2" t="s">
        <v>255</v>
      </c>
      <c r="H3" s="2" t="s">
        <v>256</v>
      </c>
      <c r="I3" s="2" t="s">
        <v>257</v>
      </c>
      <c r="J3" s="2" t="s">
        <v>258</v>
      </c>
      <c r="K3" s="2" t="s">
        <v>259</v>
      </c>
      <c r="L3" s="2" t="s">
        <v>260</v>
      </c>
      <c r="M3" s="2" t="s">
        <v>25</v>
      </c>
      <c r="O3" s="2" t="s">
        <v>25</v>
      </c>
      <c r="P3" s="2" t="s">
        <v>249</v>
      </c>
      <c r="Q3" s="2" t="s">
        <v>250</v>
      </c>
      <c r="R3" s="2" t="s">
        <v>261</v>
      </c>
      <c r="S3" s="6" t="s">
        <v>262</v>
      </c>
      <c r="T3" s="7" t="str">
        <f>HYPERLINK("https://drive.google.com/a/hardin.kyschools.us/file/d/11ubarmexaLVoQz98elK3whfl0G_FvBcU/view?usp=drivesdk","Sky's the Limit Spirit Night Heartland")</f>
        <v>Sky's the Limit Spirit Night Heartland</v>
      </c>
      <c r="U3" s="2" t="s">
        <v>263</v>
      </c>
    </row>
    <row r="4" spans="1:21" ht="15.75" customHeight="1">
      <c r="A4" s="1">
        <v>43833.52992256945</v>
      </c>
      <c r="B4" s="2" t="s">
        <v>242</v>
      </c>
      <c r="C4" s="2" t="s">
        <v>41</v>
      </c>
      <c r="D4" s="4">
        <v>28000</v>
      </c>
      <c r="E4" s="2" t="s">
        <v>264</v>
      </c>
      <c r="F4" s="2">
        <v>800</v>
      </c>
      <c r="G4" s="2" t="s">
        <v>255</v>
      </c>
      <c r="H4" s="2" t="s">
        <v>265</v>
      </c>
      <c r="I4" s="2" t="s">
        <v>266</v>
      </c>
      <c r="J4" s="2" t="s">
        <v>267</v>
      </c>
      <c r="K4" s="2" t="s">
        <v>268</v>
      </c>
      <c r="L4" s="2" t="s">
        <v>269</v>
      </c>
      <c r="M4" s="2" t="s">
        <v>25</v>
      </c>
      <c r="O4" s="2" t="s">
        <v>25</v>
      </c>
      <c r="P4" s="2" t="s">
        <v>249</v>
      </c>
      <c r="Q4" s="2" t="s">
        <v>250</v>
      </c>
      <c r="R4" s="2" t="s">
        <v>270</v>
      </c>
      <c r="S4" s="6" t="s">
        <v>271</v>
      </c>
      <c r="T4" s="7" t="str">
        <f>HYPERLINK("https://drive.google.com/a/hardin.kyschools.us/file/d/1-ay4oRHoOIJn5Xq7my9SjS8f5Z7IDwJK/view?usp=drivesdk","Read- A-Thon Heartland")</f>
        <v>Read- A-Thon Heartland</v>
      </c>
      <c r="U4" s="2" t="s">
        <v>263</v>
      </c>
    </row>
    <row r="5" spans="1:21" ht="15.75" customHeight="1">
      <c r="A5" s="1">
        <v>43833.5328925</v>
      </c>
      <c r="B5" s="2" t="s">
        <v>242</v>
      </c>
      <c r="C5" s="2" t="s">
        <v>41</v>
      </c>
      <c r="D5" s="4">
        <v>28000</v>
      </c>
      <c r="E5" s="2" t="s">
        <v>272</v>
      </c>
      <c r="F5" s="2">
        <v>800</v>
      </c>
      <c r="G5" s="2" t="s">
        <v>255</v>
      </c>
      <c r="H5" s="2" t="s">
        <v>273</v>
      </c>
      <c r="I5" s="2" t="s">
        <v>274</v>
      </c>
      <c r="J5" s="2" t="s">
        <v>267</v>
      </c>
      <c r="K5" s="2" t="s">
        <v>275</v>
      </c>
      <c r="L5" s="2" t="s">
        <v>276</v>
      </c>
      <c r="M5" s="2" t="s">
        <v>25</v>
      </c>
      <c r="O5" s="2" t="s">
        <v>25</v>
      </c>
      <c r="P5" s="2" t="s">
        <v>249</v>
      </c>
      <c r="Q5" s="2" t="s">
        <v>250</v>
      </c>
      <c r="R5" s="2" t="s">
        <v>277</v>
      </c>
      <c r="S5" s="6" t="s">
        <v>278</v>
      </c>
      <c r="T5" s="7" t="str">
        <f>HYPERLINK("https://drive.google.com/a/hardin.kyschools.us/file/d/1axKXhwKR9QcUrwiUHlhpSDEr6DCb33_U/view?usp=drivesdk","Glow Party Heartland")</f>
        <v>Glow Party Heartland</v>
      </c>
      <c r="U5" s="2" t="s">
        <v>263</v>
      </c>
    </row>
    <row r="6" spans="1:21" ht="15.75" customHeight="1">
      <c r="A6" s="1">
        <v>43840.669461921294</v>
      </c>
      <c r="B6" s="2" t="s">
        <v>279</v>
      </c>
      <c r="C6" s="2" t="s">
        <v>41</v>
      </c>
      <c r="D6" s="4">
        <v>10448</v>
      </c>
      <c r="E6" s="2" t="s">
        <v>280</v>
      </c>
      <c r="F6" s="2">
        <v>500</v>
      </c>
      <c r="G6" s="2" t="s">
        <v>281</v>
      </c>
      <c r="H6" s="2" t="s">
        <v>282</v>
      </c>
      <c r="I6" s="2" t="s">
        <v>31</v>
      </c>
      <c r="J6" s="2" t="s">
        <v>283</v>
      </c>
      <c r="K6" s="2" t="s">
        <v>284</v>
      </c>
      <c r="L6" s="2" t="s">
        <v>285</v>
      </c>
      <c r="M6" s="2" t="s">
        <v>25</v>
      </c>
      <c r="P6" s="2" t="s">
        <v>286</v>
      </c>
      <c r="Q6" s="2" t="s">
        <v>250</v>
      </c>
      <c r="R6" s="2" t="s">
        <v>287</v>
      </c>
      <c r="S6" s="6" t="s">
        <v>288</v>
      </c>
      <c r="T6" s="7" t="str">
        <f>HYPERLINK("https://drive.google.com/a/hardin.kyschools.us/file/d/1SfE00WCOSXxg4HoiayQZZ9uJONldVxOJ/view?usp=drivesdk","Texas Roadhouse Spirit Nights Lakewood")</f>
        <v>Texas Roadhouse Spirit Nights Lakewood</v>
      </c>
      <c r="U6" s="2" t="s">
        <v>289</v>
      </c>
    </row>
    <row r="7" spans="1:21" ht="15.75" customHeight="1">
      <c r="A7" s="1">
        <v>43840.67060440972</v>
      </c>
      <c r="B7" s="2" t="s">
        <v>279</v>
      </c>
      <c r="C7" s="2" t="s">
        <v>41</v>
      </c>
      <c r="D7" s="4">
        <v>10448</v>
      </c>
      <c r="E7" s="2" t="s">
        <v>290</v>
      </c>
      <c r="F7" s="2">
        <v>1500</v>
      </c>
      <c r="G7" s="2" t="s">
        <v>291</v>
      </c>
      <c r="H7" s="2" t="s">
        <v>292</v>
      </c>
      <c r="I7" s="2" t="s">
        <v>293</v>
      </c>
      <c r="J7" s="2" t="s">
        <v>294</v>
      </c>
      <c r="K7" s="2" t="s">
        <v>295</v>
      </c>
      <c r="L7" s="2" t="s">
        <v>285</v>
      </c>
      <c r="M7" s="2" t="s">
        <v>25</v>
      </c>
      <c r="P7" s="2" t="s">
        <v>286</v>
      </c>
      <c r="Q7" s="2" t="s">
        <v>250</v>
      </c>
      <c r="R7" s="2" t="s">
        <v>296</v>
      </c>
      <c r="S7" s="6" t="s">
        <v>297</v>
      </c>
      <c r="T7" s="7" t="str">
        <f>HYPERLINK("https://drive.google.com/a/hardin.kyschools.us/file/d/1-pCKlWcuQU_AweyM0N3WeEVBJSS3slJ3/view?usp=drivesdk","Spring Festival/Event Lakewood")</f>
        <v>Spring Festival/Event Lakewood</v>
      </c>
      <c r="U7" s="2" t="s">
        <v>298</v>
      </c>
    </row>
    <row r="8" spans="1:21" ht="15.75" customHeight="1">
      <c r="A8" s="1">
        <v>43810.52110201389</v>
      </c>
      <c r="B8" s="2" t="s">
        <v>120</v>
      </c>
      <c r="C8" s="2" t="s">
        <v>41</v>
      </c>
      <c r="D8" s="4">
        <v>41000</v>
      </c>
      <c r="E8" s="2" t="s">
        <v>299</v>
      </c>
      <c r="F8" s="2">
        <v>10000</v>
      </c>
      <c r="G8" s="2" t="s">
        <v>300</v>
      </c>
      <c r="H8" s="2" t="s">
        <v>301</v>
      </c>
      <c r="I8" s="2" t="s">
        <v>302</v>
      </c>
      <c r="J8" s="2" t="s">
        <v>99</v>
      </c>
      <c r="K8" s="2" t="s">
        <v>303</v>
      </c>
      <c r="L8" s="2" t="s">
        <v>304</v>
      </c>
      <c r="M8" s="2" t="s">
        <v>25</v>
      </c>
      <c r="O8" s="2" t="s">
        <v>25</v>
      </c>
      <c r="P8" s="2" t="s">
        <v>128</v>
      </c>
      <c r="Q8" s="2" t="s">
        <v>250</v>
      </c>
      <c r="R8" s="2" t="s">
        <v>305</v>
      </c>
      <c r="S8" s="6" t="s">
        <v>306</v>
      </c>
      <c r="T8" s="7" t="str">
        <f>HYPERLINK("https://drive.google.com/a/hardin.kyschools.us/file/d/1p88uuOwTOUlGJU74oVuNGPHvEFKJatPe/view?usp=drivesdk","Boosterthon Lincoln Trail")</f>
        <v>Boosterthon Lincoln Trail</v>
      </c>
      <c r="U8" s="2" t="s">
        <v>307</v>
      </c>
    </row>
    <row r="9" spans="1:21" ht="15.75" customHeight="1">
      <c r="A9" s="1">
        <v>43837.40103767361</v>
      </c>
      <c r="B9" s="2" t="s">
        <v>120</v>
      </c>
      <c r="C9" s="2" t="s">
        <v>41</v>
      </c>
      <c r="D9" s="4">
        <v>16000</v>
      </c>
      <c r="E9" s="2" t="s">
        <v>308</v>
      </c>
      <c r="F9" s="2">
        <v>10000</v>
      </c>
      <c r="G9" s="2" t="s">
        <v>99</v>
      </c>
      <c r="H9" s="2" t="s">
        <v>309</v>
      </c>
      <c r="I9" s="2" t="s">
        <v>302</v>
      </c>
      <c r="J9" s="2" t="s">
        <v>99</v>
      </c>
      <c r="K9" s="3" t="s">
        <v>310</v>
      </c>
      <c r="L9" s="2" t="s">
        <v>311</v>
      </c>
      <c r="M9" s="2" t="s">
        <v>25</v>
      </c>
      <c r="O9" s="2" t="s">
        <v>25</v>
      </c>
      <c r="P9" s="2" t="s">
        <v>128</v>
      </c>
      <c r="Q9" s="2" t="s">
        <v>250</v>
      </c>
      <c r="R9" s="2" t="s">
        <v>312</v>
      </c>
      <c r="S9" s="6" t="s">
        <v>313</v>
      </c>
      <c r="T9" s="7" t="str">
        <f>HYPERLINK("https://drive.google.com/a/hardin.kyschools.us/file/d/1LoeyFkgBmhirpUnnGtd95NPyTjOMMCXO/view?usp=drivesdk","boosterthon Lincoln Trail")</f>
        <v>boosterthon Lincoln Trail</v>
      </c>
      <c r="U9" s="2" t="s">
        <v>307</v>
      </c>
    </row>
    <row r="10" spans="1:21" ht="15.75" customHeight="1">
      <c r="A10" s="1">
        <v>43843.471209814816</v>
      </c>
      <c r="B10" s="2" t="s">
        <v>97</v>
      </c>
      <c r="C10" s="2" t="s">
        <v>41</v>
      </c>
      <c r="D10" s="4">
        <v>12750</v>
      </c>
      <c r="E10" s="2" t="s">
        <v>314</v>
      </c>
      <c r="F10" s="2">
        <v>1000</v>
      </c>
      <c r="G10" s="2" t="s">
        <v>99</v>
      </c>
      <c r="H10" s="2" t="s">
        <v>315</v>
      </c>
      <c r="I10" s="2" t="s">
        <v>316</v>
      </c>
      <c r="J10" s="2" t="s">
        <v>102</v>
      </c>
      <c r="K10" s="2" t="s">
        <v>317</v>
      </c>
      <c r="L10" s="2" t="s">
        <v>99</v>
      </c>
      <c r="M10" s="2" t="s">
        <v>25</v>
      </c>
      <c r="P10" s="2" t="s">
        <v>104</v>
      </c>
      <c r="Q10" s="2" t="s">
        <v>250</v>
      </c>
      <c r="R10" s="2" t="s">
        <v>318</v>
      </c>
      <c r="S10" s="6" t="s">
        <v>319</v>
      </c>
      <c r="T10" s="7" t="str">
        <f>HYPERLINK("https://drive.google.com/a/hardin.kyschools.us/file/d/1TjApnojhW3PurBX0Zix1k3HUmbegko-J/view?usp=drivesdk","Square 1 Art Creekside")</f>
        <v>Square 1 Art Creekside</v>
      </c>
      <c r="U10" s="2" t="s">
        <v>320</v>
      </c>
    </row>
    <row r="11" spans="1:21" ht="15.75" customHeight="1">
      <c r="A11" s="1">
        <v>43843.472985092594</v>
      </c>
      <c r="B11" s="2" t="s">
        <v>97</v>
      </c>
      <c r="C11" s="2" t="s">
        <v>41</v>
      </c>
      <c r="D11" s="4">
        <v>12750</v>
      </c>
      <c r="E11" s="2" t="s">
        <v>321</v>
      </c>
      <c r="F11" s="2">
        <v>250</v>
      </c>
      <c r="G11" s="2" t="s">
        <v>99</v>
      </c>
      <c r="H11" s="2" t="s">
        <v>322</v>
      </c>
      <c r="I11" s="2" t="s">
        <v>323</v>
      </c>
      <c r="J11" s="2" t="s">
        <v>102</v>
      </c>
      <c r="K11" s="2" t="s">
        <v>324</v>
      </c>
      <c r="L11" s="2" t="s">
        <v>325</v>
      </c>
      <c r="M11" s="2" t="s">
        <v>25</v>
      </c>
      <c r="P11" s="2" t="s">
        <v>104</v>
      </c>
      <c r="Q11" s="2" t="s">
        <v>250</v>
      </c>
      <c r="R11" s="2" t="s">
        <v>326</v>
      </c>
      <c r="S11" s="6" t="s">
        <v>327</v>
      </c>
      <c r="T11" s="7" t="str">
        <f>HYPERLINK("https://drive.google.com/a/hardin.kyschools.us/file/d/1pQHKTp5tPuGdguyWZVngn8haLaCnUt9E/view?usp=drivesdk","Gatti's Spirit Night Creekside")</f>
        <v>Gatti's Spirit Night Creekside</v>
      </c>
      <c r="U11" s="2" t="s">
        <v>320</v>
      </c>
    </row>
    <row r="12" spans="1:21" ht="15.75" customHeight="1">
      <c r="A12" s="1">
        <v>43844.46151688657</v>
      </c>
      <c r="B12" s="2" t="s">
        <v>328</v>
      </c>
      <c r="C12" s="2" t="s">
        <v>18</v>
      </c>
      <c r="D12" s="2">
        <v>6453</v>
      </c>
      <c r="E12" s="2" t="s">
        <v>329</v>
      </c>
      <c r="F12" s="2">
        <v>1000</v>
      </c>
      <c r="G12" s="2" t="s">
        <v>330</v>
      </c>
      <c r="H12" s="2" t="s">
        <v>331</v>
      </c>
      <c r="I12" s="2" t="s">
        <v>332</v>
      </c>
      <c r="J12" s="2" t="s">
        <v>333</v>
      </c>
      <c r="K12" s="3" t="s">
        <v>334</v>
      </c>
      <c r="L12" s="2" t="s">
        <v>330</v>
      </c>
      <c r="M12" s="2" t="s">
        <v>25</v>
      </c>
      <c r="O12" s="2" t="s">
        <v>25</v>
      </c>
      <c r="P12" s="2" t="s">
        <v>335</v>
      </c>
      <c r="Q12" s="2" t="s">
        <v>250</v>
      </c>
      <c r="R12" s="2" t="s">
        <v>336</v>
      </c>
      <c r="S12" s="6" t="s">
        <v>337</v>
      </c>
      <c r="T12" s="7" t="str">
        <f>HYPERLINK("https://drive.google.com/a/hardin.kyschools.us/file/d/1X3BhdzGQEYloz0Xr5MuEnhD-ZYGiA7CO/view?usp=drivesdk","Cap and Gown Pictures North Park")</f>
        <v>Cap and Gown Pictures North Park</v>
      </c>
      <c r="U12" s="2" t="s">
        <v>338</v>
      </c>
    </row>
  </sheetData>
  <sheetProtection/>
  <hyperlinks>
    <hyperlink ref="S2" r:id="rId1" display="https://drive.google.com/a/hardin.kyschools.us/file/d/17QgIbNBG2kcFCagliiPzAaRn_6fxYYFi/view?usp=drivesdk"/>
    <hyperlink ref="S3" r:id="rId2" display="https://drive.google.com/a/hardin.kyschools.us/file/d/11ubarmexaLVoQz98elK3whfl0G_FvBcU/view?usp=drivesdk"/>
    <hyperlink ref="S4" r:id="rId3" display="https://drive.google.com/a/hardin.kyschools.us/file/d/1-ay4oRHoOIJn5Xq7my9SjS8f5Z7IDwJK/view?usp=drivesdk"/>
    <hyperlink ref="S5" r:id="rId4" display="https://drive.google.com/a/hardin.kyschools.us/file/d/1axKXhwKR9QcUrwiUHlhpSDEr6DCb33_U/view?usp=drivesdk"/>
    <hyperlink ref="S6" r:id="rId5" display="https://drive.google.com/a/hardin.kyschools.us/file/d/1SfE00WCOSXxg4HoiayQZZ9uJONldVxOJ/view?usp=drivesdk"/>
    <hyperlink ref="S7" r:id="rId6" display="https://drive.google.com/a/hardin.kyschools.us/file/d/1-pCKlWcuQU_AweyM0N3WeEVBJSS3slJ3/view?usp=drivesdk"/>
    <hyperlink ref="S8" r:id="rId7" display="https://drive.google.com/a/hardin.kyschools.us/file/d/1p88uuOwTOUlGJU74oVuNGPHvEFKJatPe/view?usp=drivesdk"/>
    <hyperlink ref="S9" r:id="rId8" display="https://drive.google.com/a/hardin.kyschools.us/file/d/1LoeyFkgBmhirpUnnGtd95NPyTjOMMCXO/view?usp=drivesdk"/>
    <hyperlink ref="S10" r:id="rId9" display="https://drive.google.com/a/hardin.kyschools.us/file/d/1TjApnojhW3PurBX0Zix1k3HUmbegko-J/view?usp=drivesdk"/>
    <hyperlink ref="S11" r:id="rId10" display="https://drive.google.com/a/hardin.kyschools.us/file/d/1pQHKTp5tPuGdguyWZVngn8haLaCnUt9E/view?usp=drivesdk"/>
    <hyperlink ref="S12" r:id="rId11" display="https://drive.google.com/a/hardin.kyschools.us/file/d/1X3BhdzGQEYloz0Xr5MuEnhD-ZYGiA7CO/view?usp=drivesd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6" width="21.574218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237</v>
      </c>
      <c r="L1" s="2" t="s">
        <v>11</v>
      </c>
      <c r="M1" t="s">
        <v>12</v>
      </c>
      <c r="N1" t="s">
        <v>13</v>
      </c>
      <c r="O1" t="s">
        <v>14</v>
      </c>
      <c r="P1" s="8" t="s">
        <v>15</v>
      </c>
      <c r="Q1" t="s">
        <v>16</v>
      </c>
      <c r="R1" s="5" t="s">
        <v>238</v>
      </c>
      <c r="S1" s="5" t="s">
        <v>239</v>
      </c>
      <c r="T1" s="5" t="s">
        <v>240</v>
      </c>
      <c r="U1" s="5" t="s">
        <v>241</v>
      </c>
    </row>
    <row r="2" spans="1:21" ht="15.75" customHeight="1">
      <c r="A2" s="1">
        <v>43703.636450694445</v>
      </c>
      <c r="B2" s="2" t="s">
        <v>134</v>
      </c>
      <c r="C2" s="2" t="s">
        <v>41</v>
      </c>
      <c r="D2" s="2">
        <v>3000</v>
      </c>
      <c r="E2" s="2" t="s">
        <v>339</v>
      </c>
      <c r="F2" s="2">
        <v>2500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345</v>
      </c>
      <c r="M2" s="2" t="s">
        <v>25</v>
      </c>
      <c r="O2" s="2" t="s">
        <v>25</v>
      </c>
      <c r="P2" s="8" t="s">
        <v>141</v>
      </c>
      <c r="Q2" s="9">
        <v>43727</v>
      </c>
      <c r="R2" s="2" t="s">
        <v>346</v>
      </c>
      <c r="S2" s="6" t="s">
        <v>347</v>
      </c>
      <c r="T2" s="7" t="str">
        <f>HYPERLINK("https://drive.google.com/a/hardin.kyschools.us/file/d/14ZGoKDR0YAeOz_CZQdtv3fBF8htzCDPS/view?usp=drivesdk","&lt;&lt;Fundraising Activity &gt;&gt; EHMS")</f>
        <v>&lt;&lt;Fundraising Activity &gt;&gt; EHMS</v>
      </c>
      <c r="U2" s="2" t="s">
        <v>348</v>
      </c>
    </row>
    <row r="3" spans="1:21" ht="15.75" customHeight="1">
      <c r="A3" s="1">
        <v>43718.59185387731</v>
      </c>
      <c r="B3" s="2" t="s">
        <v>134</v>
      </c>
      <c r="C3" s="2" t="s">
        <v>41</v>
      </c>
      <c r="D3" s="10">
        <v>4000</v>
      </c>
      <c r="E3" s="2" t="s">
        <v>349</v>
      </c>
      <c r="F3" s="2">
        <v>1500</v>
      </c>
      <c r="G3" s="2" t="s">
        <v>350</v>
      </c>
      <c r="H3" s="2" t="s">
        <v>351</v>
      </c>
      <c r="I3" s="2" t="s">
        <v>352</v>
      </c>
      <c r="J3" s="2" t="s">
        <v>350</v>
      </c>
      <c r="K3" s="2" t="s">
        <v>353</v>
      </c>
      <c r="L3" s="2" t="s">
        <v>354</v>
      </c>
      <c r="M3" s="2" t="s">
        <v>25</v>
      </c>
      <c r="O3" s="2" t="s">
        <v>25</v>
      </c>
      <c r="P3" s="2" t="s">
        <v>141</v>
      </c>
      <c r="Q3" s="9">
        <v>43727</v>
      </c>
      <c r="R3" s="2" t="s">
        <v>355</v>
      </c>
      <c r="S3" s="6" t="s">
        <v>356</v>
      </c>
      <c r="T3" s="7" t="str">
        <f>HYPERLINK("https://drive.google.com/a/hardin.kyschools.us/file/d/16qLgNTLVwpwcvUxpG4KKnVpPr_FZFN82/view?usp=drivesdk","&lt;&lt;Fundraising Activity &gt;&gt; EHMS")</f>
        <v>&lt;&lt;Fundraising Activity &gt;&gt; EHMS</v>
      </c>
      <c r="U3" s="2" t="s">
        <v>348</v>
      </c>
    </row>
    <row r="4" spans="1:21" ht="15.75" customHeight="1">
      <c r="A4" s="1">
        <v>43703.478448379625</v>
      </c>
      <c r="B4" s="2" t="s">
        <v>134</v>
      </c>
      <c r="C4" s="2" t="s">
        <v>41</v>
      </c>
      <c r="D4" s="2">
        <v>3000</v>
      </c>
      <c r="E4" s="2" t="s">
        <v>63</v>
      </c>
      <c r="F4" s="2">
        <v>5000</v>
      </c>
      <c r="G4" s="2" t="s">
        <v>357</v>
      </c>
      <c r="H4" s="2" t="s">
        <v>358</v>
      </c>
      <c r="I4" s="2" t="s">
        <v>359</v>
      </c>
      <c r="J4" s="2" t="s">
        <v>340</v>
      </c>
      <c r="K4" s="3" t="s">
        <v>360</v>
      </c>
      <c r="L4" s="2" t="s">
        <v>361</v>
      </c>
      <c r="M4" s="2" t="s">
        <v>25</v>
      </c>
      <c r="O4" s="2" t="s">
        <v>25</v>
      </c>
      <c r="P4" s="8" t="s">
        <v>141</v>
      </c>
      <c r="Q4" s="9">
        <v>43727</v>
      </c>
      <c r="R4" s="2" t="s">
        <v>362</v>
      </c>
      <c r="S4" s="6" t="s">
        <v>363</v>
      </c>
      <c r="T4" s="7" t="str">
        <f>HYPERLINK("https://drive.google.com/a/hardin.kyschools.us/file/d/15iwUbzSz-gdpDRetto-pkeMX80lpK9dM/view?usp=drivesdk","&lt;&lt;Fundraising Activity &gt;&gt; EHMS")</f>
        <v>&lt;&lt;Fundraising Activity &gt;&gt; EHMS</v>
      </c>
      <c r="U4" s="2" t="s">
        <v>348</v>
      </c>
    </row>
    <row r="5" spans="1:21" ht="15.75" customHeight="1">
      <c r="A5" s="1">
        <v>43713.34092675926</v>
      </c>
      <c r="B5" s="2" t="s">
        <v>364</v>
      </c>
      <c r="C5" s="2" t="s">
        <v>75</v>
      </c>
      <c r="D5" s="2">
        <v>601.35</v>
      </c>
      <c r="E5" s="2" t="s">
        <v>365</v>
      </c>
      <c r="F5" s="2">
        <v>300</v>
      </c>
      <c r="G5" s="2" t="s">
        <v>366</v>
      </c>
      <c r="H5" s="2" t="s">
        <v>367</v>
      </c>
      <c r="I5" s="2" t="s">
        <v>368</v>
      </c>
      <c r="J5" s="2" t="s">
        <v>369</v>
      </c>
      <c r="K5" s="2" t="s">
        <v>370</v>
      </c>
      <c r="L5" s="2" t="s">
        <v>366</v>
      </c>
      <c r="M5" s="2" t="s">
        <v>25</v>
      </c>
      <c r="O5" s="2" t="s">
        <v>25</v>
      </c>
      <c r="P5" s="2" t="s">
        <v>371</v>
      </c>
      <c r="Q5" s="9">
        <v>43727</v>
      </c>
      <c r="R5" s="2" t="s">
        <v>372</v>
      </c>
      <c r="S5" s="6" t="s">
        <v>373</v>
      </c>
      <c r="T5" s="7" t="str">
        <f>HYPERLINK("https://drive.google.com/a/hardin.kyschools.us/file/d/1e_pa9av4-9ReNoNCVmZfC7WxO1lEuub0/view?usp=drivesdk","&lt;&lt;Fundraising Activity &gt;&gt; GC Burkhead")</f>
        <v>&lt;&lt;Fundraising Activity &gt;&gt; GC Burkhead</v>
      </c>
      <c r="U5" s="2" t="s">
        <v>374</v>
      </c>
    </row>
    <row r="6" spans="1:21" ht="15.75" customHeight="1">
      <c r="A6" s="1">
        <v>43713.342992210644</v>
      </c>
      <c r="B6" s="2" t="s">
        <v>364</v>
      </c>
      <c r="C6" s="2" t="s">
        <v>41</v>
      </c>
      <c r="D6" s="11">
        <v>12000</v>
      </c>
      <c r="E6" s="2" t="s">
        <v>375</v>
      </c>
      <c r="F6" s="2">
        <v>500</v>
      </c>
      <c r="G6" s="2" t="s">
        <v>376</v>
      </c>
      <c r="H6" s="2" t="s">
        <v>377</v>
      </c>
      <c r="I6" s="2" t="s">
        <v>378</v>
      </c>
      <c r="J6" s="2" t="s">
        <v>379</v>
      </c>
      <c r="K6" s="2" t="s">
        <v>380</v>
      </c>
      <c r="L6" s="2" t="s">
        <v>376</v>
      </c>
      <c r="M6" s="2" t="s">
        <v>25</v>
      </c>
      <c r="O6" s="2" t="s">
        <v>25</v>
      </c>
      <c r="P6" s="2" t="s">
        <v>371</v>
      </c>
      <c r="Q6" s="9">
        <v>43727</v>
      </c>
      <c r="R6" s="2" t="s">
        <v>381</v>
      </c>
      <c r="S6" s="6" t="s">
        <v>382</v>
      </c>
      <c r="T6" s="7" t="str">
        <f>HYPERLINK("https://drive.google.com/a/hardin.kyschools.us/file/d/1kjGUoc-njgNKkp9LgMLIVcsyZyT8cMp2/view?usp=drivesdk","&lt;&lt;Fundraising Activity &gt;&gt; GC Burkhead")</f>
        <v>&lt;&lt;Fundraising Activity &gt;&gt; GC Burkhead</v>
      </c>
      <c r="U6" s="2" t="s">
        <v>383</v>
      </c>
    </row>
    <row r="7" spans="1:21" ht="15.75" customHeight="1">
      <c r="A7" s="1">
        <v>43699.42954565972</v>
      </c>
      <c r="B7" s="2" t="s">
        <v>364</v>
      </c>
      <c r="C7" s="2" t="s">
        <v>41</v>
      </c>
      <c r="D7" s="2">
        <v>12000</v>
      </c>
      <c r="E7" s="2" t="s">
        <v>384</v>
      </c>
      <c r="F7" s="2">
        <v>1100</v>
      </c>
      <c r="G7" s="2" t="s">
        <v>376</v>
      </c>
      <c r="H7" s="2" t="s">
        <v>385</v>
      </c>
      <c r="I7" s="2" t="s">
        <v>386</v>
      </c>
      <c r="J7" s="2" t="s">
        <v>379</v>
      </c>
      <c r="K7" s="2" t="s">
        <v>387</v>
      </c>
      <c r="L7" s="2" t="s">
        <v>376</v>
      </c>
      <c r="M7" s="2" t="s">
        <v>25</v>
      </c>
      <c r="O7" s="2" t="s">
        <v>25</v>
      </c>
      <c r="P7" s="8" t="s">
        <v>371</v>
      </c>
      <c r="Q7" s="9">
        <v>43727</v>
      </c>
      <c r="R7" s="2" t="s">
        <v>388</v>
      </c>
      <c r="S7" s="6" t="s">
        <v>389</v>
      </c>
      <c r="T7" s="7" t="str">
        <f>HYPERLINK("https://drive.google.com/a/hardin.kyschools.us/file/d/1iY9tShwWv0Ab6y-xFhIth92fBae46A5p/view?usp=drivesdk","&lt;&lt;Fundraising Activity &gt;&gt; GC Burkhead")</f>
        <v>&lt;&lt;Fundraising Activity &gt;&gt; GC Burkhead</v>
      </c>
      <c r="U7" s="2" t="s">
        <v>383</v>
      </c>
    </row>
    <row r="8" spans="1:21" ht="15.75" customHeight="1">
      <c r="A8" s="1">
        <v>43699.43048284722</v>
      </c>
      <c r="B8" s="2" t="s">
        <v>364</v>
      </c>
      <c r="C8" s="2" t="s">
        <v>41</v>
      </c>
      <c r="D8" s="2">
        <v>12000</v>
      </c>
      <c r="E8" s="2" t="s">
        <v>384</v>
      </c>
      <c r="F8" s="2">
        <v>1100</v>
      </c>
      <c r="G8" s="2" t="s">
        <v>376</v>
      </c>
      <c r="H8" s="2" t="s">
        <v>390</v>
      </c>
      <c r="I8" s="2" t="s">
        <v>391</v>
      </c>
      <c r="J8" s="2" t="s">
        <v>379</v>
      </c>
      <c r="K8" s="2" t="s">
        <v>295</v>
      </c>
      <c r="L8" s="2" t="s">
        <v>376</v>
      </c>
      <c r="M8" s="2" t="s">
        <v>25</v>
      </c>
      <c r="O8" s="2" t="s">
        <v>25</v>
      </c>
      <c r="P8" s="8" t="s">
        <v>371</v>
      </c>
      <c r="Q8" s="9">
        <v>43727</v>
      </c>
      <c r="R8" s="2" t="s">
        <v>392</v>
      </c>
      <c r="S8" s="6" t="s">
        <v>393</v>
      </c>
      <c r="T8" s="7" t="str">
        <f>HYPERLINK("https://drive.google.com/a/hardin.kyschools.us/file/d/1m8FKbFyXGM3nf6HK8DZncF9BqVJCnYo_/view?usp=drivesdk","&lt;&lt;Fundraising Activity &gt;&gt; GC Burkhead")</f>
        <v>&lt;&lt;Fundraising Activity &gt;&gt; GC Burkhead</v>
      </c>
      <c r="U8" s="2" t="s">
        <v>383</v>
      </c>
    </row>
    <row r="9" spans="1:21" ht="15.75" customHeight="1">
      <c r="A9" s="1">
        <v>43700.57178408565</v>
      </c>
      <c r="B9" s="2" t="s">
        <v>364</v>
      </c>
      <c r="C9" s="2" t="s">
        <v>41</v>
      </c>
      <c r="D9" s="2">
        <v>12000</v>
      </c>
      <c r="E9" s="2" t="s">
        <v>394</v>
      </c>
      <c r="F9" s="2">
        <v>300</v>
      </c>
      <c r="G9" s="2" t="s">
        <v>376</v>
      </c>
      <c r="H9" s="2" t="s">
        <v>377</v>
      </c>
      <c r="I9" s="2" t="s">
        <v>378</v>
      </c>
      <c r="J9" s="2" t="s">
        <v>379</v>
      </c>
      <c r="K9" s="2" t="s">
        <v>395</v>
      </c>
      <c r="L9" s="2" t="s">
        <v>376</v>
      </c>
      <c r="M9" s="2" t="s">
        <v>25</v>
      </c>
      <c r="O9" s="2" t="s">
        <v>25</v>
      </c>
      <c r="P9" s="8" t="s">
        <v>371</v>
      </c>
      <c r="Q9" s="9">
        <v>43727</v>
      </c>
      <c r="R9" s="2" t="s">
        <v>396</v>
      </c>
      <c r="S9" s="6" t="s">
        <v>397</v>
      </c>
      <c r="T9" s="7" t="str">
        <f>HYPERLINK("https://drive.google.com/a/hardin.kyschools.us/file/d/1XfeXhcpjekTM0NCC2B38VmrgFkvL5Nh6/view?usp=drivesdk","&lt;&lt;Fundraising Activity &gt;&gt; GC Burkhead")</f>
        <v>&lt;&lt;Fundraising Activity &gt;&gt; GC Burkhead</v>
      </c>
      <c r="U9" s="2" t="s">
        <v>383</v>
      </c>
    </row>
    <row r="10" spans="1:21" ht="15.75" customHeight="1">
      <c r="A10" s="1">
        <v>43700.572726412036</v>
      </c>
      <c r="B10" s="2" t="s">
        <v>364</v>
      </c>
      <c r="C10" s="2" t="s">
        <v>41</v>
      </c>
      <c r="D10" s="2">
        <v>12000</v>
      </c>
      <c r="E10" s="2" t="s">
        <v>398</v>
      </c>
      <c r="F10" s="2">
        <v>3000</v>
      </c>
      <c r="G10" s="2" t="s">
        <v>376</v>
      </c>
      <c r="H10" s="2" t="s">
        <v>377</v>
      </c>
      <c r="I10" s="2" t="s">
        <v>399</v>
      </c>
      <c r="J10" s="2" t="s">
        <v>379</v>
      </c>
      <c r="K10" s="2" t="s">
        <v>400</v>
      </c>
      <c r="L10" s="2" t="s">
        <v>376</v>
      </c>
      <c r="M10" s="2" t="s">
        <v>25</v>
      </c>
      <c r="O10" s="2" t="s">
        <v>25</v>
      </c>
      <c r="P10" s="8" t="s">
        <v>371</v>
      </c>
      <c r="Q10" s="9">
        <v>43727</v>
      </c>
      <c r="R10" s="2" t="s">
        <v>401</v>
      </c>
      <c r="S10" s="6" t="s">
        <v>402</v>
      </c>
      <c r="T10" s="7" t="str">
        <f>HYPERLINK("https://drive.google.com/a/hardin.kyschools.us/file/d/1JijdZV7CokA_5toEp_S90JKLkL6l7PKr/view?usp=drivesdk","&lt;&lt;Fundraising Activity &gt;&gt; GC Burkhead")</f>
        <v>&lt;&lt;Fundraising Activity &gt;&gt; GC Burkhead</v>
      </c>
      <c r="U10" s="2" t="s">
        <v>383</v>
      </c>
    </row>
    <row r="11" spans="1:21" ht="15.75" customHeight="1">
      <c r="A11" s="1">
        <v>43698.53439987269</v>
      </c>
      <c r="B11" s="2" t="s">
        <v>120</v>
      </c>
      <c r="C11" s="2" t="s">
        <v>41</v>
      </c>
      <c r="D11" s="2">
        <v>128655</v>
      </c>
      <c r="E11" s="2" t="s">
        <v>403</v>
      </c>
      <c r="F11" s="2">
        <v>1000</v>
      </c>
      <c r="G11" s="2" t="s">
        <v>404</v>
      </c>
      <c r="H11" s="2" t="s">
        <v>405</v>
      </c>
      <c r="I11" s="2" t="s">
        <v>406</v>
      </c>
      <c r="J11" s="2" t="s">
        <v>407</v>
      </c>
      <c r="K11" s="2" t="s">
        <v>408</v>
      </c>
      <c r="L11" s="2" t="s">
        <v>404</v>
      </c>
      <c r="M11" s="2" t="s">
        <v>25</v>
      </c>
      <c r="O11" s="2" t="s">
        <v>25</v>
      </c>
      <c r="P11" s="8" t="s">
        <v>128</v>
      </c>
      <c r="Q11" s="9">
        <v>43727</v>
      </c>
      <c r="R11" s="2" t="s">
        <v>409</v>
      </c>
      <c r="S11" s="6" t="s">
        <v>410</v>
      </c>
      <c r="T11" s="7" t="str">
        <f>HYPERLINK("https://drive.google.com/a/hardin.kyschools.us/file/d/1NvYq3xzBK9lhj60pmqW9XnCew4ayu_45/view?usp=drivesdk","&lt;&lt;Fundraising Activity &gt;&gt; Lincoln Trail")</f>
        <v>&lt;&lt;Fundraising Activity &gt;&gt; Lincoln Trail</v>
      </c>
      <c r="U11" s="2" t="s">
        <v>411</v>
      </c>
    </row>
    <row r="12" spans="1:21" ht="15.75" customHeight="1">
      <c r="A12" s="1">
        <v>43698.5358999537</v>
      </c>
      <c r="B12" s="2" t="s">
        <v>120</v>
      </c>
      <c r="C12" s="2" t="s">
        <v>41</v>
      </c>
      <c r="D12" s="2">
        <v>128655</v>
      </c>
      <c r="E12" s="2" t="s">
        <v>412</v>
      </c>
      <c r="F12" s="2">
        <v>300</v>
      </c>
      <c r="G12" s="2" t="s">
        <v>404</v>
      </c>
      <c r="H12" s="2" t="s">
        <v>413</v>
      </c>
      <c r="I12" s="2" t="s">
        <v>414</v>
      </c>
      <c r="J12" s="2" t="s">
        <v>415</v>
      </c>
      <c r="K12" s="3" t="s">
        <v>416</v>
      </c>
      <c r="L12" s="2" t="s">
        <v>404</v>
      </c>
      <c r="M12" s="2" t="s">
        <v>25</v>
      </c>
      <c r="O12" s="2" t="s">
        <v>25</v>
      </c>
      <c r="P12" s="8" t="s">
        <v>128</v>
      </c>
      <c r="Q12" s="9">
        <v>43727</v>
      </c>
      <c r="R12" s="2" t="s">
        <v>417</v>
      </c>
      <c r="S12" s="6" t="s">
        <v>418</v>
      </c>
      <c r="T12" s="7" t="str">
        <f>HYPERLINK("https://drive.google.com/a/hardin.kyschools.us/file/d/1oSq0K2JSbYaq9zaI2R99g09z0h083OII/view?usp=drivesdk","&lt;&lt;Fundraising Activity &gt;&gt; Lincoln Trail")</f>
        <v>&lt;&lt;Fundraising Activity &gt;&gt; Lincoln Trail</v>
      </c>
      <c r="U12" s="2" t="s">
        <v>411</v>
      </c>
    </row>
    <row r="13" spans="1:21" ht="15.75" customHeight="1">
      <c r="A13" s="1">
        <v>43698.53796564815</v>
      </c>
      <c r="B13" s="2" t="s">
        <v>120</v>
      </c>
      <c r="C13" s="2" t="s">
        <v>41</v>
      </c>
      <c r="D13" s="2">
        <v>128655</v>
      </c>
      <c r="E13" s="2" t="s">
        <v>419</v>
      </c>
      <c r="F13" s="2">
        <v>500</v>
      </c>
      <c r="G13" s="2" t="s">
        <v>404</v>
      </c>
      <c r="H13" s="2" t="s">
        <v>413</v>
      </c>
      <c r="I13" s="2" t="s">
        <v>420</v>
      </c>
      <c r="J13" s="2" t="s">
        <v>415</v>
      </c>
      <c r="K13" s="3" t="s">
        <v>421</v>
      </c>
      <c r="L13" s="2" t="s">
        <v>422</v>
      </c>
      <c r="M13" s="2" t="s">
        <v>25</v>
      </c>
      <c r="O13" s="2" t="s">
        <v>25</v>
      </c>
      <c r="P13" s="8" t="s">
        <v>128</v>
      </c>
      <c r="Q13" s="9">
        <v>43727</v>
      </c>
      <c r="R13" s="2" t="s">
        <v>423</v>
      </c>
      <c r="S13" s="6" t="s">
        <v>424</v>
      </c>
      <c r="T13" s="7" t="str">
        <f>HYPERLINK("https://drive.google.com/a/hardin.kyschools.us/file/d/13ir0qGh6d39tjjFBpW4Vb1zyZEaYbvB-/view?usp=drivesdk","&lt;&lt;Fundraising Activity &gt;&gt; Lincoln Trail")</f>
        <v>&lt;&lt;Fundraising Activity &gt;&gt; Lincoln Trail</v>
      </c>
      <c r="U13" s="2" t="s">
        <v>411</v>
      </c>
    </row>
    <row r="14" spans="1:21" ht="15.75" customHeight="1">
      <c r="A14" s="1">
        <v>43712.34559174768</v>
      </c>
      <c r="B14" s="2" t="s">
        <v>425</v>
      </c>
      <c r="C14" s="2" t="s">
        <v>75</v>
      </c>
      <c r="D14" s="11">
        <v>13888.19</v>
      </c>
      <c r="E14" s="2" t="s">
        <v>426</v>
      </c>
      <c r="F14" s="2">
        <v>500</v>
      </c>
      <c r="G14" s="2" t="s">
        <v>427</v>
      </c>
      <c r="H14" s="2" t="s">
        <v>428</v>
      </c>
      <c r="I14" s="2" t="s">
        <v>429</v>
      </c>
      <c r="J14" s="2" t="s">
        <v>430</v>
      </c>
      <c r="K14" s="2" t="s">
        <v>431</v>
      </c>
      <c r="L14" s="2" t="s">
        <v>432</v>
      </c>
      <c r="M14" s="2" t="s">
        <v>250</v>
      </c>
      <c r="N14" s="2" t="s">
        <v>433</v>
      </c>
      <c r="O14" s="2" t="s">
        <v>250</v>
      </c>
      <c r="P14" s="2" t="s">
        <v>434</v>
      </c>
      <c r="Q14" s="9">
        <v>43727</v>
      </c>
      <c r="R14" s="2" t="s">
        <v>435</v>
      </c>
      <c r="S14" s="6" t="s">
        <v>436</v>
      </c>
      <c r="T14" s="7" t="str">
        <f>HYPERLINK("https://drive.google.com/a/hardin.kyschools.us/file/d/1QgZ1zuyHM1SyTxI5nWqnHlKPmcq2JHWB/view?usp=drivesdk","&lt;&lt;Fundraising Activity &gt;&gt; Rineyville")</f>
        <v>&lt;&lt;Fundraising Activity &gt;&gt; Rineyville</v>
      </c>
      <c r="U14" s="2" t="s">
        <v>437</v>
      </c>
    </row>
    <row r="15" spans="1:21" ht="15.75" customHeight="1">
      <c r="A15" s="1">
        <v>43717.41694940972</v>
      </c>
      <c r="B15" s="2" t="s">
        <v>425</v>
      </c>
      <c r="C15" s="2" t="s">
        <v>18</v>
      </c>
      <c r="D15" s="2">
        <v>8843.88</v>
      </c>
      <c r="E15" s="2" t="s">
        <v>438</v>
      </c>
      <c r="F15" s="2">
        <v>550</v>
      </c>
      <c r="G15" s="2" t="s">
        <v>439</v>
      </c>
      <c r="H15" s="2" t="s">
        <v>440</v>
      </c>
      <c r="I15" s="2" t="s">
        <v>441</v>
      </c>
      <c r="J15" s="2" t="s">
        <v>442</v>
      </c>
      <c r="K15" s="2" t="s">
        <v>443</v>
      </c>
      <c r="L15" s="2" t="s">
        <v>439</v>
      </c>
      <c r="M15" s="2" t="s">
        <v>25</v>
      </c>
      <c r="O15" s="2" t="s">
        <v>25</v>
      </c>
      <c r="P15" s="2" t="s">
        <v>434</v>
      </c>
      <c r="Q15" s="9">
        <v>43727</v>
      </c>
      <c r="R15" s="2" t="s">
        <v>444</v>
      </c>
      <c r="S15" s="6" t="s">
        <v>445</v>
      </c>
      <c r="T15" s="7" t="str">
        <f>HYPERLINK("https://drive.google.com/a/hardin.kyschools.us/file/d/12ukDFyFNvUdUOw5-Xdizxiw1tSwi6ZKP/view?usp=drivesdk","&lt;&lt;Fundraising Activity &gt;&gt; Rineyville")</f>
        <v>&lt;&lt;Fundraising Activity &gt;&gt; Rineyville</v>
      </c>
      <c r="U15" s="2" t="s">
        <v>437</v>
      </c>
    </row>
    <row r="16" spans="1:21" ht="15.75" customHeight="1">
      <c r="A16" s="1">
        <v>43720.49366782408</v>
      </c>
      <c r="B16" s="2" t="s">
        <v>425</v>
      </c>
      <c r="C16" s="2" t="s">
        <v>41</v>
      </c>
      <c r="D16" s="2">
        <v>1500</v>
      </c>
      <c r="E16" s="2" t="s">
        <v>446</v>
      </c>
      <c r="F16" s="2">
        <v>500</v>
      </c>
      <c r="G16" s="2" t="s">
        <v>99</v>
      </c>
      <c r="H16" s="2" t="s">
        <v>447</v>
      </c>
      <c r="I16" s="2" t="s">
        <v>448</v>
      </c>
      <c r="J16" s="2" t="s">
        <v>442</v>
      </c>
      <c r="K16" s="3" t="s">
        <v>449</v>
      </c>
      <c r="L16" s="2" t="s">
        <v>450</v>
      </c>
      <c r="M16" s="2" t="s">
        <v>25</v>
      </c>
      <c r="P16" s="2" t="s">
        <v>434</v>
      </c>
      <c r="Q16" s="9">
        <v>43727</v>
      </c>
      <c r="R16" s="2" t="s">
        <v>451</v>
      </c>
      <c r="S16" s="6" t="s">
        <v>452</v>
      </c>
      <c r="T16" s="7" t="str">
        <f>HYPERLINK("https://drive.google.com/a/hardin.kyschools.us/file/d/1K7jcXDXL28_Zg6hN3Lte-T1AU4Y27o8Q/view?usp=drivesdk","&lt;&lt;Fundraising Activity &gt;&gt; Rineyville")</f>
        <v>&lt;&lt;Fundraising Activity &gt;&gt; Rineyville</v>
      </c>
      <c r="U16" s="2" t="s">
        <v>453</v>
      </c>
    </row>
    <row r="17" ht="15.75" customHeight="1">
      <c r="P17" s="12"/>
    </row>
    <row r="18" ht="15.75" customHeight="1">
      <c r="P18" s="12"/>
    </row>
    <row r="19" ht="15.75" customHeight="1">
      <c r="P19" s="12"/>
    </row>
    <row r="20" ht="15.75" customHeight="1">
      <c r="P20" s="12"/>
    </row>
    <row r="21" ht="15.75" customHeight="1">
      <c r="P21" s="12"/>
    </row>
    <row r="22" ht="15.75" customHeight="1">
      <c r="P22" s="12"/>
    </row>
    <row r="23" ht="15.75" customHeight="1">
      <c r="P23" s="12"/>
    </row>
    <row r="24" ht="15.75" customHeight="1">
      <c r="P24" s="12"/>
    </row>
    <row r="25" ht="15.75" customHeight="1">
      <c r="P25" s="12"/>
    </row>
    <row r="26" ht="15.75" customHeight="1">
      <c r="P26" s="12"/>
    </row>
    <row r="27" ht="15.75" customHeight="1">
      <c r="P27" s="12"/>
    </row>
    <row r="28" ht="15.75" customHeight="1">
      <c r="P28" s="12"/>
    </row>
    <row r="29" ht="15.75" customHeight="1">
      <c r="P29" s="12"/>
    </row>
    <row r="30" ht="15.75" customHeight="1">
      <c r="P30" s="12"/>
    </row>
    <row r="31" ht="15.75" customHeight="1">
      <c r="P31" s="12"/>
    </row>
    <row r="32" ht="15.75" customHeight="1">
      <c r="P32" s="12"/>
    </row>
    <row r="33" ht="15.75" customHeight="1">
      <c r="P33" s="12"/>
    </row>
    <row r="34" ht="15.75" customHeight="1">
      <c r="P34" s="12"/>
    </row>
    <row r="35" ht="15.75" customHeight="1">
      <c r="P35" s="12"/>
    </row>
    <row r="36" ht="15.75" customHeight="1">
      <c r="P36" s="12"/>
    </row>
    <row r="37" ht="15.75" customHeight="1">
      <c r="P37" s="12"/>
    </row>
    <row r="38" ht="15.75" customHeight="1">
      <c r="P38" s="12"/>
    </row>
    <row r="39" ht="15.75" customHeight="1">
      <c r="P39" s="12"/>
    </row>
    <row r="40" ht="12.75">
      <c r="P40" s="12"/>
    </row>
    <row r="41" ht="12.75">
      <c r="P41" s="12"/>
    </row>
    <row r="42" ht="12.75">
      <c r="P42" s="12"/>
    </row>
    <row r="43" ht="12.75">
      <c r="P43" s="12"/>
    </row>
    <row r="44" ht="12.75">
      <c r="P44" s="12"/>
    </row>
    <row r="45" ht="12.75">
      <c r="P45" s="12"/>
    </row>
    <row r="46" ht="12.75">
      <c r="P46" s="12"/>
    </row>
    <row r="47" ht="12.75">
      <c r="P47" s="12"/>
    </row>
    <row r="48" ht="12.75">
      <c r="P48" s="12"/>
    </row>
    <row r="49" ht="12.75">
      <c r="P49" s="12"/>
    </row>
    <row r="50" ht="12.75">
      <c r="P50" s="12"/>
    </row>
    <row r="51" ht="12.75">
      <c r="P51" s="12"/>
    </row>
    <row r="52" ht="12.75">
      <c r="P52" s="12"/>
    </row>
    <row r="53" ht="12.75">
      <c r="P53" s="12"/>
    </row>
    <row r="54" ht="12.75">
      <c r="P54" s="12"/>
    </row>
    <row r="55" ht="12.75">
      <c r="P55" s="12"/>
    </row>
    <row r="56" ht="12.75">
      <c r="P56" s="12"/>
    </row>
    <row r="57" ht="12.75">
      <c r="P57" s="12"/>
    </row>
    <row r="58" ht="12.75">
      <c r="P58" s="12"/>
    </row>
    <row r="59" ht="12.75">
      <c r="P59" s="12"/>
    </row>
    <row r="60" ht="12.75">
      <c r="P60" s="12"/>
    </row>
    <row r="61" ht="12.75">
      <c r="P61" s="12"/>
    </row>
    <row r="62" ht="12.75">
      <c r="P62" s="12"/>
    </row>
    <row r="63" ht="12.75">
      <c r="P63" s="12"/>
    </row>
    <row r="64" ht="12.75">
      <c r="P64" s="12"/>
    </row>
    <row r="65" ht="12.75">
      <c r="P65" s="12"/>
    </row>
    <row r="66" ht="12.75">
      <c r="P66" s="12"/>
    </row>
    <row r="67" ht="12.75">
      <c r="P67" s="12"/>
    </row>
    <row r="68" ht="12.75">
      <c r="P68" s="12"/>
    </row>
    <row r="69" ht="12.75">
      <c r="P69" s="12"/>
    </row>
    <row r="70" ht="12.75">
      <c r="P70" s="12"/>
    </row>
    <row r="71" ht="12.75">
      <c r="P71" s="12"/>
    </row>
    <row r="72" ht="12.75">
      <c r="P72" s="12"/>
    </row>
    <row r="73" ht="12.75">
      <c r="P73" s="12"/>
    </row>
    <row r="74" ht="12.75">
      <c r="P74" s="12"/>
    </row>
    <row r="75" ht="12.75">
      <c r="P75" s="12"/>
    </row>
    <row r="76" ht="12.75">
      <c r="P76" s="12"/>
    </row>
    <row r="77" ht="12.75">
      <c r="P77" s="12"/>
    </row>
    <row r="78" ht="12.75">
      <c r="P78" s="12"/>
    </row>
    <row r="79" ht="12.75">
      <c r="P79" s="12"/>
    </row>
    <row r="80" ht="12.75">
      <c r="P80" s="12"/>
    </row>
    <row r="81" ht="12.75">
      <c r="P81" s="12"/>
    </row>
    <row r="82" ht="12.75">
      <c r="P82" s="12"/>
    </row>
    <row r="83" ht="12.75">
      <c r="P83" s="12"/>
    </row>
    <row r="84" ht="12.75">
      <c r="P84" s="12"/>
    </row>
    <row r="85" ht="12.75">
      <c r="P85" s="12"/>
    </row>
    <row r="86" ht="12.75">
      <c r="P86" s="12"/>
    </row>
    <row r="87" ht="12.75">
      <c r="P87" s="12"/>
    </row>
    <row r="88" ht="12.75">
      <c r="P88" s="12"/>
    </row>
    <row r="89" ht="12.75">
      <c r="P89" s="12"/>
    </row>
    <row r="90" ht="12.75">
      <c r="P90" s="12"/>
    </row>
    <row r="91" ht="12.75">
      <c r="P91" s="12"/>
    </row>
    <row r="92" ht="12.75">
      <c r="P92" s="12"/>
    </row>
    <row r="93" ht="12.75">
      <c r="P93" s="12"/>
    </row>
    <row r="94" ht="12.75">
      <c r="P94" s="12"/>
    </row>
    <row r="95" ht="12.75">
      <c r="P95" s="12"/>
    </row>
  </sheetData>
  <sheetProtection/>
  <hyperlinks>
    <hyperlink ref="S2" r:id="rId1" display="https://drive.google.com/a/hardin.kyschools.us/file/d/14ZGoKDR0YAeOz_CZQdtv3fBF8htzCDPS/view?usp=drivesdk"/>
    <hyperlink ref="S3" r:id="rId2" display="https://drive.google.com/a/hardin.kyschools.us/file/d/16qLgNTLVwpwcvUxpG4KKnVpPr_FZFN82/view?usp=drivesdk"/>
    <hyperlink ref="S4" r:id="rId3" display="https://drive.google.com/a/hardin.kyschools.us/file/d/15iwUbzSz-gdpDRetto-pkeMX80lpK9dM/view?usp=drivesdk"/>
    <hyperlink ref="S5" r:id="rId4" display="https://drive.google.com/a/hardin.kyschools.us/file/d/1e_pa9av4-9ReNoNCVmZfC7WxO1lEuub0/view?usp=drivesdk"/>
    <hyperlink ref="S6" r:id="rId5" display="https://drive.google.com/a/hardin.kyschools.us/file/d/1kjGUoc-njgNKkp9LgMLIVcsyZyT8cMp2/view?usp=drivesdk"/>
    <hyperlink ref="S7" r:id="rId6" display="https://drive.google.com/a/hardin.kyschools.us/file/d/1iY9tShwWv0Ab6y-xFhIth92fBae46A5p/view?usp=drivesdk"/>
    <hyperlink ref="S8" r:id="rId7" display="https://drive.google.com/a/hardin.kyschools.us/file/d/1m8FKbFyXGM3nf6HK8DZncF9BqVJCnYo_/view?usp=drivesdk"/>
    <hyperlink ref="S9" r:id="rId8" display="https://drive.google.com/a/hardin.kyschools.us/file/d/1XfeXhcpjekTM0NCC2B38VmrgFkvL5Nh6/view?usp=drivesdk"/>
    <hyperlink ref="S10" r:id="rId9" display="https://drive.google.com/a/hardin.kyschools.us/file/d/1JijdZV7CokA_5toEp_S90JKLkL6l7PKr/view?usp=drivesdk"/>
    <hyperlink ref="S11" r:id="rId10" display="https://drive.google.com/a/hardin.kyschools.us/file/d/1NvYq3xzBK9lhj60pmqW9XnCew4ayu_45/view?usp=drivesdk"/>
    <hyperlink ref="S12" r:id="rId11" display="https://drive.google.com/a/hardin.kyschools.us/file/d/1oSq0K2JSbYaq9zaI2R99g09z0h083OII/view?usp=drivesdk"/>
    <hyperlink ref="S13" r:id="rId12" display="https://drive.google.com/a/hardin.kyschools.us/file/d/13ir0qGh6d39tjjFBpW4Vb1zyZEaYbvB-/view?usp=drivesdk"/>
    <hyperlink ref="S14" r:id="rId13" display="https://drive.google.com/a/hardin.kyschools.us/file/d/1QgZ1zuyHM1SyTxI5nWqnHlKPmcq2JHWB/view?usp=drivesdk"/>
    <hyperlink ref="S15" r:id="rId14" display="https://drive.google.com/a/hardin.kyschools.us/file/d/12ukDFyFNvUdUOw5-Xdizxiw1tSwi6ZKP/view?usp=drivesdk"/>
    <hyperlink ref="S16" r:id="rId15" display="https://drive.google.com/a/hardin.kyschools.us/file/d/1K7jcXDXL28_Zg6hN3Lte-T1AU4Y27o8Q/view?usp=drivesdk"/>
  </hyperlink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1" width="15.421875" style="0" customWidth="1"/>
    <col min="2" max="15" width="21.57421875" style="0" customWidth="1"/>
    <col min="16" max="16" width="30.7109375" style="0" customWidth="1"/>
    <col min="17" max="19" width="21.57421875" style="0" customWidth="1"/>
    <col min="20" max="20" width="18.421875" style="0" customWidth="1"/>
    <col min="21" max="21" width="31.7109375" style="0" customWidth="1"/>
  </cols>
  <sheetData>
    <row r="1" spans="1:21" ht="15.75" customHeight="1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237</v>
      </c>
      <c r="L1" s="2" t="s">
        <v>11</v>
      </c>
      <c r="M1" t="s">
        <v>12</v>
      </c>
      <c r="N1" t="s">
        <v>13</v>
      </c>
      <c r="O1" t="s">
        <v>14</v>
      </c>
      <c r="P1" s="2" t="s">
        <v>15</v>
      </c>
      <c r="Q1" t="s">
        <v>16</v>
      </c>
      <c r="R1" s="5" t="s">
        <v>238</v>
      </c>
      <c r="S1" s="5" t="s">
        <v>239</v>
      </c>
      <c r="T1" s="5" t="s">
        <v>240</v>
      </c>
      <c r="U1" s="5" t="s">
        <v>241</v>
      </c>
    </row>
    <row r="2" spans="1:21" ht="15.75" customHeight="1">
      <c r="A2" s="1">
        <v>43677.898921678236</v>
      </c>
      <c r="B2" s="2" t="s">
        <v>454</v>
      </c>
      <c r="C2" s="2" t="s">
        <v>18</v>
      </c>
      <c r="D2" s="13">
        <v>4200</v>
      </c>
      <c r="E2" s="2" t="s">
        <v>455</v>
      </c>
      <c r="F2" s="13">
        <v>1500</v>
      </c>
      <c r="G2" s="2" t="s">
        <v>456</v>
      </c>
      <c r="H2" s="2" t="s">
        <v>457</v>
      </c>
      <c r="I2" s="2" t="s">
        <v>196</v>
      </c>
      <c r="J2" s="2" t="s">
        <v>458</v>
      </c>
      <c r="K2" s="2" t="s">
        <v>459</v>
      </c>
      <c r="L2" s="2" t="s">
        <v>456</v>
      </c>
      <c r="M2" s="2" t="s">
        <v>25</v>
      </c>
      <c r="O2" s="2" t="s">
        <v>25</v>
      </c>
      <c r="P2" s="2" t="s">
        <v>460</v>
      </c>
      <c r="Q2" s="14">
        <v>43692</v>
      </c>
      <c r="R2" s="2" t="s">
        <v>461</v>
      </c>
      <c r="S2" s="6" t="s">
        <v>462</v>
      </c>
      <c r="T2" s="15" t="str">
        <f>HYPERLINK("https://drive.google.com/a/hardin.kyschools.us/file/d/1qJrBwVRuJ08lsByIzxB_7PY3FM5xXQc7/view?usp=drivesdk","&lt;&lt;Name of Fundraiser &gt;&gt; Cecilia Valley")</f>
        <v>&lt;&lt;Name of Fundraiser &gt;&gt; Cecilia Valley</v>
      </c>
      <c r="U2" s="2" t="s">
        <v>463</v>
      </c>
    </row>
    <row r="3" spans="1:21" ht="15.75" customHeight="1">
      <c r="A3" s="1">
        <v>43677.90115445602</v>
      </c>
      <c r="B3" s="2" t="s">
        <v>454</v>
      </c>
      <c r="C3" s="2" t="s">
        <v>18</v>
      </c>
      <c r="D3" s="13">
        <v>4000</v>
      </c>
      <c r="E3" s="2" t="s">
        <v>464</v>
      </c>
      <c r="F3" s="13">
        <v>2100</v>
      </c>
      <c r="G3" s="2" t="s">
        <v>465</v>
      </c>
      <c r="H3" s="2" t="s">
        <v>466</v>
      </c>
      <c r="I3" s="2" t="s">
        <v>214</v>
      </c>
      <c r="J3" s="2" t="s">
        <v>458</v>
      </c>
      <c r="K3" s="2" t="s">
        <v>467</v>
      </c>
      <c r="L3" s="2" t="s">
        <v>468</v>
      </c>
      <c r="M3" s="2" t="s">
        <v>25</v>
      </c>
      <c r="O3" s="2" t="s">
        <v>25</v>
      </c>
      <c r="P3" s="2" t="s">
        <v>460</v>
      </c>
      <c r="Q3" s="14">
        <v>43692</v>
      </c>
      <c r="R3" s="2" t="s">
        <v>469</v>
      </c>
      <c r="S3" s="6" t="s">
        <v>470</v>
      </c>
      <c r="T3" s="15" t="str">
        <f>HYPERLINK("https://drive.google.com/a/hardin.kyschools.us/file/d/1DDldc0HDxlOg-LhLH72YV8-qZMGGk-rc/view?usp=drivesdk","&lt;&lt;Name of Fundraiser &gt;&gt; Cecilia Valley")</f>
        <v>&lt;&lt;Name of Fundraiser &gt;&gt; Cecilia Valley</v>
      </c>
      <c r="U3" s="2" t="s">
        <v>463</v>
      </c>
    </row>
    <row r="4" spans="1:21" ht="15.75" customHeight="1">
      <c r="A4" s="1">
        <v>43677.90297759259</v>
      </c>
      <c r="B4" s="2" t="s">
        <v>454</v>
      </c>
      <c r="C4" s="2" t="s">
        <v>18</v>
      </c>
      <c r="D4" s="13">
        <v>3500</v>
      </c>
      <c r="E4" s="2" t="s">
        <v>471</v>
      </c>
      <c r="F4" s="13">
        <v>800</v>
      </c>
      <c r="G4" s="2" t="s">
        <v>465</v>
      </c>
      <c r="H4" s="2" t="s">
        <v>466</v>
      </c>
      <c r="I4" s="2" t="s">
        <v>471</v>
      </c>
      <c r="J4" s="2" t="s">
        <v>458</v>
      </c>
      <c r="K4" s="2" t="s">
        <v>472</v>
      </c>
      <c r="L4" s="2" t="s">
        <v>468</v>
      </c>
      <c r="M4" s="2" t="s">
        <v>25</v>
      </c>
      <c r="O4" s="2" t="s">
        <v>25</v>
      </c>
      <c r="P4" s="2" t="s">
        <v>460</v>
      </c>
      <c r="Q4" s="14">
        <v>43692</v>
      </c>
      <c r="R4" s="2" t="s">
        <v>473</v>
      </c>
      <c r="S4" s="6" t="s">
        <v>474</v>
      </c>
      <c r="T4" s="15" t="str">
        <f>HYPERLINK("https://drive.google.com/a/hardin.kyschools.us/file/d/1jAgE3jM7gkHY49ow2SQ9xK3WAPJilMMl/view?usp=drivesdk","&lt;&lt;Name of Fundraiser &gt;&gt; Cecilia Valley")</f>
        <v>&lt;&lt;Name of Fundraiser &gt;&gt; Cecilia Valley</v>
      </c>
      <c r="U4" s="2" t="s">
        <v>475</v>
      </c>
    </row>
    <row r="5" spans="1:21" ht="15.75" customHeight="1">
      <c r="A5" s="1">
        <v>43677.90479021991</v>
      </c>
      <c r="B5" s="2" t="s">
        <v>454</v>
      </c>
      <c r="C5" s="2" t="s">
        <v>18</v>
      </c>
      <c r="D5" s="13">
        <v>3500</v>
      </c>
      <c r="E5" s="2" t="s">
        <v>476</v>
      </c>
      <c r="F5" s="13">
        <v>1000</v>
      </c>
      <c r="G5" s="2" t="s">
        <v>477</v>
      </c>
      <c r="H5" s="2" t="s">
        <v>478</v>
      </c>
      <c r="I5" s="2" t="s">
        <v>145</v>
      </c>
      <c r="J5" s="2" t="s">
        <v>458</v>
      </c>
      <c r="K5" s="2" t="s">
        <v>479</v>
      </c>
      <c r="L5" s="2" t="s">
        <v>468</v>
      </c>
      <c r="M5" s="2" t="s">
        <v>25</v>
      </c>
      <c r="O5" s="2" t="s">
        <v>25</v>
      </c>
      <c r="P5" s="2" t="s">
        <v>460</v>
      </c>
      <c r="Q5" s="14">
        <v>43692</v>
      </c>
      <c r="R5" s="2" t="s">
        <v>480</v>
      </c>
      <c r="S5" s="6" t="s">
        <v>481</v>
      </c>
      <c r="T5" s="15" t="str">
        <f>HYPERLINK("https://drive.google.com/a/hardin.kyschools.us/file/d/12PhZa-S9NpbV0mb_KnHHFftBqH4-oblG/view?usp=drivesdk","&lt;&lt;Name of Fundraiser &gt;&gt; Cecilia Valley")</f>
        <v>&lt;&lt;Name of Fundraiser &gt;&gt; Cecilia Valley</v>
      </c>
      <c r="U5" s="2" t="s">
        <v>475</v>
      </c>
    </row>
    <row r="6" spans="1:21" ht="15.75" customHeight="1">
      <c r="A6" s="1">
        <v>43677.906366875</v>
      </c>
      <c r="B6" s="2" t="s">
        <v>454</v>
      </c>
      <c r="C6" s="2" t="s">
        <v>41</v>
      </c>
      <c r="D6" s="13">
        <v>22000</v>
      </c>
      <c r="E6" s="2" t="s">
        <v>482</v>
      </c>
      <c r="F6" s="13">
        <v>2000</v>
      </c>
      <c r="G6" s="2" t="s">
        <v>255</v>
      </c>
      <c r="H6" s="2" t="s">
        <v>483</v>
      </c>
      <c r="I6" s="2" t="s">
        <v>484</v>
      </c>
      <c r="J6" s="2" t="s">
        <v>458</v>
      </c>
      <c r="K6" s="2" t="s">
        <v>472</v>
      </c>
      <c r="L6" s="2" t="s">
        <v>485</v>
      </c>
      <c r="M6" s="2" t="s">
        <v>25</v>
      </c>
      <c r="O6" s="2" t="s">
        <v>25</v>
      </c>
      <c r="P6" s="2" t="s">
        <v>460</v>
      </c>
      <c r="Q6" s="14">
        <v>43692</v>
      </c>
      <c r="R6" s="2" t="s">
        <v>486</v>
      </c>
      <c r="S6" s="6" t="s">
        <v>487</v>
      </c>
      <c r="T6" s="15" t="str">
        <f>HYPERLINK("https://drive.google.com/a/hardin.kyschools.us/file/d/1uFBiaRGC4K9JE6W-GLTkgrhmGADdxigg/view?usp=drivesdk","&lt;&lt;Name of Fundraiser &gt;&gt; Cecilia Valley")</f>
        <v>&lt;&lt;Name of Fundraiser &gt;&gt; Cecilia Valley</v>
      </c>
      <c r="U6" s="2" t="s">
        <v>475</v>
      </c>
    </row>
    <row r="7" spans="1:21" ht="15.75" customHeight="1">
      <c r="A7" s="1">
        <v>43677.90783833333</v>
      </c>
      <c r="B7" s="2" t="s">
        <v>454</v>
      </c>
      <c r="C7" s="2" t="s">
        <v>41</v>
      </c>
      <c r="D7" s="13">
        <v>22000</v>
      </c>
      <c r="E7" s="2" t="s">
        <v>488</v>
      </c>
      <c r="F7" s="13">
        <v>1000</v>
      </c>
      <c r="G7" s="2" t="s">
        <v>255</v>
      </c>
      <c r="H7" s="2" t="s">
        <v>489</v>
      </c>
      <c r="I7" s="2" t="s">
        <v>490</v>
      </c>
      <c r="J7" s="2" t="s">
        <v>458</v>
      </c>
      <c r="K7" s="2" t="s">
        <v>472</v>
      </c>
      <c r="L7" s="2" t="s">
        <v>485</v>
      </c>
      <c r="M7" s="2" t="s">
        <v>25</v>
      </c>
      <c r="O7" s="2" t="s">
        <v>25</v>
      </c>
      <c r="P7" s="2" t="s">
        <v>460</v>
      </c>
      <c r="Q7" s="14">
        <v>43692</v>
      </c>
      <c r="R7" s="2" t="s">
        <v>491</v>
      </c>
      <c r="S7" s="6" t="s">
        <v>492</v>
      </c>
      <c r="T7" s="15" t="str">
        <f>HYPERLINK("https://drive.google.com/a/hardin.kyschools.us/file/d/1VWLoLcpEhtg4j4YO9ScZWqbTUz_Wm4nv/view?usp=drivesdk","&lt;&lt;Name of Fundraiser &gt;&gt; Cecilia Valley")</f>
        <v>&lt;&lt;Name of Fundraiser &gt;&gt; Cecilia Valley</v>
      </c>
      <c r="U7" s="2" t="s">
        <v>475</v>
      </c>
    </row>
    <row r="8" spans="1:21" ht="15.75" customHeight="1">
      <c r="A8" s="1">
        <v>43682.55543550926</v>
      </c>
      <c r="B8" s="2" t="s">
        <v>97</v>
      </c>
      <c r="C8" s="2" t="s">
        <v>493</v>
      </c>
      <c r="D8" s="13">
        <v>4895.22</v>
      </c>
      <c r="E8" s="2" t="s">
        <v>113</v>
      </c>
      <c r="F8" s="13">
        <v>1</v>
      </c>
      <c r="G8" s="2" t="s">
        <v>494</v>
      </c>
      <c r="H8" s="2" t="s">
        <v>495</v>
      </c>
      <c r="I8" s="2" t="s">
        <v>116</v>
      </c>
      <c r="J8" s="2" t="s">
        <v>107</v>
      </c>
      <c r="K8" s="2" t="s">
        <v>496</v>
      </c>
      <c r="L8" s="2" t="s">
        <v>494</v>
      </c>
      <c r="M8" s="2" t="s">
        <v>25</v>
      </c>
      <c r="P8" s="2" t="s">
        <v>104</v>
      </c>
      <c r="Q8" s="14">
        <v>43692</v>
      </c>
      <c r="R8" s="2" t="s">
        <v>497</v>
      </c>
      <c r="S8" s="6" t="s">
        <v>498</v>
      </c>
      <c r="T8" s="15" t="str">
        <f>HYPERLINK("https://drive.google.com/a/hardin.kyschools.us/file/d/1tl2YZ774QPfAiDWrBogKuZrH3ogkxZOZ/view?usp=drivesdk","&lt;&lt;Name of Fundraiser &gt;&gt; Creekside")</f>
        <v>&lt;&lt;Name of Fundraiser &gt;&gt; Creekside</v>
      </c>
      <c r="U8" s="2" t="s">
        <v>475</v>
      </c>
    </row>
    <row r="9" spans="1:21" ht="15.75" customHeight="1">
      <c r="A9" s="1">
        <v>43682.55710071759</v>
      </c>
      <c r="B9" s="2" t="s">
        <v>97</v>
      </c>
      <c r="C9" s="2" t="s">
        <v>18</v>
      </c>
      <c r="D9" s="13">
        <v>20000</v>
      </c>
      <c r="E9" s="2" t="s">
        <v>499</v>
      </c>
      <c r="F9" s="13">
        <v>5000</v>
      </c>
      <c r="G9" s="2" t="s">
        <v>500</v>
      </c>
      <c r="H9" s="2" t="s">
        <v>501</v>
      </c>
      <c r="I9" s="2" t="s">
        <v>53</v>
      </c>
      <c r="J9" s="2" t="s">
        <v>107</v>
      </c>
      <c r="K9" s="2" t="s">
        <v>502</v>
      </c>
      <c r="L9" s="2" t="s">
        <v>503</v>
      </c>
      <c r="M9" s="2" t="s">
        <v>25</v>
      </c>
      <c r="P9" s="2" t="s">
        <v>104</v>
      </c>
      <c r="Q9" s="14">
        <v>43692</v>
      </c>
      <c r="R9" s="2" t="s">
        <v>504</v>
      </c>
      <c r="S9" s="6" t="s">
        <v>505</v>
      </c>
      <c r="T9" s="15" t="str">
        <f>HYPERLINK("https://drive.google.com/a/hardin.kyschools.us/file/d/12dck-V4AvmcWCJR-7HNOsZYRoMNFy3Zb/view?usp=drivesdk","&lt;&lt;Name of Fundraiser &gt;&gt; Creekside")</f>
        <v>&lt;&lt;Name of Fundraiser &gt;&gt; Creekside</v>
      </c>
      <c r="U9" s="2" t="s">
        <v>506</v>
      </c>
    </row>
    <row r="10" spans="1:21" ht="15.75" customHeight="1">
      <c r="A10" s="1">
        <v>43682.55815334491</v>
      </c>
      <c r="B10" s="2" t="s">
        <v>97</v>
      </c>
      <c r="C10" s="2" t="s">
        <v>75</v>
      </c>
      <c r="D10" s="13">
        <v>1200</v>
      </c>
      <c r="E10" s="2" t="s">
        <v>507</v>
      </c>
      <c r="F10" s="13">
        <v>1</v>
      </c>
      <c r="G10" s="2" t="s">
        <v>508</v>
      </c>
      <c r="H10" s="2" t="s">
        <v>509</v>
      </c>
      <c r="I10" s="2" t="s">
        <v>325</v>
      </c>
      <c r="J10" s="2" t="s">
        <v>510</v>
      </c>
      <c r="K10" s="3" t="s">
        <v>511</v>
      </c>
      <c r="L10" s="2" t="s">
        <v>508</v>
      </c>
      <c r="M10" s="2" t="s">
        <v>25</v>
      </c>
      <c r="P10" s="2" t="s">
        <v>104</v>
      </c>
      <c r="Q10" s="14">
        <v>43692</v>
      </c>
      <c r="R10" s="2" t="s">
        <v>512</v>
      </c>
      <c r="S10" s="6" t="s">
        <v>513</v>
      </c>
      <c r="T10" s="15" t="str">
        <f>HYPERLINK("https://drive.google.com/a/hardin.kyschools.us/file/d/1bI2Tnp15b5AR7DqGO0uq3DNYm2dohihs/view?usp=drivesdk","&lt;&lt;Name of Fundraiser &gt;&gt; Creekside")</f>
        <v>&lt;&lt;Name of Fundraiser &gt;&gt; Creekside</v>
      </c>
      <c r="U10" s="2" t="s">
        <v>506</v>
      </c>
    </row>
    <row r="11" spans="1:21" ht="15.75" customHeight="1">
      <c r="A11" s="1">
        <v>43682.55960274306</v>
      </c>
      <c r="B11" s="2" t="s">
        <v>97</v>
      </c>
      <c r="C11" s="2" t="s">
        <v>18</v>
      </c>
      <c r="D11" s="13">
        <v>20000</v>
      </c>
      <c r="E11" s="2" t="s">
        <v>514</v>
      </c>
      <c r="F11" s="13">
        <v>1500</v>
      </c>
      <c r="G11" s="2" t="s">
        <v>494</v>
      </c>
      <c r="H11" s="2" t="s">
        <v>515</v>
      </c>
      <c r="I11" s="2" t="s">
        <v>516</v>
      </c>
      <c r="J11" s="2" t="s">
        <v>107</v>
      </c>
      <c r="K11" s="3" t="s">
        <v>517</v>
      </c>
      <c r="L11" s="2" t="s">
        <v>494</v>
      </c>
      <c r="M11" s="2" t="s">
        <v>25</v>
      </c>
      <c r="P11" s="2" t="s">
        <v>104</v>
      </c>
      <c r="Q11" s="14">
        <v>43692</v>
      </c>
      <c r="R11" s="2" t="s">
        <v>518</v>
      </c>
      <c r="S11" s="6" t="s">
        <v>519</v>
      </c>
      <c r="T11" s="15" t="str">
        <f>HYPERLINK("https://drive.google.com/a/hardin.kyschools.us/file/d/1qSGXCiI8k6SnyC_3vZeoFja3FEiqRSmS/view?usp=drivesdk","&lt;&lt;Name of Fundraiser &gt;&gt; Creekside")</f>
        <v>&lt;&lt;Name of Fundraiser &gt;&gt; Creekside</v>
      </c>
      <c r="U11" s="2" t="s">
        <v>506</v>
      </c>
    </row>
    <row r="12" spans="1:21" ht="15.75" customHeight="1">
      <c r="A12" s="1">
        <v>43682.560965983794</v>
      </c>
      <c r="B12" s="2" t="s">
        <v>97</v>
      </c>
      <c r="C12" s="2" t="s">
        <v>18</v>
      </c>
      <c r="D12" s="13">
        <v>20000</v>
      </c>
      <c r="E12" s="2" t="s">
        <v>520</v>
      </c>
      <c r="F12" s="13">
        <v>1500</v>
      </c>
      <c r="G12" s="2" t="s">
        <v>494</v>
      </c>
      <c r="H12" s="2" t="s">
        <v>515</v>
      </c>
      <c r="I12" s="2" t="s">
        <v>516</v>
      </c>
      <c r="J12" s="2" t="s">
        <v>107</v>
      </c>
      <c r="K12" s="3" t="s">
        <v>511</v>
      </c>
      <c r="L12" s="2" t="s">
        <v>494</v>
      </c>
      <c r="M12" s="2" t="s">
        <v>25</v>
      </c>
      <c r="P12" s="2" t="s">
        <v>104</v>
      </c>
      <c r="Q12" s="14">
        <v>43692</v>
      </c>
      <c r="R12" s="2" t="s">
        <v>521</v>
      </c>
      <c r="S12" s="6" t="s">
        <v>522</v>
      </c>
      <c r="T12" s="15" t="str">
        <f>HYPERLINK("https://drive.google.com/a/hardin.kyschools.us/file/d/1lgnI4Y9IHxfn5-2_619KiUZyex_sDDXI/view?usp=drivesdk","&lt;&lt;Name of Fundraiser &gt;&gt; Creekside")</f>
        <v>&lt;&lt;Name of Fundraiser &gt;&gt; Creekside</v>
      </c>
      <c r="U12" s="2" t="s">
        <v>506</v>
      </c>
    </row>
    <row r="13" spans="1:21" ht="15.75" customHeight="1">
      <c r="A13" s="1">
        <v>43682.56262081019</v>
      </c>
      <c r="B13" s="2" t="s">
        <v>97</v>
      </c>
      <c r="C13" s="2" t="s">
        <v>18</v>
      </c>
      <c r="D13" s="13">
        <v>20000</v>
      </c>
      <c r="E13" s="2" t="s">
        <v>523</v>
      </c>
      <c r="F13" s="13">
        <v>700</v>
      </c>
      <c r="G13" s="2" t="s">
        <v>494</v>
      </c>
      <c r="H13" s="2" t="s">
        <v>524</v>
      </c>
      <c r="I13" s="2" t="s">
        <v>325</v>
      </c>
      <c r="J13" s="2" t="s">
        <v>107</v>
      </c>
      <c r="K13" s="2" t="s">
        <v>353</v>
      </c>
      <c r="L13" s="2" t="s">
        <v>494</v>
      </c>
      <c r="M13" s="2" t="s">
        <v>25</v>
      </c>
      <c r="P13" s="2" t="s">
        <v>104</v>
      </c>
      <c r="Q13" s="14">
        <v>43692</v>
      </c>
      <c r="R13" s="2" t="s">
        <v>525</v>
      </c>
      <c r="S13" s="6" t="s">
        <v>526</v>
      </c>
      <c r="T13" s="15" t="str">
        <f>HYPERLINK("https://drive.google.com/a/hardin.kyschools.us/file/d/1r0dKlP7cI5EeK88I-QAnHsiw-GnyClWv/view?usp=drivesdk","&lt;&lt;Name of Fundraiser &gt;&gt; Creekside")</f>
        <v>&lt;&lt;Name of Fundraiser &gt;&gt; Creekside</v>
      </c>
      <c r="U13" s="2" t="s">
        <v>506</v>
      </c>
    </row>
    <row r="14" spans="1:21" ht="15.75" customHeight="1">
      <c r="A14" s="1">
        <v>43682.56425101851</v>
      </c>
      <c r="B14" s="2" t="s">
        <v>97</v>
      </c>
      <c r="C14" s="2" t="s">
        <v>75</v>
      </c>
      <c r="D14" s="13">
        <v>1200</v>
      </c>
      <c r="E14" s="2" t="s">
        <v>527</v>
      </c>
      <c r="F14" s="13">
        <v>1</v>
      </c>
      <c r="G14" s="2" t="s">
        <v>494</v>
      </c>
      <c r="H14" s="2" t="s">
        <v>528</v>
      </c>
      <c r="I14" s="2" t="s">
        <v>325</v>
      </c>
      <c r="J14" s="2" t="s">
        <v>529</v>
      </c>
      <c r="K14" s="3" t="s">
        <v>530</v>
      </c>
      <c r="L14" s="2" t="s">
        <v>494</v>
      </c>
      <c r="M14" s="2" t="s">
        <v>25</v>
      </c>
      <c r="P14" s="2" t="s">
        <v>104</v>
      </c>
      <c r="Q14" s="14">
        <v>43692</v>
      </c>
      <c r="R14" s="2" t="s">
        <v>531</v>
      </c>
      <c r="S14" s="6" t="s">
        <v>532</v>
      </c>
      <c r="T14" s="15" t="str">
        <f>HYPERLINK("https://drive.google.com/a/hardin.kyschools.us/file/d/12GKyrmkdgc2xMZ0KPsu-GgSTrdOfEOs7/view?usp=drivesdk","&lt;&lt;Name of Fundraiser &gt;&gt; Creekside")</f>
        <v>&lt;&lt;Name of Fundraiser &gt;&gt; Creekside</v>
      </c>
      <c r="U14" s="2" t="s">
        <v>533</v>
      </c>
    </row>
    <row r="15" spans="1:21" ht="15.75" customHeight="1">
      <c r="A15" s="1">
        <v>43682.566643321756</v>
      </c>
      <c r="B15" s="2" t="s">
        <v>97</v>
      </c>
      <c r="C15" s="2" t="s">
        <v>41</v>
      </c>
      <c r="D15" s="13">
        <v>10250</v>
      </c>
      <c r="E15" s="2" t="s">
        <v>63</v>
      </c>
      <c r="F15" s="13">
        <v>10000</v>
      </c>
      <c r="G15" s="2" t="s">
        <v>99</v>
      </c>
      <c r="H15" s="2" t="s">
        <v>534</v>
      </c>
      <c r="I15" s="2" t="s">
        <v>535</v>
      </c>
      <c r="J15" s="2" t="s">
        <v>107</v>
      </c>
      <c r="K15" s="2" t="s">
        <v>536</v>
      </c>
      <c r="L15" s="2" t="s">
        <v>537</v>
      </c>
      <c r="M15" s="2" t="s">
        <v>25</v>
      </c>
      <c r="P15" s="2" t="s">
        <v>104</v>
      </c>
      <c r="Q15" s="14">
        <v>43692</v>
      </c>
      <c r="R15" s="2" t="s">
        <v>538</v>
      </c>
      <c r="S15" s="6" t="s">
        <v>539</v>
      </c>
      <c r="T15" s="15" t="str">
        <f>HYPERLINK("https://drive.google.com/a/hardin.kyschools.us/file/d/16CuHAFhZLUPp2-BitXhSkIIVEzWg2T5a/view?usp=drivesdk","&lt;&lt;Name of Fundraiser &gt;&gt; Creekside")</f>
        <v>&lt;&lt;Name of Fundraiser &gt;&gt; Creekside</v>
      </c>
      <c r="U15" s="2" t="s">
        <v>533</v>
      </c>
    </row>
    <row r="16" spans="1:21" ht="15.75" customHeight="1">
      <c r="A16" s="1">
        <v>43682.56839344907</v>
      </c>
      <c r="B16" s="2" t="s">
        <v>97</v>
      </c>
      <c r="C16" s="2" t="s">
        <v>41</v>
      </c>
      <c r="D16" s="13">
        <v>10250</v>
      </c>
      <c r="E16" s="2" t="s">
        <v>540</v>
      </c>
      <c r="F16" s="13">
        <v>2000</v>
      </c>
      <c r="G16" s="2" t="s">
        <v>99</v>
      </c>
      <c r="H16" s="2" t="s">
        <v>541</v>
      </c>
      <c r="I16" s="2" t="s">
        <v>542</v>
      </c>
      <c r="J16" s="2" t="s">
        <v>107</v>
      </c>
      <c r="K16" s="2" t="s">
        <v>543</v>
      </c>
      <c r="L16" s="2" t="s">
        <v>544</v>
      </c>
      <c r="M16" s="2" t="s">
        <v>25</v>
      </c>
      <c r="P16" s="2" t="s">
        <v>104</v>
      </c>
      <c r="Q16" s="14">
        <v>43692</v>
      </c>
      <c r="R16" s="2" t="s">
        <v>545</v>
      </c>
      <c r="S16" s="6" t="s">
        <v>546</v>
      </c>
      <c r="T16" s="15" t="str">
        <f>HYPERLINK("https://drive.google.com/a/hardin.kyschools.us/file/d/1sWuu7rQUBfkHF3LubL5ed0VMnUAjqA3X/view?usp=drivesdk","&lt;&lt;Name of Fundraiser &gt;&gt; Creekside")</f>
        <v>&lt;&lt;Name of Fundraiser &gt;&gt; Creekside</v>
      </c>
      <c r="U16" s="2" t="s">
        <v>533</v>
      </c>
    </row>
    <row r="17" spans="1:21" ht="15.75" customHeight="1">
      <c r="A17" s="1">
        <v>43682.56934233796</v>
      </c>
      <c r="B17" s="2" t="s">
        <v>97</v>
      </c>
      <c r="C17" s="2" t="s">
        <v>41</v>
      </c>
      <c r="D17" s="13">
        <v>10250</v>
      </c>
      <c r="E17" s="2" t="s">
        <v>547</v>
      </c>
      <c r="F17" s="13">
        <v>2000</v>
      </c>
      <c r="G17" s="2" t="s">
        <v>99</v>
      </c>
      <c r="H17" s="2" t="s">
        <v>541</v>
      </c>
      <c r="I17" s="2" t="s">
        <v>548</v>
      </c>
      <c r="J17" s="2" t="s">
        <v>107</v>
      </c>
      <c r="K17" s="2" t="s">
        <v>543</v>
      </c>
      <c r="L17" s="2" t="s">
        <v>549</v>
      </c>
      <c r="M17" s="2" t="s">
        <v>25</v>
      </c>
      <c r="P17" s="2" t="s">
        <v>104</v>
      </c>
      <c r="Q17" s="14">
        <v>43692</v>
      </c>
      <c r="R17" s="2" t="s">
        <v>550</v>
      </c>
      <c r="S17" s="6" t="s">
        <v>551</v>
      </c>
      <c r="T17" s="15" t="str">
        <f>HYPERLINK("https://drive.google.com/a/hardin.kyschools.us/file/d/12hKVuCqIMwaXniYFkCQE8D8fuGYADk5N/view?usp=drivesdk","&lt;&lt;Name of Fundraiser &gt;&gt; Creekside")</f>
        <v>&lt;&lt;Name of Fundraiser &gt;&gt; Creekside</v>
      </c>
      <c r="U17" s="2" t="s">
        <v>533</v>
      </c>
    </row>
    <row r="18" spans="1:21" ht="15.75" customHeight="1">
      <c r="A18" s="1">
        <v>43690.55351884259</v>
      </c>
      <c r="B18" s="2" t="s">
        <v>97</v>
      </c>
      <c r="C18" s="2" t="s">
        <v>41</v>
      </c>
      <c r="D18" s="2">
        <v>10250</v>
      </c>
      <c r="E18" s="2" t="s">
        <v>552</v>
      </c>
      <c r="F18" s="2">
        <v>5000</v>
      </c>
      <c r="G18" s="2" t="s">
        <v>99</v>
      </c>
      <c r="H18" s="2" t="s">
        <v>553</v>
      </c>
      <c r="I18" s="2" t="s">
        <v>110</v>
      </c>
      <c r="J18" s="2" t="s">
        <v>102</v>
      </c>
      <c r="K18" s="3" t="s">
        <v>530</v>
      </c>
      <c r="L18" s="2" t="s">
        <v>554</v>
      </c>
      <c r="M18" s="2" t="s">
        <v>25</v>
      </c>
      <c r="P18" s="2" t="s">
        <v>104</v>
      </c>
      <c r="Q18" s="14">
        <v>43692</v>
      </c>
      <c r="R18" s="2" t="s">
        <v>555</v>
      </c>
      <c r="S18" s="6" t="s">
        <v>556</v>
      </c>
      <c r="T18" s="15" t="str">
        <f>HYPERLINK("https://drive.google.com/a/hardin.kyschools.us/file/d/1fQS5j39T3PtdpaWm1EELKhPcxoyHpZne/view?usp=drivesdk","&lt;&lt;Name of Fundraiser &gt;&gt; Creekside")</f>
        <v>&lt;&lt;Name of Fundraiser &gt;&gt; Creekside</v>
      </c>
      <c r="U18" s="2" t="s">
        <v>533</v>
      </c>
    </row>
    <row r="19" spans="1:21" ht="15.75" customHeight="1">
      <c r="A19" s="1"/>
      <c r="B19" s="2" t="s">
        <v>557</v>
      </c>
      <c r="C19" s="2" t="s">
        <v>75</v>
      </c>
      <c r="D19" s="13">
        <v>1147</v>
      </c>
      <c r="E19" s="2" t="s">
        <v>113</v>
      </c>
      <c r="F19" s="13">
        <v>2000</v>
      </c>
      <c r="G19" s="2" t="s">
        <v>1</v>
      </c>
      <c r="H19" s="2" t="s">
        <v>558</v>
      </c>
      <c r="I19" s="2" t="s">
        <v>558</v>
      </c>
      <c r="J19" s="2" t="s">
        <v>559</v>
      </c>
      <c r="K19" s="16">
        <v>43831</v>
      </c>
      <c r="L19" s="17" t="s">
        <v>557</v>
      </c>
      <c r="M19" s="2" t="s">
        <v>25</v>
      </c>
      <c r="O19" s="2"/>
      <c r="P19" s="2" t="s">
        <v>371</v>
      </c>
      <c r="Q19" s="14">
        <v>43692</v>
      </c>
      <c r="R19" s="2" t="s">
        <v>560</v>
      </c>
      <c r="S19" s="6" t="s">
        <v>561</v>
      </c>
      <c r="T19" s="15" t="str">
        <f>HYPERLINK("https://drive.google.com/a/hardin.kyschools.us/file/d/1v4O5ME-eGik9lx0156iKSHeLvsWu_YJ0/view?usp=drivesdk","&lt;&lt;Name of Fundraiser &gt;&gt; GCB")</f>
        <v>&lt;&lt;Name of Fundraiser &gt;&gt; GCB</v>
      </c>
      <c r="U19" s="2" t="s">
        <v>562</v>
      </c>
    </row>
    <row r="20" spans="1:21" ht="15.75" customHeight="1">
      <c r="A20" s="1"/>
      <c r="B20" s="2" t="s">
        <v>557</v>
      </c>
      <c r="C20" s="2" t="s">
        <v>75</v>
      </c>
      <c r="D20" s="13">
        <v>0</v>
      </c>
      <c r="E20" s="2" t="s">
        <v>464</v>
      </c>
      <c r="F20" s="13">
        <v>2000</v>
      </c>
      <c r="G20" s="2" t="s">
        <v>1</v>
      </c>
      <c r="H20" s="2" t="s">
        <v>558</v>
      </c>
      <c r="I20" s="2" t="s">
        <v>558</v>
      </c>
      <c r="J20" s="2" t="s">
        <v>559</v>
      </c>
      <c r="K20" s="2" t="s">
        <v>563</v>
      </c>
      <c r="L20" s="17" t="s">
        <v>557</v>
      </c>
      <c r="M20" s="2" t="s">
        <v>25</v>
      </c>
      <c r="O20" s="2"/>
      <c r="P20" s="2" t="s">
        <v>371</v>
      </c>
      <c r="Q20" s="14">
        <v>43692</v>
      </c>
      <c r="R20" s="2" t="s">
        <v>564</v>
      </c>
      <c r="S20" s="6" t="s">
        <v>565</v>
      </c>
      <c r="T20" s="15" t="str">
        <f>HYPERLINK("https://drive.google.com/a/hardin.kyschools.us/file/d/1TrH3mYjiwxHvDcXujkkIJovXxSBpBBDr/view?usp=drivesdk","&lt;&lt;Name of Fundraiser &gt;&gt; GCB")</f>
        <v>&lt;&lt;Name of Fundraiser &gt;&gt; GCB</v>
      </c>
      <c r="U20" s="2" t="s">
        <v>562</v>
      </c>
    </row>
    <row r="21" spans="1:21" ht="15.75" customHeight="1">
      <c r="A21" s="1"/>
      <c r="B21" s="2" t="s">
        <v>557</v>
      </c>
      <c r="C21" s="2" t="s">
        <v>75</v>
      </c>
      <c r="D21" s="13">
        <v>0</v>
      </c>
      <c r="E21" s="2" t="s">
        <v>566</v>
      </c>
      <c r="F21" s="13">
        <v>5000</v>
      </c>
      <c r="G21" s="2" t="s">
        <v>1</v>
      </c>
      <c r="H21" s="2" t="s">
        <v>457</v>
      </c>
      <c r="I21" s="2" t="s">
        <v>567</v>
      </c>
      <c r="J21" s="2" t="s">
        <v>559</v>
      </c>
      <c r="K21" s="2" t="s">
        <v>568</v>
      </c>
      <c r="L21" s="17" t="s">
        <v>557</v>
      </c>
      <c r="M21" s="2" t="s">
        <v>25</v>
      </c>
      <c r="O21" s="2"/>
      <c r="P21" s="2" t="s">
        <v>371</v>
      </c>
      <c r="Q21" s="14">
        <v>43692</v>
      </c>
      <c r="R21" s="2" t="s">
        <v>569</v>
      </c>
      <c r="S21" s="6" t="s">
        <v>570</v>
      </c>
      <c r="T21" s="15" t="str">
        <f>HYPERLINK("https://drive.google.com/a/hardin.kyschools.us/file/d/1EDXX2nmYygwn4Stzo7rgT_i78WQMO-EN/view?usp=drivesdk","&lt;&lt;Name of Fundraiser &gt;&gt; GCB")</f>
        <v>&lt;&lt;Name of Fundraiser &gt;&gt; GCB</v>
      </c>
      <c r="U21" s="2" t="s">
        <v>562</v>
      </c>
    </row>
    <row r="22" spans="1:21" ht="15.75" customHeight="1">
      <c r="A22" s="1"/>
      <c r="B22" s="2" t="s">
        <v>557</v>
      </c>
      <c r="C22" s="2" t="s">
        <v>41</v>
      </c>
      <c r="D22" s="13">
        <v>12000</v>
      </c>
      <c r="E22" s="2" t="s">
        <v>571</v>
      </c>
      <c r="F22" s="13">
        <v>5000</v>
      </c>
      <c r="G22" s="2" t="s">
        <v>99</v>
      </c>
      <c r="H22" s="2" t="s">
        <v>572</v>
      </c>
      <c r="I22" s="2" t="s">
        <v>31</v>
      </c>
      <c r="J22" s="2" t="s">
        <v>559</v>
      </c>
      <c r="K22" s="18">
        <v>43757</v>
      </c>
      <c r="L22" s="17" t="s">
        <v>99</v>
      </c>
      <c r="M22" s="2" t="s">
        <v>25</v>
      </c>
      <c r="O22" s="2"/>
      <c r="P22" s="2" t="s">
        <v>371</v>
      </c>
      <c r="Q22" s="14">
        <v>43692</v>
      </c>
      <c r="R22" s="2" t="s">
        <v>573</v>
      </c>
      <c r="S22" s="6" t="s">
        <v>574</v>
      </c>
      <c r="T22" s="15" t="str">
        <f>HYPERLINK("https://drive.google.com/a/hardin.kyschools.us/file/d/1MWopSBcbPF2UpZ6HuUfiIwdzkREHLIc2/view?usp=drivesdk","&lt;&lt;Name of Fundraiser &gt;&gt; GCB")</f>
        <v>&lt;&lt;Name of Fundraiser &gt;&gt; GCB</v>
      </c>
      <c r="U22" s="2" t="s">
        <v>562</v>
      </c>
    </row>
    <row r="23" spans="1:21" ht="15.75" customHeight="1">
      <c r="A23" s="1"/>
      <c r="B23" s="2" t="s">
        <v>557</v>
      </c>
      <c r="C23" s="2" t="s">
        <v>41</v>
      </c>
      <c r="D23" s="13">
        <v>12000</v>
      </c>
      <c r="E23" s="2" t="s">
        <v>575</v>
      </c>
      <c r="F23" s="13">
        <v>1000</v>
      </c>
      <c r="G23" s="2" t="s">
        <v>99</v>
      </c>
      <c r="H23" s="2" t="s">
        <v>572</v>
      </c>
      <c r="I23" s="2" t="s">
        <v>31</v>
      </c>
      <c r="J23" s="2" t="s">
        <v>559</v>
      </c>
      <c r="K23" s="2" t="s">
        <v>576</v>
      </c>
      <c r="L23" s="17" t="s">
        <v>99</v>
      </c>
      <c r="M23" s="2" t="s">
        <v>25</v>
      </c>
      <c r="O23" s="2"/>
      <c r="P23" s="2" t="s">
        <v>371</v>
      </c>
      <c r="Q23" s="14">
        <v>43692</v>
      </c>
      <c r="R23" s="2" t="s">
        <v>577</v>
      </c>
      <c r="S23" s="6" t="s">
        <v>578</v>
      </c>
      <c r="T23" s="15" t="str">
        <f>HYPERLINK("https://drive.google.com/a/hardin.kyschools.us/file/d/1RjcVpuRZ-blUPGJpH6jdhIomlaoh_TeZ/view?usp=drivesdk","&lt;&lt;Name of Fundraiser &gt;&gt; GCB")</f>
        <v>&lt;&lt;Name of Fundraiser &gt;&gt; GCB</v>
      </c>
      <c r="U23" s="2" t="s">
        <v>562</v>
      </c>
    </row>
    <row r="24" spans="1:21" ht="15.75" customHeight="1">
      <c r="A24" s="1"/>
      <c r="B24" s="2" t="s">
        <v>557</v>
      </c>
      <c r="C24" s="2" t="s">
        <v>41</v>
      </c>
      <c r="D24" s="13">
        <v>12000</v>
      </c>
      <c r="E24" s="2" t="s">
        <v>579</v>
      </c>
      <c r="F24" s="13">
        <v>2000</v>
      </c>
      <c r="G24" s="2" t="s">
        <v>99</v>
      </c>
      <c r="H24" s="2" t="s">
        <v>572</v>
      </c>
      <c r="I24" s="2"/>
      <c r="J24" s="2" t="s">
        <v>559</v>
      </c>
      <c r="K24" s="2" t="s">
        <v>580</v>
      </c>
      <c r="L24" s="17" t="s">
        <v>99</v>
      </c>
      <c r="M24" s="2" t="s">
        <v>25</v>
      </c>
      <c r="O24" s="2"/>
      <c r="P24" s="2" t="s">
        <v>371</v>
      </c>
      <c r="Q24" s="14">
        <v>43692</v>
      </c>
      <c r="R24" s="2" t="s">
        <v>581</v>
      </c>
      <c r="S24" s="6" t="s">
        <v>582</v>
      </c>
      <c r="T24" s="15" t="str">
        <f>HYPERLINK("https://drive.google.com/a/hardin.kyschools.us/file/d/1hOqQt2FqkhCnX3-vcy5Xec5anZ-rQgfl/view?usp=drivesdk","&lt;&lt;Name of Fundraiser &gt;&gt; GCB")</f>
        <v>&lt;&lt;Name of Fundraiser &gt;&gt; GCB</v>
      </c>
      <c r="U24" s="2" t="s">
        <v>583</v>
      </c>
    </row>
    <row r="25" spans="1:21" ht="15.75" customHeight="1">
      <c r="A25" s="1"/>
      <c r="B25" s="2" t="s">
        <v>279</v>
      </c>
      <c r="C25" s="2" t="s">
        <v>41</v>
      </c>
      <c r="D25" s="13">
        <v>5100</v>
      </c>
      <c r="E25" s="2" t="s">
        <v>584</v>
      </c>
      <c r="F25" s="13">
        <v>600</v>
      </c>
      <c r="G25" s="2" t="s">
        <v>255</v>
      </c>
      <c r="H25" s="2" t="s">
        <v>585</v>
      </c>
      <c r="I25" s="2"/>
      <c r="J25" s="2" t="s">
        <v>586</v>
      </c>
      <c r="K25" s="2" t="s">
        <v>536</v>
      </c>
      <c r="L25" s="2" t="s">
        <v>587</v>
      </c>
      <c r="M25" s="2" t="s">
        <v>588</v>
      </c>
      <c r="O25" s="2"/>
      <c r="P25" s="2" t="s">
        <v>589</v>
      </c>
      <c r="Q25" s="14">
        <v>43692</v>
      </c>
      <c r="R25" s="2" t="s">
        <v>590</v>
      </c>
      <c r="S25" s="6" t="s">
        <v>591</v>
      </c>
      <c r="T25" s="15" t="str">
        <f>HYPERLINK("https://drive.google.com/a/hardin.kyschools.us/file/d/1drV-rM215QI6urkjxFP6hYPNnbc-6yye/view?usp=drivesdk","&lt;&lt;Name of Fundraiser &gt;&gt; Lakewood")</f>
        <v>&lt;&lt;Name of Fundraiser &gt;&gt; Lakewood</v>
      </c>
      <c r="U25" s="2" t="s">
        <v>583</v>
      </c>
    </row>
    <row r="26" spans="1:21" ht="15.75" customHeight="1">
      <c r="A26" s="1"/>
      <c r="B26" s="2" t="s">
        <v>279</v>
      </c>
      <c r="C26" s="2" t="s">
        <v>41</v>
      </c>
      <c r="D26" s="13">
        <v>5100</v>
      </c>
      <c r="E26" s="2" t="s">
        <v>592</v>
      </c>
      <c r="F26" s="13">
        <v>300</v>
      </c>
      <c r="G26" s="2" t="s">
        <v>255</v>
      </c>
      <c r="H26" s="2" t="s">
        <v>585</v>
      </c>
      <c r="I26" s="2"/>
      <c r="J26" s="2" t="s">
        <v>586</v>
      </c>
      <c r="K26" s="2" t="s">
        <v>47</v>
      </c>
      <c r="L26" s="2" t="s">
        <v>587</v>
      </c>
      <c r="M26" s="2" t="s">
        <v>588</v>
      </c>
      <c r="O26" s="2"/>
      <c r="P26" s="2" t="s">
        <v>589</v>
      </c>
      <c r="Q26" s="14">
        <v>43692</v>
      </c>
      <c r="R26" s="2" t="s">
        <v>593</v>
      </c>
      <c r="S26" s="6" t="s">
        <v>594</v>
      </c>
      <c r="T26" s="15" t="str">
        <f>HYPERLINK("https://drive.google.com/a/hardin.kyschools.us/file/d/1JBjdh_nG6dGo6MZW4LX8ZwTGcS_VsRr3/view?usp=drivesdk","&lt;&lt;Name of Fundraiser &gt;&gt; Lakewood")</f>
        <v>&lt;&lt;Name of Fundraiser &gt;&gt; Lakewood</v>
      </c>
      <c r="U26" s="2" t="s">
        <v>583</v>
      </c>
    </row>
    <row r="27" spans="1:21" ht="15.75" customHeight="1">
      <c r="A27" s="1"/>
      <c r="B27" s="2" t="s">
        <v>279</v>
      </c>
      <c r="C27" s="2" t="s">
        <v>41</v>
      </c>
      <c r="D27" s="13">
        <v>5100</v>
      </c>
      <c r="E27" s="2" t="s">
        <v>595</v>
      </c>
      <c r="F27" s="13">
        <v>250</v>
      </c>
      <c r="G27" s="2" t="s">
        <v>255</v>
      </c>
      <c r="H27" s="2" t="s">
        <v>585</v>
      </c>
      <c r="I27" s="2"/>
      <c r="J27" s="2" t="s">
        <v>586</v>
      </c>
      <c r="K27" s="2" t="s">
        <v>596</v>
      </c>
      <c r="L27" s="2" t="s">
        <v>587</v>
      </c>
      <c r="M27" s="2" t="s">
        <v>588</v>
      </c>
      <c r="O27" s="2"/>
      <c r="P27" s="2" t="s">
        <v>589</v>
      </c>
      <c r="Q27" s="14">
        <v>43692</v>
      </c>
      <c r="R27" s="2" t="s">
        <v>597</v>
      </c>
      <c r="S27" s="6" t="s">
        <v>598</v>
      </c>
      <c r="T27" s="15" t="str">
        <f>HYPERLINK("https://drive.google.com/a/hardin.kyschools.us/file/d/1I3gA0kBCbBSm9MwwMettHVAvpSYl9nxe/view?usp=drivesdk","&lt;&lt;Name of Fundraiser &gt;&gt; Lakewood")</f>
        <v>&lt;&lt;Name of Fundraiser &gt;&gt; Lakewood</v>
      </c>
      <c r="U27" s="2" t="s">
        <v>583</v>
      </c>
    </row>
    <row r="28" spans="1:21" ht="15.75" customHeight="1">
      <c r="A28" s="1">
        <v>43689.4186203125</v>
      </c>
      <c r="B28" s="2" t="s">
        <v>279</v>
      </c>
      <c r="C28" s="2" t="s">
        <v>18</v>
      </c>
      <c r="D28" s="13">
        <v>8146</v>
      </c>
      <c r="E28" s="2" t="s">
        <v>599</v>
      </c>
      <c r="F28" s="13">
        <v>1000</v>
      </c>
      <c r="G28" s="2" t="s">
        <v>600</v>
      </c>
      <c r="H28" s="2" t="s">
        <v>601</v>
      </c>
      <c r="I28" s="2" t="s">
        <v>558</v>
      </c>
      <c r="J28" s="2" t="s">
        <v>602</v>
      </c>
      <c r="K28" s="2" t="s">
        <v>536</v>
      </c>
      <c r="L28" s="2" t="s">
        <v>603</v>
      </c>
      <c r="M28" s="2" t="s">
        <v>25</v>
      </c>
      <c r="O28" s="2" t="s">
        <v>25</v>
      </c>
      <c r="P28" s="2" t="s">
        <v>286</v>
      </c>
      <c r="Q28" s="14">
        <v>43692</v>
      </c>
      <c r="R28" s="2" t="s">
        <v>604</v>
      </c>
      <c r="S28" s="6" t="s">
        <v>605</v>
      </c>
      <c r="T28" s="15" t="str">
        <f>HYPERLINK("https://drive.google.com/a/hardin.kyschools.us/file/d/1MBk-mqMbpQgPHX0uQeJqrR4ssIDmfOsP/view?usp=drivesdk","&lt;&lt;Name of Fundraiser &gt;&gt; Lakewood")</f>
        <v>&lt;&lt;Name of Fundraiser &gt;&gt; Lakewood</v>
      </c>
      <c r="U28" s="2" t="s">
        <v>606</v>
      </c>
    </row>
    <row r="29" spans="1:21" ht="15.75" customHeight="1">
      <c r="A29" s="1">
        <v>43689.41948048611</v>
      </c>
      <c r="B29" s="2" t="s">
        <v>279</v>
      </c>
      <c r="C29" s="2" t="s">
        <v>18</v>
      </c>
      <c r="D29" s="13">
        <v>8140</v>
      </c>
      <c r="E29" s="2" t="s">
        <v>116</v>
      </c>
      <c r="F29" s="13">
        <v>1500</v>
      </c>
      <c r="G29" s="2" t="s">
        <v>600</v>
      </c>
      <c r="H29" s="2" t="s">
        <v>607</v>
      </c>
      <c r="I29" s="2" t="s">
        <v>493</v>
      </c>
      <c r="J29" s="2" t="s">
        <v>608</v>
      </c>
      <c r="K29" s="2" t="s">
        <v>295</v>
      </c>
      <c r="L29" s="2" t="s">
        <v>609</v>
      </c>
      <c r="M29" s="2" t="s">
        <v>25</v>
      </c>
      <c r="P29" s="2" t="s">
        <v>286</v>
      </c>
      <c r="Q29" s="14">
        <v>43692</v>
      </c>
      <c r="R29" s="2" t="s">
        <v>610</v>
      </c>
      <c r="S29" s="6" t="s">
        <v>611</v>
      </c>
      <c r="T29" s="15" t="str">
        <f>HYPERLINK("https://drive.google.com/a/hardin.kyschools.us/file/d/1GE-V0qOmm7RMb8zYX3iRB8PwXWr4Avyc/view?usp=drivesdk","&lt;&lt;Name of Fundraiser &gt;&gt; Lakewood")</f>
        <v>&lt;&lt;Name of Fundraiser &gt;&gt; Lakewood</v>
      </c>
      <c r="U29" s="2" t="s">
        <v>606</v>
      </c>
    </row>
    <row r="30" spans="1:21" ht="15.75" customHeight="1">
      <c r="A30" s="1">
        <v>43689.61084576389</v>
      </c>
      <c r="B30" s="2" t="s">
        <v>612</v>
      </c>
      <c r="C30" s="2" t="s">
        <v>75</v>
      </c>
      <c r="D30" s="13">
        <v>3000</v>
      </c>
      <c r="E30" s="2" t="s">
        <v>613</v>
      </c>
      <c r="F30" s="13">
        <v>1000</v>
      </c>
      <c r="G30" s="2" t="s">
        <v>614</v>
      </c>
      <c r="H30" s="2" t="s">
        <v>615</v>
      </c>
      <c r="I30" s="2" t="s">
        <v>616</v>
      </c>
      <c r="J30" s="2" t="s">
        <v>617</v>
      </c>
      <c r="K30" s="3" t="s">
        <v>618</v>
      </c>
      <c r="L30" s="2" t="s">
        <v>619</v>
      </c>
      <c r="M30" s="2" t="s">
        <v>25</v>
      </c>
      <c r="O30" s="2" t="s">
        <v>25</v>
      </c>
      <c r="P30" s="2" t="s">
        <v>620</v>
      </c>
      <c r="Q30" s="14">
        <v>43692</v>
      </c>
      <c r="R30" s="2" t="s">
        <v>621</v>
      </c>
      <c r="S30" s="6" t="s">
        <v>622</v>
      </c>
      <c r="T30" s="15" t="str">
        <f>HYPERLINK("https://drive.google.com/a/hardin.kyschools.us/file/d/1PwwUHtXfZk_CO9xH-MqVxvKZ7R38l_w-/view?usp=drivesdk","&lt;&lt;Name of Fundraiser &gt;&gt; New Highland")</f>
        <v>&lt;&lt;Name of Fundraiser &gt;&gt; New Highland</v>
      </c>
      <c r="U30" s="2" t="s">
        <v>606</v>
      </c>
    </row>
    <row r="31" spans="1:21" ht="15.75" customHeight="1">
      <c r="A31" s="1">
        <v>43689.33672987268</v>
      </c>
      <c r="B31" s="2" t="s">
        <v>328</v>
      </c>
      <c r="C31" s="2" t="s">
        <v>18</v>
      </c>
      <c r="D31" s="13">
        <v>4377</v>
      </c>
      <c r="E31" s="2" t="s">
        <v>623</v>
      </c>
      <c r="F31" s="13">
        <v>4000</v>
      </c>
      <c r="G31" s="2" t="s">
        <v>330</v>
      </c>
      <c r="H31" s="2" t="s">
        <v>624</v>
      </c>
      <c r="I31" s="2" t="s">
        <v>625</v>
      </c>
      <c r="J31" s="2" t="s">
        <v>626</v>
      </c>
      <c r="K31" s="2" t="s">
        <v>627</v>
      </c>
      <c r="L31" s="2" t="s">
        <v>628</v>
      </c>
      <c r="M31" s="2" t="s">
        <v>25</v>
      </c>
      <c r="O31" s="2" t="s">
        <v>25</v>
      </c>
      <c r="P31" s="2" t="s">
        <v>335</v>
      </c>
      <c r="Q31" s="14">
        <v>43692</v>
      </c>
      <c r="R31" s="2" t="s">
        <v>629</v>
      </c>
      <c r="S31" s="6" t="s">
        <v>630</v>
      </c>
      <c r="T31" s="15" t="str">
        <f>HYPERLINK("https://drive.google.com/a/hardin.kyschools.us/file/d/10xHB4_Kk94DG93N3HPuGr99uxN_0z4aF/view?usp=drivesdk","&lt;&lt;Name of Fundraiser &gt;&gt; North Park")</f>
        <v>&lt;&lt;Name of Fundraiser &gt;&gt; North Park</v>
      </c>
      <c r="U31" s="2" t="s">
        <v>606</v>
      </c>
    </row>
    <row r="32" spans="1:21" ht="15.75" customHeight="1">
      <c r="A32" s="1">
        <v>43689.339724351856</v>
      </c>
      <c r="B32" s="2" t="s">
        <v>328</v>
      </c>
      <c r="C32" s="2" t="s">
        <v>18</v>
      </c>
      <c r="D32" s="13">
        <v>4377</v>
      </c>
      <c r="E32" s="2" t="s">
        <v>631</v>
      </c>
      <c r="F32" s="13">
        <v>1000</v>
      </c>
      <c r="G32" s="2" t="s">
        <v>632</v>
      </c>
      <c r="H32" s="2" t="s">
        <v>633</v>
      </c>
      <c r="I32" s="2" t="s">
        <v>567</v>
      </c>
      <c r="J32" s="2" t="s">
        <v>626</v>
      </c>
      <c r="K32" s="2" t="s">
        <v>634</v>
      </c>
      <c r="L32" s="2" t="s">
        <v>632</v>
      </c>
      <c r="M32" s="2" t="s">
        <v>25</v>
      </c>
      <c r="O32" s="2" t="s">
        <v>25</v>
      </c>
      <c r="P32" s="2" t="s">
        <v>335</v>
      </c>
      <c r="Q32" s="14">
        <v>43692</v>
      </c>
      <c r="R32" s="2" t="s">
        <v>635</v>
      </c>
      <c r="S32" s="6" t="s">
        <v>636</v>
      </c>
      <c r="T32" s="15" t="str">
        <f>HYPERLINK("https://drive.google.com/a/hardin.kyschools.us/file/d/1DW5HzV8mg0chEf2SmahqxSMMTol9zrtS/view?usp=drivesdk","&lt;&lt;Name of Fundraiser &gt;&gt; North Park")</f>
        <v>&lt;&lt;Name of Fundraiser &gt;&gt; North Park</v>
      </c>
      <c r="U32" s="2" t="s">
        <v>606</v>
      </c>
    </row>
    <row r="33" spans="1:21" ht="15.75" customHeight="1">
      <c r="A33" s="1">
        <v>43689.37060086806</v>
      </c>
      <c r="B33" s="2" t="s">
        <v>328</v>
      </c>
      <c r="C33" s="2" t="s">
        <v>75</v>
      </c>
      <c r="D33" s="13">
        <v>362</v>
      </c>
      <c r="E33" s="2" t="s">
        <v>637</v>
      </c>
      <c r="F33" s="13">
        <v>1000</v>
      </c>
      <c r="G33" s="2" t="s">
        <v>330</v>
      </c>
      <c r="H33" s="2" t="s">
        <v>638</v>
      </c>
      <c r="I33" s="2" t="s">
        <v>639</v>
      </c>
      <c r="J33" s="2" t="s">
        <v>626</v>
      </c>
      <c r="K33" s="2" t="s">
        <v>640</v>
      </c>
      <c r="L33" s="2" t="s">
        <v>628</v>
      </c>
      <c r="M33" s="2" t="s">
        <v>25</v>
      </c>
      <c r="O33" s="2" t="s">
        <v>25</v>
      </c>
      <c r="P33" s="2" t="s">
        <v>335</v>
      </c>
      <c r="Q33" s="14">
        <v>43692</v>
      </c>
      <c r="R33" s="2" t="s">
        <v>641</v>
      </c>
      <c r="S33" s="6" t="s">
        <v>642</v>
      </c>
      <c r="T33" s="15" t="str">
        <f>HYPERLINK("https://drive.google.com/a/hardin.kyschools.us/file/d/1JRjzDFMQYpq2igNBBTkUsrdozO0BNiXA/view?usp=drivesdk","&lt;&lt;Name of Fundraiser &gt;&gt; North Park")</f>
        <v>&lt;&lt;Name of Fundraiser &gt;&gt; North Park</v>
      </c>
      <c r="U33" s="2" t="s">
        <v>606</v>
      </c>
    </row>
    <row r="34" spans="1:21" ht="15.75" customHeight="1">
      <c r="A34" s="1">
        <v>43689.463954375</v>
      </c>
      <c r="B34" s="2" t="s">
        <v>425</v>
      </c>
      <c r="C34" s="2" t="s">
        <v>41</v>
      </c>
      <c r="D34" s="13">
        <v>2056.18</v>
      </c>
      <c r="E34" s="2" t="s">
        <v>98</v>
      </c>
      <c r="F34" s="13">
        <v>750</v>
      </c>
      <c r="G34" s="2" t="s">
        <v>99</v>
      </c>
      <c r="H34" s="2" t="s">
        <v>643</v>
      </c>
      <c r="I34" s="2" t="s">
        <v>644</v>
      </c>
      <c r="J34" s="2" t="s">
        <v>645</v>
      </c>
      <c r="K34" s="2" t="s">
        <v>536</v>
      </c>
      <c r="L34" s="2" t="s">
        <v>450</v>
      </c>
      <c r="M34" s="2" t="s">
        <v>25</v>
      </c>
      <c r="P34" s="2" t="s">
        <v>434</v>
      </c>
      <c r="Q34" s="14">
        <v>43692</v>
      </c>
      <c r="R34" s="2" t="s">
        <v>646</v>
      </c>
      <c r="S34" s="6" t="s">
        <v>647</v>
      </c>
      <c r="T34" s="15" t="str">
        <f>HYPERLINK("https://drive.google.com/a/hardin.kyschools.us/file/d/13_R_xSmj85Yi3SrUZt27mF1TOjv1Zvzg/view?usp=drivesdk","&lt;&lt;Name of Fundraiser &gt;&gt; Rineyville")</f>
        <v>&lt;&lt;Name of Fundraiser &gt;&gt; Rineyville</v>
      </c>
      <c r="U34" s="2" t="s">
        <v>648</v>
      </c>
    </row>
    <row r="35" spans="1:21" ht="15.75" customHeight="1">
      <c r="A35" s="1">
        <v>43689.46585825231</v>
      </c>
      <c r="B35" s="2" t="s">
        <v>425</v>
      </c>
      <c r="C35" s="2" t="s">
        <v>41</v>
      </c>
      <c r="D35" s="13">
        <v>2056.18</v>
      </c>
      <c r="E35" s="2" t="s">
        <v>299</v>
      </c>
      <c r="F35" s="13">
        <v>7500</v>
      </c>
      <c r="G35" s="2" t="s">
        <v>99</v>
      </c>
      <c r="H35" s="2" t="s">
        <v>649</v>
      </c>
      <c r="I35" s="2" t="s">
        <v>650</v>
      </c>
      <c r="J35" s="2" t="s">
        <v>651</v>
      </c>
      <c r="K35" s="3" t="s">
        <v>511</v>
      </c>
      <c r="L35" s="2" t="s">
        <v>450</v>
      </c>
      <c r="M35" s="2" t="s">
        <v>25</v>
      </c>
      <c r="O35" s="2" t="s">
        <v>25</v>
      </c>
      <c r="P35" s="2" t="s">
        <v>434</v>
      </c>
      <c r="Q35" s="14">
        <v>43692</v>
      </c>
      <c r="R35" s="2" t="s">
        <v>652</v>
      </c>
      <c r="S35" s="6" t="s">
        <v>653</v>
      </c>
      <c r="T35" s="15" t="str">
        <f>HYPERLINK("https://drive.google.com/a/hardin.kyschools.us/file/d/1x1cXUR1VcbY2ecTlO1IT0bj03jhrNB2p/view?usp=drivesdk","&lt;&lt;Name of Fundraiser &gt;&gt; Rineyville")</f>
        <v>&lt;&lt;Name of Fundraiser &gt;&gt; Rineyville</v>
      </c>
      <c r="U35" s="2" t="s">
        <v>648</v>
      </c>
    </row>
    <row r="36" spans="1:21" ht="15.75" customHeight="1">
      <c r="A36" s="1">
        <v>43689.466806261575</v>
      </c>
      <c r="B36" s="2" t="s">
        <v>425</v>
      </c>
      <c r="C36" s="2" t="s">
        <v>41</v>
      </c>
      <c r="D36" s="13">
        <v>2056.18</v>
      </c>
      <c r="E36" s="2" t="s">
        <v>654</v>
      </c>
      <c r="F36" s="13">
        <v>1000</v>
      </c>
      <c r="G36" s="2" t="s">
        <v>99</v>
      </c>
      <c r="H36" s="2" t="s">
        <v>655</v>
      </c>
      <c r="I36" s="2" t="s">
        <v>656</v>
      </c>
      <c r="J36" s="2" t="s">
        <v>657</v>
      </c>
      <c r="K36" s="3" t="s">
        <v>658</v>
      </c>
      <c r="L36" s="2" t="s">
        <v>450</v>
      </c>
      <c r="M36" s="2" t="s">
        <v>25</v>
      </c>
      <c r="O36" s="2" t="s">
        <v>25</v>
      </c>
      <c r="P36" s="2" t="s">
        <v>434</v>
      </c>
      <c r="Q36" s="14">
        <v>43692</v>
      </c>
      <c r="R36" s="2" t="s">
        <v>659</v>
      </c>
      <c r="S36" s="6" t="s">
        <v>660</v>
      </c>
      <c r="T36" s="15" t="str">
        <f>HYPERLINK("https://drive.google.com/a/hardin.kyschools.us/file/d/1Ne7rB8HUyaSKJIeYw1j0QISOwDYLyqHC/view?usp=drivesdk","&lt;&lt;Name of Fundraiser &gt;&gt; Rineyville")</f>
        <v>&lt;&lt;Name of Fundraiser &gt;&gt; Rineyville</v>
      </c>
      <c r="U36" s="2" t="s">
        <v>648</v>
      </c>
    </row>
    <row r="37" spans="1:21" ht="15.75" customHeight="1">
      <c r="A37" s="1">
        <v>43689.46771611111</v>
      </c>
      <c r="B37" s="2" t="s">
        <v>425</v>
      </c>
      <c r="C37" s="2" t="s">
        <v>41</v>
      </c>
      <c r="D37" s="13">
        <v>2056.18</v>
      </c>
      <c r="E37" s="2" t="s">
        <v>661</v>
      </c>
      <c r="F37" s="13">
        <v>500</v>
      </c>
      <c r="G37" s="2" t="s">
        <v>99</v>
      </c>
      <c r="H37" s="2" t="s">
        <v>662</v>
      </c>
      <c r="I37" s="2" t="s">
        <v>663</v>
      </c>
      <c r="J37" s="2" t="s">
        <v>657</v>
      </c>
      <c r="K37" s="3" t="s">
        <v>511</v>
      </c>
      <c r="L37" s="2" t="s">
        <v>450</v>
      </c>
      <c r="M37" s="2" t="s">
        <v>25</v>
      </c>
      <c r="O37" s="2" t="s">
        <v>25</v>
      </c>
      <c r="P37" s="2" t="s">
        <v>434</v>
      </c>
      <c r="Q37" s="14">
        <v>43692</v>
      </c>
      <c r="R37" s="2" t="s">
        <v>664</v>
      </c>
      <c r="S37" s="6" t="s">
        <v>665</v>
      </c>
      <c r="T37" s="15" t="str">
        <f>HYPERLINK("https://drive.google.com/a/hardin.kyschools.us/file/d/1tjJJJOjPonRiIm1e1qLoKRC4fqMhu7ej/view?usp=drivesdk","&lt;&lt;Name of Fundraiser &gt;&gt; Rineyville")</f>
        <v>&lt;&lt;Name of Fundraiser &gt;&gt; Rineyville</v>
      </c>
      <c r="U37" s="2" t="s">
        <v>648</v>
      </c>
    </row>
    <row r="38" spans="1:21" ht="15.75" customHeight="1">
      <c r="A38" s="1">
        <v>43689.468909351854</v>
      </c>
      <c r="B38" s="2" t="s">
        <v>425</v>
      </c>
      <c r="C38" s="2" t="s">
        <v>41</v>
      </c>
      <c r="D38" s="13">
        <v>2056.18</v>
      </c>
      <c r="E38" s="2" t="s">
        <v>579</v>
      </c>
      <c r="F38" s="13">
        <v>500</v>
      </c>
      <c r="G38" s="2" t="s">
        <v>99</v>
      </c>
      <c r="H38" s="2" t="s">
        <v>666</v>
      </c>
      <c r="I38" s="2" t="s">
        <v>325</v>
      </c>
      <c r="J38" s="2" t="s">
        <v>667</v>
      </c>
      <c r="K38" s="2" t="s">
        <v>668</v>
      </c>
      <c r="L38" s="2" t="s">
        <v>450</v>
      </c>
      <c r="M38" s="2" t="s">
        <v>25</v>
      </c>
      <c r="O38" s="2" t="s">
        <v>25</v>
      </c>
      <c r="P38" s="2" t="s">
        <v>434</v>
      </c>
      <c r="Q38" s="14">
        <v>43692</v>
      </c>
      <c r="R38" s="2" t="s">
        <v>669</v>
      </c>
      <c r="S38" s="6" t="s">
        <v>670</v>
      </c>
      <c r="T38" s="15" t="str">
        <f>HYPERLINK("https://drive.google.com/a/hardin.kyschools.us/file/d/1_LGRm_k29ssKyLswuhkBA9lCOBx7P2se/view?usp=drivesdk","&lt;&lt;Name of Fundraiser &gt;&gt; Rineyville")</f>
        <v>&lt;&lt;Name of Fundraiser &gt;&gt; Rineyville</v>
      </c>
      <c r="U38" s="2" t="s">
        <v>648</v>
      </c>
    </row>
    <row r="39" spans="1:21" ht="15.75" customHeight="1">
      <c r="A39" s="1">
        <v>43689.47014979167</v>
      </c>
      <c r="B39" s="2" t="s">
        <v>425</v>
      </c>
      <c r="C39" s="2" t="s">
        <v>41</v>
      </c>
      <c r="D39" s="13">
        <v>2056.18</v>
      </c>
      <c r="E39" s="2" t="s">
        <v>63</v>
      </c>
      <c r="F39" s="13">
        <v>1000</v>
      </c>
      <c r="G39" s="2" t="s">
        <v>99</v>
      </c>
      <c r="H39" s="2" t="s">
        <v>671</v>
      </c>
      <c r="I39" s="2" t="s">
        <v>672</v>
      </c>
      <c r="J39" s="2" t="s">
        <v>657</v>
      </c>
      <c r="K39" s="3" t="s">
        <v>673</v>
      </c>
      <c r="L39" s="2" t="s">
        <v>674</v>
      </c>
      <c r="M39" s="2" t="s">
        <v>25</v>
      </c>
      <c r="O39" s="2" t="s">
        <v>25</v>
      </c>
      <c r="P39" s="2" t="s">
        <v>434</v>
      </c>
      <c r="Q39" s="14">
        <v>43692</v>
      </c>
      <c r="R39" s="2" t="s">
        <v>675</v>
      </c>
      <c r="S39" s="6" t="s">
        <v>676</v>
      </c>
      <c r="T39" s="15" t="str">
        <f>HYPERLINK("https://drive.google.com/a/hardin.kyschools.us/file/d/1tU_MpKB5QU1Y0uENpUR07XUwrgB6bL62/view?usp=drivesdk","&lt;&lt;Name of Fundraiser &gt;&gt; Rineyville")</f>
        <v>&lt;&lt;Name of Fundraiser &gt;&gt; Rineyville</v>
      </c>
      <c r="U39" s="2" t="s">
        <v>677</v>
      </c>
    </row>
    <row r="40" spans="1:21" ht="12.75">
      <c r="A40" s="1">
        <v>43689.47194152778</v>
      </c>
      <c r="B40" s="2" t="s">
        <v>425</v>
      </c>
      <c r="C40" s="2" t="s">
        <v>41</v>
      </c>
      <c r="D40" s="13">
        <v>2056.18</v>
      </c>
      <c r="E40" s="2" t="s">
        <v>631</v>
      </c>
      <c r="F40" s="13">
        <v>1000</v>
      </c>
      <c r="G40" s="2" t="s">
        <v>99</v>
      </c>
      <c r="H40" s="2" t="s">
        <v>678</v>
      </c>
      <c r="I40" s="2" t="s">
        <v>567</v>
      </c>
      <c r="J40" s="2" t="s">
        <v>679</v>
      </c>
      <c r="K40" s="2" t="s">
        <v>680</v>
      </c>
      <c r="L40" s="2" t="s">
        <v>450</v>
      </c>
      <c r="M40" s="2" t="s">
        <v>25</v>
      </c>
      <c r="O40" s="2" t="s">
        <v>25</v>
      </c>
      <c r="P40" s="2" t="s">
        <v>434</v>
      </c>
      <c r="Q40" s="14">
        <v>43692</v>
      </c>
      <c r="R40" s="2" t="s">
        <v>681</v>
      </c>
      <c r="S40" s="6" t="s">
        <v>682</v>
      </c>
      <c r="T40" s="15" t="str">
        <f>HYPERLINK("https://drive.google.com/a/hardin.kyschools.us/file/d/152WPzP5uE6X572VMrlS9-2M1oJ50AqMZ/view?usp=drivesdk","&lt;&lt;Name of Fundraiser &gt;&gt; Rineyville")</f>
        <v>&lt;&lt;Name of Fundraiser &gt;&gt; Rineyville</v>
      </c>
      <c r="U40" s="2" t="s">
        <v>677</v>
      </c>
    </row>
    <row r="41" spans="1:21" ht="12.75">
      <c r="A41" s="1">
        <v>43689.47426153935</v>
      </c>
      <c r="B41" s="2" t="s">
        <v>425</v>
      </c>
      <c r="C41" s="2" t="s">
        <v>75</v>
      </c>
      <c r="D41" s="13">
        <v>14015.2</v>
      </c>
      <c r="E41" s="2" t="s">
        <v>683</v>
      </c>
      <c r="F41" s="13">
        <v>1500</v>
      </c>
      <c r="G41" s="2" t="s">
        <v>684</v>
      </c>
      <c r="H41" s="2" t="s">
        <v>685</v>
      </c>
      <c r="I41" s="2" t="s">
        <v>686</v>
      </c>
      <c r="J41" s="2" t="s">
        <v>657</v>
      </c>
      <c r="K41" s="2" t="s">
        <v>680</v>
      </c>
      <c r="L41" s="2" t="s">
        <v>687</v>
      </c>
      <c r="M41" s="2" t="s">
        <v>25</v>
      </c>
      <c r="O41" s="2" t="s">
        <v>25</v>
      </c>
      <c r="P41" s="2" t="s">
        <v>434</v>
      </c>
      <c r="Q41" s="14">
        <v>43692</v>
      </c>
      <c r="R41" s="2" t="s">
        <v>688</v>
      </c>
      <c r="S41" s="6" t="s">
        <v>689</v>
      </c>
      <c r="T41" s="15" t="str">
        <f>HYPERLINK("https://drive.google.com/a/hardin.kyschools.us/file/d/1_eYrbRH88iHtFZXf1jiCx4w6xSnzQP45/view?usp=drivesdk","&lt;&lt;Name of Fundraiser &gt;&gt; Rineyville")</f>
        <v>&lt;&lt;Name of Fundraiser &gt;&gt; Rineyville</v>
      </c>
      <c r="U41" s="2" t="s">
        <v>677</v>
      </c>
    </row>
    <row r="42" spans="1:21" ht="12.75">
      <c r="A42" s="1">
        <v>43689.4765958912</v>
      </c>
      <c r="B42" s="2" t="s">
        <v>425</v>
      </c>
      <c r="C42" s="2" t="s">
        <v>690</v>
      </c>
      <c r="D42" s="13">
        <v>1068.57</v>
      </c>
      <c r="E42" s="2" t="s">
        <v>113</v>
      </c>
      <c r="F42" s="13">
        <v>1</v>
      </c>
      <c r="G42" s="2" t="s">
        <v>691</v>
      </c>
      <c r="H42" s="2" t="s">
        <v>692</v>
      </c>
      <c r="I42" s="2" t="s">
        <v>116</v>
      </c>
      <c r="J42" s="2" t="s">
        <v>657</v>
      </c>
      <c r="K42" s="2" t="s">
        <v>693</v>
      </c>
      <c r="L42" s="2" t="s">
        <v>694</v>
      </c>
      <c r="M42" s="2" t="s">
        <v>25</v>
      </c>
      <c r="O42" s="2" t="s">
        <v>25</v>
      </c>
      <c r="P42" s="2" t="s">
        <v>434</v>
      </c>
      <c r="Q42" s="14">
        <v>43692</v>
      </c>
      <c r="R42" s="2" t="s">
        <v>695</v>
      </c>
      <c r="S42" s="6" t="s">
        <v>696</v>
      </c>
      <c r="T42" s="15" t="str">
        <f>HYPERLINK("https://drive.google.com/a/hardin.kyschools.us/file/d/1bqfPYq2Dwtobst6lqSmFldJMLA-2IwCp/view?usp=drivesdk","&lt;&lt;Name of Fundraiser &gt;&gt; Rineyville")</f>
        <v>&lt;&lt;Name of Fundraiser &gt;&gt; Rineyville</v>
      </c>
      <c r="U42" s="2" t="s">
        <v>677</v>
      </c>
    </row>
    <row r="43" spans="1:21" ht="12.75">
      <c r="A43" s="1">
        <v>43689.47795071759</v>
      </c>
      <c r="B43" s="2" t="s">
        <v>425</v>
      </c>
      <c r="C43" s="2" t="s">
        <v>18</v>
      </c>
      <c r="D43" s="13">
        <v>9081.98</v>
      </c>
      <c r="E43" s="2" t="s">
        <v>84</v>
      </c>
      <c r="F43" s="13">
        <v>1000</v>
      </c>
      <c r="G43" s="2" t="s">
        <v>684</v>
      </c>
      <c r="H43" s="2" t="s">
        <v>697</v>
      </c>
      <c r="I43" s="2" t="s">
        <v>698</v>
      </c>
      <c r="J43" s="2" t="s">
        <v>699</v>
      </c>
      <c r="K43" s="2" t="s">
        <v>680</v>
      </c>
      <c r="L43" s="2" t="s">
        <v>439</v>
      </c>
      <c r="M43" s="2" t="s">
        <v>25</v>
      </c>
      <c r="O43" s="2" t="s">
        <v>25</v>
      </c>
      <c r="P43" s="2" t="s">
        <v>434</v>
      </c>
      <c r="Q43" s="14">
        <v>43692</v>
      </c>
      <c r="R43" s="2" t="s">
        <v>700</v>
      </c>
      <c r="S43" s="6" t="s">
        <v>701</v>
      </c>
      <c r="T43" s="15" t="str">
        <f>HYPERLINK("https://drive.google.com/a/hardin.kyschools.us/file/d/1nkeXdkce5PD_RhmlbY5MotKD9PLonzGC/view?usp=drivesdk","&lt;&lt;Name of Fundraiser &gt;&gt; Rineyville")</f>
        <v>&lt;&lt;Name of Fundraiser &gt;&gt; Rineyville</v>
      </c>
      <c r="U43" s="2" t="s">
        <v>677</v>
      </c>
    </row>
    <row r="44" spans="1:21" ht="12.75">
      <c r="A44" s="1">
        <v>43691.41225700232</v>
      </c>
      <c r="B44" s="2" t="s">
        <v>17</v>
      </c>
      <c r="C44" s="2" t="s">
        <v>41</v>
      </c>
      <c r="D44" s="2">
        <v>25000</v>
      </c>
      <c r="E44" s="2" t="s">
        <v>69</v>
      </c>
      <c r="F44" s="2">
        <v>1000</v>
      </c>
      <c r="G44" s="2" t="s">
        <v>60</v>
      </c>
      <c r="H44" s="2" t="s">
        <v>70</v>
      </c>
      <c r="I44" s="2" t="s">
        <v>71</v>
      </c>
      <c r="J44" s="2" t="s">
        <v>70</v>
      </c>
      <c r="K44" s="3" t="s">
        <v>702</v>
      </c>
      <c r="L44" s="2" t="s">
        <v>34</v>
      </c>
      <c r="M44" s="2" t="s">
        <v>25</v>
      </c>
      <c r="O44" s="2" t="s">
        <v>25</v>
      </c>
      <c r="P44" s="2" t="s">
        <v>26</v>
      </c>
      <c r="Q44" s="14">
        <v>43692</v>
      </c>
      <c r="R44" s="2" t="s">
        <v>703</v>
      </c>
      <c r="S44" s="6" t="s">
        <v>704</v>
      </c>
      <c r="T44" s="15" t="str">
        <f>HYPERLINK("https://drive.google.com/a/hardin.kyschools.us/file/d/1XgTSXiGX8B8qFHrAg-Y2Qq_3hqipJtZi/view?usp=drivesdk","&lt;&lt;Name of Fundraiser &gt;&gt; Vine Grove")</f>
        <v>&lt;&lt;Name of Fundraiser &gt;&gt; Vine Grove</v>
      </c>
      <c r="U44" s="2" t="s">
        <v>705</v>
      </c>
    </row>
    <row r="45" spans="4:21" ht="12.75">
      <c r="D45" s="19"/>
      <c r="F45" s="19"/>
      <c r="Q45" s="20"/>
      <c r="R45" s="20"/>
      <c r="S45" s="20"/>
      <c r="T45" s="20"/>
      <c r="U45" s="20"/>
    </row>
    <row r="46" spans="4:21" ht="12.75">
      <c r="D46" s="19"/>
      <c r="F46" s="19"/>
      <c r="Q46" s="20"/>
      <c r="R46" s="20"/>
      <c r="S46" s="20"/>
      <c r="T46" s="20"/>
      <c r="U46" s="20"/>
    </row>
    <row r="47" spans="4:21" ht="12.75">
      <c r="D47" s="19"/>
      <c r="F47" s="19"/>
      <c r="Q47" s="20"/>
      <c r="R47" s="20"/>
      <c r="S47" s="20"/>
      <c r="T47" s="20"/>
      <c r="U47" s="20"/>
    </row>
    <row r="48" spans="4:21" ht="12.75">
      <c r="D48" s="19"/>
      <c r="F48" s="19"/>
      <c r="Q48" s="20"/>
      <c r="R48" s="20"/>
      <c r="S48" s="20"/>
      <c r="T48" s="20"/>
      <c r="U48" s="20"/>
    </row>
    <row r="49" spans="4:21" ht="12.75">
      <c r="D49" s="19"/>
      <c r="F49" s="19"/>
      <c r="Q49" s="20"/>
      <c r="R49" s="20"/>
      <c r="S49" s="20"/>
      <c r="T49" s="20"/>
      <c r="U49" s="20"/>
    </row>
    <row r="50" spans="4:21" ht="12.75">
      <c r="D50" s="19"/>
      <c r="F50" s="19"/>
      <c r="Q50" s="20"/>
      <c r="R50" s="20"/>
      <c r="S50" s="20"/>
      <c r="T50" s="20"/>
      <c r="U50" s="20"/>
    </row>
    <row r="51" spans="4:21" ht="12.75">
      <c r="D51" s="19"/>
      <c r="F51" s="19"/>
      <c r="Q51" s="20"/>
      <c r="R51" s="20"/>
      <c r="S51" s="20"/>
      <c r="T51" s="20"/>
      <c r="U51" s="20"/>
    </row>
    <row r="52" spans="4:21" ht="12.75">
      <c r="D52" s="19"/>
      <c r="F52" s="19"/>
      <c r="Q52" s="20"/>
      <c r="R52" s="20"/>
      <c r="S52" s="20"/>
      <c r="T52" s="20"/>
      <c r="U52" s="20"/>
    </row>
    <row r="53" spans="4:21" ht="12.75">
      <c r="D53" s="19"/>
      <c r="F53" s="19"/>
      <c r="Q53" s="20"/>
      <c r="R53" s="20"/>
      <c r="S53" s="20"/>
      <c r="T53" s="20"/>
      <c r="U53" s="20"/>
    </row>
    <row r="54" spans="4:21" ht="12.75">
      <c r="D54" s="19"/>
      <c r="F54" s="19"/>
      <c r="Q54" s="20"/>
      <c r="R54" s="20"/>
      <c r="S54" s="20"/>
      <c r="T54" s="20"/>
      <c r="U54" s="20"/>
    </row>
    <row r="55" spans="4:21" ht="12.75">
      <c r="D55" s="19"/>
      <c r="F55" s="19"/>
      <c r="Q55" s="20"/>
      <c r="R55" s="20"/>
      <c r="S55" s="20"/>
      <c r="T55" s="20"/>
      <c r="U55" s="20"/>
    </row>
    <row r="56" spans="4:21" ht="12.75">
      <c r="D56" s="19"/>
      <c r="F56" s="19"/>
      <c r="Q56" s="20"/>
      <c r="R56" s="20"/>
      <c r="S56" s="20"/>
      <c r="T56" s="20"/>
      <c r="U56" s="20"/>
    </row>
    <row r="57" spans="4:21" ht="12.75">
      <c r="D57" s="19"/>
      <c r="F57" s="19"/>
      <c r="Q57" s="20"/>
      <c r="R57" s="20"/>
      <c r="S57" s="20"/>
      <c r="T57" s="20"/>
      <c r="U57" s="20"/>
    </row>
    <row r="58" spans="4:21" ht="12.75">
      <c r="D58" s="19"/>
      <c r="F58" s="19"/>
      <c r="Q58" s="20"/>
      <c r="R58" s="20"/>
      <c r="S58" s="20"/>
      <c r="T58" s="20"/>
      <c r="U58" s="20"/>
    </row>
    <row r="59" spans="4:21" ht="12.75">
      <c r="D59" s="19"/>
      <c r="F59" s="19"/>
      <c r="Q59" s="20"/>
      <c r="R59" s="20"/>
      <c r="S59" s="20"/>
      <c r="T59" s="20"/>
      <c r="U59" s="20"/>
    </row>
    <row r="60" spans="4:21" ht="12.75">
      <c r="D60" s="19"/>
      <c r="F60" s="19"/>
      <c r="Q60" s="20"/>
      <c r="R60" s="20"/>
      <c r="S60" s="20"/>
      <c r="T60" s="20"/>
      <c r="U60" s="20"/>
    </row>
    <row r="61" spans="4:21" ht="12.75">
      <c r="D61" s="19"/>
      <c r="F61" s="19"/>
      <c r="Q61" s="20"/>
      <c r="R61" s="20"/>
      <c r="S61" s="20"/>
      <c r="T61" s="20"/>
      <c r="U61" s="20"/>
    </row>
    <row r="62" spans="4:21" ht="12.75">
      <c r="D62" s="19"/>
      <c r="F62" s="19"/>
      <c r="Q62" s="20"/>
      <c r="R62" s="20"/>
      <c r="S62" s="20"/>
      <c r="T62" s="20"/>
      <c r="U62" s="20"/>
    </row>
    <row r="63" spans="4:21" ht="12.75">
      <c r="D63" s="19"/>
      <c r="F63" s="19"/>
      <c r="Q63" s="20"/>
      <c r="R63" s="20"/>
      <c r="S63" s="20"/>
      <c r="T63" s="20"/>
      <c r="U63" s="20"/>
    </row>
    <row r="64" spans="4:21" ht="12.75">
      <c r="D64" s="19"/>
      <c r="F64" s="19"/>
      <c r="Q64" s="20"/>
      <c r="R64" s="20"/>
      <c r="S64" s="20"/>
      <c r="T64" s="20"/>
      <c r="U64" s="20"/>
    </row>
    <row r="65" spans="4:21" ht="12.75">
      <c r="D65" s="19"/>
      <c r="F65" s="19"/>
      <c r="Q65" s="20"/>
      <c r="R65" s="20"/>
      <c r="S65" s="20"/>
      <c r="T65" s="20"/>
      <c r="U65" s="20"/>
    </row>
    <row r="66" spans="4:21" ht="12.75">
      <c r="D66" s="19"/>
      <c r="F66" s="19"/>
      <c r="Q66" s="20"/>
      <c r="R66" s="20"/>
      <c r="S66" s="20"/>
      <c r="T66" s="20"/>
      <c r="U66" s="20"/>
    </row>
    <row r="67" spans="4:21" ht="12.75">
      <c r="D67" s="19"/>
      <c r="F67" s="19"/>
      <c r="Q67" s="20"/>
      <c r="R67" s="20"/>
      <c r="S67" s="20"/>
      <c r="T67" s="20"/>
      <c r="U67" s="20"/>
    </row>
    <row r="68" spans="4:21" ht="12.75">
      <c r="D68" s="19"/>
      <c r="F68" s="19"/>
      <c r="Q68" s="20"/>
      <c r="R68" s="20"/>
      <c r="S68" s="20"/>
      <c r="T68" s="20"/>
      <c r="U68" s="20"/>
    </row>
    <row r="69" spans="4:21" ht="12.75">
      <c r="D69" s="19"/>
      <c r="F69" s="19"/>
      <c r="Q69" s="20"/>
      <c r="R69" s="20"/>
      <c r="S69" s="20"/>
      <c r="T69" s="20"/>
      <c r="U69" s="20"/>
    </row>
    <row r="70" spans="4:21" ht="12.75">
      <c r="D70" s="19"/>
      <c r="F70" s="19"/>
      <c r="Q70" s="20"/>
      <c r="R70" s="20"/>
      <c r="S70" s="20"/>
      <c r="T70" s="20"/>
      <c r="U70" s="20"/>
    </row>
    <row r="71" spans="4:21" ht="12.75">
      <c r="D71" s="19"/>
      <c r="F71" s="19"/>
      <c r="Q71" s="20"/>
      <c r="R71" s="20"/>
      <c r="S71" s="20"/>
      <c r="T71" s="20"/>
      <c r="U71" s="20"/>
    </row>
    <row r="72" spans="4:21" ht="12.75">
      <c r="D72" s="19"/>
      <c r="F72" s="19"/>
      <c r="Q72" s="20"/>
      <c r="R72" s="20"/>
      <c r="S72" s="20"/>
      <c r="T72" s="20"/>
      <c r="U72" s="20"/>
    </row>
    <row r="73" spans="4:21" ht="12.75">
      <c r="D73" s="19"/>
      <c r="F73" s="19"/>
      <c r="Q73" s="20"/>
      <c r="R73" s="20"/>
      <c r="S73" s="20"/>
      <c r="T73" s="20"/>
      <c r="U73" s="20"/>
    </row>
    <row r="74" spans="4:21" ht="12.75">
      <c r="D74" s="19"/>
      <c r="F74" s="19"/>
      <c r="Q74" s="20"/>
      <c r="R74" s="20"/>
      <c r="S74" s="20"/>
      <c r="T74" s="20"/>
      <c r="U74" s="20"/>
    </row>
    <row r="75" spans="4:21" ht="12.75">
      <c r="D75" s="19"/>
      <c r="F75" s="19"/>
      <c r="Q75" s="20"/>
      <c r="R75" s="20"/>
      <c r="S75" s="20"/>
      <c r="T75" s="20"/>
      <c r="U75" s="20"/>
    </row>
    <row r="76" spans="4:21" ht="12.75">
      <c r="D76" s="19"/>
      <c r="F76" s="19"/>
      <c r="Q76" s="20"/>
      <c r="R76" s="20"/>
      <c r="S76" s="20"/>
      <c r="T76" s="20"/>
      <c r="U76" s="20"/>
    </row>
    <row r="77" spans="4:21" ht="12.75">
      <c r="D77" s="19"/>
      <c r="F77" s="19"/>
      <c r="Q77" s="20"/>
      <c r="R77" s="20"/>
      <c r="S77" s="20"/>
      <c r="T77" s="20"/>
      <c r="U77" s="20"/>
    </row>
    <row r="78" spans="4:21" ht="12.75">
      <c r="D78" s="19"/>
      <c r="F78" s="19"/>
      <c r="Q78" s="20"/>
      <c r="R78" s="20"/>
      <c r="S78" s="20"/>
      <c r="T78" s="20"/>
      <c r="U78" s="20"/>
    </row>
    <row r="79" spans="4:21" ht="12.75">
      <c r="D79" s="19"/>
      <c r="F79" s="19"/>
      <c r="Q79" s="20"/>
      <c r="R79" s="20"/>
      <c r="S79" s="20"/>
      <c r="T79" s="20"/>
      <c r="U79" s="20"/>
    </row>
    <row r="80" spans="4:21" ht="12.75">
      <c r="D80" s="19"/>
      <c r="F80" s="19"/>
      <c r="Q80" s="20"/>
      <c r="R80" s="20"/>
      <c r="S80" s="20"/>
      <c r="T80" s="20"/>
      <c r="U80" s="20"/>
    </row>
    <row r="81" spans="4:21" ht="12.75">
      <c r="D81" s="19"/>
      <c r="F81" s="19"/>
      <c r="Q81" s="20"/>
      <c r="R81" s="20"/>
      <c r="S81" s="20"/>
      <c r="T81" s="20"/>
      <c r="U81" s="20"/>
    </row>
    <row r="82" spans="4:21" ht="12.75">
      <c r="D82" s="19"/>
      <c r="F82" s="19"/>
      <c r="Q82" s="20"/>
      <c r="R82" s="20"/>
      <c r="S82" s="20"/>
      <c r="T82" s="20"/>
      <c r="U82" s="20"/>
    </row>
    <row r="83" spans="4:21" ht="12.75">
      <c r="D83" s="19"/>
      <c r="F83" s="19"/>
      <c r="Q83" s="20"/>
      <c r="R83" s="20"/>
      <c r="S83" s="20"/>
      <c r="T83" s="20"/>
      <c r="U83" s="20"/>
    </row>
    <row r="84" spans="4:21" ht="12.75">
      <c r="D84" s="19"/>
      <c r="F84" s="19"/>
      <c r="Q84" s="20"/>
      <c r="R84" s="20"/>
      <c r="S84" s="20"/>
      <c r="T84" s="20"/>
      <c r="U84" s="20"/>
    </row>
    <row r="85" spans="4:21" ht="12.75">
      <c r="D85" s="19"/>
      <c r="F85" s="19"/>
      <c r="Q85" s="20"/>
      <c r="R85" s="20"/>
      <c r="S85" s="20"/>
      <c r="T85" s="20"/>
      <c r="U85" s="20"/>
    </row>
    <row r="86" spans="4:21" ht="12.75">
      <c r="D86" s="19"/>
      <c r="F86" s="19"/>
      <c r="Q86" s="20"/>
      <c r="R86" s="20"/>
      <c r="S86" s="20"/>
      <c r="T86" s="20"/>
      <c r="U86" s="20"/>
    </row>
    <row r="87" spans="4:21" ht="12.75">
      <c r="D87" s="19"/>
      <c r="F87" s="19"/>
      <c r="Q87" s="20"/>
      <c r="R87" s="20"/>
      <c r="S87" s="20"/>
      <c r="T87" s="20"/>
      <c r="U87" s="20"/>
    </row>
    <row r="88" spans="4:21" ht="12.75">
      <c r="D88" s="19"/>
      <c r="F88" s="19"/>
      <c r="Q88" s="20"/>
      <c r="R88" s="20"/>
      <c r="S88" s="20"/>
      <c r="T88" s="20"/>
      <c r="U88" s="20"/>
    </row>
    <row r="89" spans="4:21" ht="12.75">
      <c r="D89" s="19"/>
      <c r="F89" s="19"/>
      <c r="Q89" s="20"/>
      <c r="R89" s="20"/>
      <c r="S89" s="20"/>
      <c r="T89" s="20"/>
      <c r="U89" s="20"/>
    </row>
    <row r="90" spans="4:21" ht="12.75">
      <c r="D90" s="19"/>
      <c r="F90" s="19"/>
      <c r="Q90" s="20"/>
      <c r="R90" s="20"/>
      <c r="S90" s="20"/>
      <c r="T90" s="20"/>
      <c r="U90" s="20"/>
    </row>
    <row r="91" spans="4:21" ht="12.75">
      <c r="D91" s="19"/>
      <c r="F91" s="19"/>
      <c r="Q91" s="20"/>
      <c r="R91" s="20"/>
      <c r="S91" s="20"/>
      <c r="T91" s="20"/>
      <c r="U91" s="20"/>
    </row>
    <row r="92" spans="4:21" ht="12.75">
      <c r="D92" s="19"/>
      <c r="F92" s="19"/>
      <c r="Q92" s="20"/>
      <c r="R92" s="20"/>
      <c r="S92" s="20"/>
      <c r="T92" s="20"/>
      <c r="U92" s="20"/>
    </row>
    <row r="93" spans="4:21" ht="12.75">
      <c r="D93" s="19"/>
      <c r="F93" s="19"/>
      <c r="Q93" s="20"/>
      <c r="R93" s="20"/>
      <c r="S93" s="20"/>
      <c r="T93" s="20"/>
      <c r="U93" s="20"/>
    </row>
    <row r="94" spans="4:21" ht="12.75">
      <c r="D94" s="19"/>
      <c r="F94" s="19"/>
      <c r="Q94" s="20"/>
      <c r="R94" s="20"/>
      <c r="S94" s="20"/>
      <c r="T94" s="20"/>
      <c r="U94" s="20"/>
    </row>
    <row r="95" spans="4:21" ht="12.75">
      <c r="D95" s="19"/>
      <c r="F95" s="19"/>
      <c r="Q95" s="20"/>
      <c r="R95" s="20"/>
      <c r="S95" s="20"/>
      <c r="T95" s="20"/>
      <c r="U95" s="20"/>
    </row>
    <row r="96" spans="4:21" ht="12.75">
      <c r="D96" s="19"/>
      <c r="F96" s="19"/>
      <c r="Q96" s="20"/>
      <c r="R96" s="20"/>
      <c r="S96" s="20"/>
      <c r="T96" s="20"/>
      <c r="U96" s="20"/>
    </row>
    <row r="97" spans="4:21" ht="12.75">
      <c r="D97" s="19"/>
      <c r="F97" s="19"/>
      <c r="Q97" s="20"/>
      <c r="R97" s="20"/>
      <c r="S97" s="20"/>
      <c r="T97" s="20"/>
      <c r="U97" s="20"/>
    </row>
    <row r="98" spans="4:21" ht="12.75">
      <c r="D98" s="19"/>
      <c r="F98" s="19"/>
      <c r="Q98" s="20"/>
      <c r="R98" s="20"/>
      <c r="S98" s="20"/>
      <c r="T98" s="20"/>
      <c r="U98" s="20"/>
    </row>
    <row r="99" spans="4:21" ht="12.75">
      <c r="D99" s="19"/>
      <c r="F99" s="19"/>
      <c r="Q99" s="20"/>
      <c r="R99" s="20"/>
      <c r="S99" s="20"/>
      <c r="T99" s="20"/>
      <c r="U99" s="20"/>
    </row>
    <row r="100" spans="4:21" ht="12.75">
      <c r="D100" s="19"/>
      <c r="F100" s="19"/>
      <c r="Q100" s="20"/>
      <c r="R100" s="20"/>
      <c r="S100" s="20"/>
      <c r="T100" s="20"/>
      <c r="U100" s="20"/>
    </row>
    <row r="101" spans="4:21" ht="12.75">
      <c r="D101" s="19"/>
      <c r="F101" s="19"/>
      <c r="Q101" s="20"/>
      <c r="R101" s="20"/>
      <c r="S101" s="20"/>
      <c r="T101" s="20"/>
      <c r="U101" s="20"/>
    </row>
    <row r="102" spans="4:21" ht="12.75">
      <c r="D102" s="19"/>
      <c r="F102" s="19"/>
      <c r="Q102" s="20"/>
      <c r="R102" s="20"/>
      <c r="S102" s="20"/>
      <c r="T102" s="20"/>
      <c r="U102" s="20"/>
    </row>
    <row r="103" spans="4:21" ht="12.75">
      <c r="D103" s="19"/>
      <c r="F103" s="19"/>
      <c r="Q103" s="20"/>
      <c r="R103" s="20"/>
      <c r="S103" s="20"/>
      <c r="T103" s="20"/>
      <c r="U103" s="20"/>
    </row>
    <row r="104" spans="4:21" ht="12.75">
      <c r="D104" s="19"/>
      <c r="F104" s="19"/>
      <c r="Q104" s="20"/>
      <c r="R104" s="20"/>
      <c r="S104" s="20"/>
      <c r="T104" s="20"/>
      <c r="U104" s="20"/>
    </row>
    <row r="105" spans="4:21" ht="12.75">
      <c r="D105" s="19"/>
      <c r="F105" s="19"/>
      <c r="Q105" s="20"/>
      <c r="R105" s="20"/>
      <c r="S105" s="20"/>
      <c r="T105" s="20"/>
      <c r="U105" s="20"/>
    </row>
    <row r="106" spans="4:21" ht="12.75">
      <c r="D106" s="19"/>
      <c r="F106" s="19"/>
      <c r="Q106" s="20"/>
      <c r="R106" s="20"/>
      <c r="S106" s="20"/>
      <c r="T106" s="20"/>
      <c r="U106" s="20"/>
    </row>
    <row r="107" spans="4:21" ht="12.75">
      <c r="D107" s="19"/>
      <c r="F107" s="19"/>
      <c r="Q107" s="20"/>
      <c r="R107" s="20"/>
      <c r="S107" s="20"/>
      <c r="T107" s="20"/>
      <c r="U107" s="20"/>
    </row>
    <row r="108" spans="4:21" ht="12.75">
      <c r="D108" s="19"/>
      <c r="F108" s="19"/>
      <c r="Q108" s="20"/>
      <c r="R108" s="20"/>
      <c r="S108" s="20"/>
      <c r="T108" s="20"/>
      <c r="U108" s="20"/>
    </row>
    <row r="109" spans="4:21" ht="12.75">
      <c r="D109" s="19"/>
      <c r="F109" s="19"/>
      <c r="Q109" s="20"/>
      <c r="R109" s="20"/>
      <c r="S109" s="20"/>
      <c r="T109" s="20"/>
      <c r="U109" s="20"/>
    </row>
    <row r="110" spans="4:21" ht="12.75">
      <c r="D110" s="19"/>
      <c r="F110" s="19"/>
      <c r="Q110" s="20"/>
      <c r="R110" s="20"/>
      <c r="S110" s="20"/>
      <c r="T110" s="20"/>
      <c r="U110" s="20"/>
    </row>
    <row r="111" spans="4:21" ht="12.75">
      <c r="D111" s="19"/>
      <c r="F111" s="19"/>
      <c r="Q111" s="20"/>
      <c r="R111" s="20"/>
      <c r="S111" s="20"/>
      <c r="T111" s="20"/>
      <c r="U111" s="20"/>
    </row>
    <row r="112" spans="4:21" ht="12.75">
      <c r="D112" s="19"/>
      <c r="F112" s="19"/>
      <c r="Q112" s="20"/>
      <c r="R112" s="20"/>
      <c r="S112" s="20"/>
      <c r="T112" s="20"/>
      <c r="U112" s="20"/>
    </row>
    <row r="113" spans="4:21" ht="12.75">
      <c r="D113" s="19"/>
      <c r="F113" s="19"/>
      <c r="Q113" s="20"/>
      <c r="R113" s="20"/>
      <c r="S113" s="20"/>
      <c r="T113" s="20"/>
      <c r="U113" s="20"/>
    </row>
    <row r="114" spans="4:21" ht="12.75">
      <c r="D114" s="19"/>
      <c r="F114" s="19"/>
      <c r="Q114" s="20"/>
      <c r="R114" s="20"/>
      <c r="S114" s="20"/>
      <c r="T114" s="20"/>
      <c r="U114" s="20"/>
    </row>
    <row r="115" spans="4:21" ht="12.75">
      <c r="D115" s="19"/>
      <c r="F115" s="19"/>
      <c r="Q115" s="20"/>
      <c r="R115" s="20"/>
      <c r="S115" s="20"/>
      <c r="T115" s="20"/>
      <c r="U115" s="20"/>
    </row>
    <row r="116" spans="4:21" ht="12.75">
      <c r="D116" s="19"/>
      <c r="F116" s="19"/>
      <c r="Q116" s="20"/>
      <c r="R116" s="20"/>
      <c r="S116" s="20"/>
      <c r="T116" s="20"/>
      <c r="U116" s="20"/>
    </row>
    <row r="117" spans="4:21" ht="12.75">
      <c r="D117" s="19"/>
      <c r="F117" s="19"/>
      <c r="Q117" s="20"/>
      <c r="R117" s="20"/>
      <c r="S117" s="20"/>
      <c r="T117" s="20"/>
      <c r="U117" s="20"/>
    </row>
    <row r="118" spans="4:21" ht="12.75">
      <c r="D118" s="19"/>
      <c r="F118" s="19"/>
      <c r="Q118" s="20"/>
      <c r="R118" s="20"/>
      <c r="S118" s="20"/>
      <c r="T118" s="20"/>
      <c r="U118" s="20"/>
    </row>
    <row r="119" spans="4:21" ht="12.75">
      <c r="D119" s="19"/>
      <c r="F119" s="19"/>
      <c r="Q119" s="20"/>
      <c r="R119" s="20"/>
      <c r="S119" s="20"/>
      <c r="T119" s="20"/>
      <c r="U119" s="20"/>
    </row>
    <row r="120" spans="4:21" ht="12.75">
      <c r="D120" s="19"/>
      <c r="F120" s="19"/>
      <c r="Q120" s="20"/>
      <c r="R120" s="20"/>
      <c r="S120" s="20"/>
      <c r="T120" s="20"/>
      <c r="U120" s="20"/>
    </row>
    <row r="121" spans="4:21" ht="12.75">
      <c r="D121" s="19"/>
      <c r="F121" s="19"/>
      <c r="Q121" s="20"/>
      <c r="R121" s="20"/>
      <c r="S121" s="20"/>
      <c r="T121" s="20"/>
      <c r="U121" s="20"/>
    </row>
    <row r="122" spans="4:21" ht="12.75">
      <c r="D122" s="19"/>
      <c r="F122" s="19"/>
      <c r="Q122" s="20"/>
      <c r="R122" s="20"/>
      <c r="S122" s="20"/>
      <c r="T122" s="20"/>
      <c r="U122" s="20"/>
    </row>
    <row r="123" spans="4:21" ht="12.75">
      <c r="D123" s="19"/>
      <c r="F123" s="19"/>
      <c r="Q123" s="20"/>
      <c r="R123" s="20"/>
      <c r="S123" s="20"/>
      <c r="T123" s="20"/>
      <c r="U123" s="20"/>
    </row>
    <row r="124" spans="4:21" ht="12.75">
      <c r="D124" s="19"/>
      <c r="F124" s="19"/>
      <c r="Q124" s="20"/>
      <c r="R124" s="20"/>
      <c r="S124" s="20"/>
      <c r="T124" s="20"/>
      <c r="U124" s="20"/>
    </row>
    <row r="125" spans="4:21" ht="12.75">
      <c r="D125" s="19"/>
      <c r="F125" s="19"/>
      <c r="Q125" s="20"/>
      <c r="R125" s="20"/>
      <c r="S125" s="20"/>
      <c r="T125" s="20"/>
      <c r="U125" s="20"/>
    </row>
    <row r="126" spans="4:21" ht="12.75">
      <c r="D126" s="19"/>
      <c r="F126" s="19"/>
      <c r="Q126" s="20"/>
      <c r="R126" s="20"/>
      <c r="S126" s="20"/>
      <c r="T126" s="20"/>
      <c r="U126" s="20"/>
    </row>
    <row r="127" spans="4:21" ht="12.75">
      <c r="D127" s="19"/>
      <c r="F127" s="19"/>
      <c r="Q127" s="20"/>
      <c r="R127" s="20"/>
      <c r="S127" s="20"/>
      <c r="T127" s="20"/>
      <c r="U127" s="20"/>
    </row>
    <row r="128" spans="4:21" ht="12.75">
      <c r="D128" s="19"/>
      <c r="F128" s="19"/>
      <c r="Q128" s="20"/>
      <c r="R128" s="20"/>
      <c r="S128" s="20"/>
      <c r="T128" s="20"/>
      <c r="U128" s="20"/>
    </row>
    <row r="129" spans="4:21" ht="12.75">
      <c r="D129" s="19"/>
      <c r="F129" s="19"/>
      <c r="Q129" s="20"/>
      <c r="R129" s="20"/>
      <c r="S129" s="20"/>
      <c r="T129" s="20"/>
      <c r="U129" s="20"/>
    </row>
    <row r="130" spans="4:21" ht="12.75">
      <c r="D130" s="19"/>
      <c r="F130" s="19"/>
      <c r="Q130" s="20"/>
      <c r="R130" s="20"/>
      <c r="S130" s="20"/>
      <c r="T130" s="20"/>
      <c r="U130" s="20"/>
    </row>
    <row r="131" spans="4:21" ht="12.75">
      <c r="D131" s="19"/>
      <c r="F131" s="19"/>
      <c r="Q131" s="20"/>
      <c r="R131" s="20"/>
      <c r="S131" s="20"/>
      <c r="T131" s="20"/>
      <c r="U131" s="20"/>
    </row>
    <row r="132" spans="4:21" ht="12.75">
      <c r="D132" s="19"/>
      <c r="F132" s="19"/>
      <c r="Q132" s="20"/>
      <c r="R132" s="20"/>
      <c r="S132" s="20"/>
      <c r="T132" s="20"/>
      <c r="U132" s="20"/>
    </row>
    <row r="133" spans="4:21" ht="12.75">
      <c r="D133" s="19"/>
      <c r="F133" s="19"/>
      <c r="Q133" s="20"/>
      <c r="R133" s="20"/>
      <c r="S133" s="20"/>
      <c r="T133" s="20"/>
      <c r="U133" s="20"/>
    </row>
    <row r="134" spans="4:21" ht="12.75">
      <c r="D134" s="19"/>
      <c r="F134" s="19"/>
      <c r="Q134" s="20"/>
      <c r="R134" s="20"/>
      <c r="S134" s="20"/>
      <c r="T134" s="20"/>
      <c r="U134" s="20"/>
    </row>
    <row r="135" spans="4:21" ht="12.75">
      <c r="D135" s="19"/>
      <c r="F135" s="19"/>
      <c r="Q135" s="20"/>
      <c r="R135" s="20"/>
      <c r="S135" s="20"/>
      <c r="T135" s="20"/>
      <c r="U135" s="20"/>
    </row>
    <row r="136" spans="4:21" ht="12.75">
      <c r="D136" s="19"/>
      <c r="F136" s="19"/>
      <c r="Q136" s="20"/>
      <c r="R136" s="20"/>
      <c r="S136" s="20"/>
      <c r="T136" s="20"/>
      <c r="U136" s="20"/>
    </row>
    <row r="137" spans="4:21" ht="12.75">
      <c r="D137" s="19"/>
      <c r="F137" s="19"/>
      <c r="Q137" s="20"/>
      <c r="R137" s="20"/>
      <c r="S137" s="20"/>
      <c r="T137" s="20"/>
      <c r="U137" s="20"/>
    </row>
    <row r="138" spans="4:21" ht="12.75">
      <c r="D138" s="19"/>
      <c r="F138" s="19"/>
      <c r="Q138" s="20"/>
      <c r="R138" s="20"/>
      <c r="S138" s="20"/>
      <c r="T138" s="20"/>
      <c r="U138" s="20"/>
    </row>
    <row r="139" spans="4:21" ht="12.75">
      <c r="D139" s="19"/>
      <c r="F139" s="19"/>
      <c r="Q139" s="20"/>
      <c r="R139" s="20"/>
      <c r="S139" s="20"/>
      <c r="T139" s="20"/>
      <c r="U139" s="20"/>
    </row>
    <row r="140" spans="4:21" ht="12.75">
      <c r="D140" s="19"/>
      <c r="F140" s="19"/>
      <c r="Q140" s="20"/>
      <c r="R140" s="20"/>
      <c r="S140" s="20"/>
      <c r="T140" s="20"/>
      <c r="U140" s="20"/>
    </row>
    <row r="141" spans="4:21" ht="12.75">
      <c r="D141" s="19"/>
      <c r="F141" s="19"/>
      <c r="Q141" s="20"/>
      <c r="R141" s="20"/>
      <c r="S141" s="20"/>
      <c r="T141" s="20"/>
      <c r="U141" s="20"/>
    </row>
  </sheetData>
  <sheetProtection/>
  <hyperlinks>
    <hyperlink ref="S2" r:id="rId1" display="https://drive.google.com/a/hardin.kyschools.us/file/d/1qJrBwVRuJ08lsByIzxB_7PY3FM5xXQc7/view?usp=drivesdk"/>
    <hyperlink ref="S3" r:id="rId2" display="https://drive.google.com/a/hardin.kyschools.us/file/d/1DDldc0HDxlOg-LhLH72YV8-qZMGGk-rc/view?usp=drivesdk"/>
    <hyperlink ref="S4" r:id="rId3" display="https://drive.google.com/a/hardin.kyschools.us/file/d/1jAgE3jM7gkHY49ow2SQ9xK3WAPJilMMl/view?usp=drivesdk"/>
    <hyperlink ref="S5" r:id="rId4" display="https://drive.google.com/a/hardin.kyschools.us/file/d/12PhZa-S9NpbV0mb_KnHHFftBqH4-oblG/view?usp=drivesdk"/>
    <hyperlink ref="S6" r:id="rId5" display="https://drive.google.com/a/hardin.kyschools.us/file/d/1uFBiaRGC4K9JE6W-GLTkgrhmGADdxigg/view?usp=drivesdk"/>
    <hyperlink ref="S7" r:id="rId6" display="https://drive.google.com/a/hardin.kyschools.us/file/d/1VWLoLcpEhtg4j4YO9ScZWqbTUz_Wm4nv/view?usp=drivesdk"/>
    <hyperlink ref="S8" r:id="rId7" display="https://drive.google.com/a/hardin.kyschools.us/file/d/1tl2YZ774QPfAiDWrBogKuZrH3ogkxZOZ/view?usp=drivesdk"/>
    <hyperlink ref="S9" r:id="rId8" display="https://drive.google.com/a/hardin.kyschools.us/file/d/12dck-V4AvmcWCJR-7HNOsZYRoMNFy3Zb/view?usp=drivesdk"/>
    <hyperlink ref="S10" r:id="rId9" display="https://drive.google.com/a/hardin.kyschools.us/file/d/1bI2Tnp15b5AR7DqGO0uq3DNYm2dohihs/view?usp=drivesdk"/>
    <hyperlink ref="S11" r:id="rId10" display="https://drive.google.com/a/hardin.kyschools.us/file/d/1qSGXCiI8k6SnyC_3vZeoFja3FEiqRSmS/view?usp=drivesdk"/>
    <hyperlink ref="S12" r:id="rId11" display="https://drive.google.com/a/hardin.kyschools.us/file/d/1lgnI4Y9IHxfn5-2_619KiUZyex_sDDXI/view?usp=drivesdk"/>
    <hyperlink ref="S13" r:id="rId12" display="https://drive.google.com/a/hardin.kyschools.us/file/d/1r0dKlP7cI5EeK88I-QAnHsiw-GnyClWv/view?usp=drivesdk"/>
    <hyperlink ref="S14" r:id="rId13" display="https://drive.google.com/a/hardin.kyschools.us/file/d/12GKyrmkdgc2xMZ0KPsu-GgSTrdOfEOs7/view?usp=drivesdk"/>
    <hyperlink ref="S15" r:id="rId14" display="https://drive.google.com/a/hardin.kyschools.us/file/d/16CuHAFhZLUPp2-BitXhSkIIVEzWg2T5a/view?usp=drivesdk"/>
    <hyperlink ref="S16" r:id="rId15" display="https://drive.google.com/a/hardin.kyschools.us/file/d/1sWuu7rQUBfkHF3LubL5ed0VMnUAjqA3X/view?usp=drivesdk"/>
    <hyperlink ref="S17" r:id="rId16" display="https://drive.google.com/a/hardin.kyschools.us/file/d/12hKVuCqIMwaXniYFkCQE8D8fuGYADk5N/view?usp=drivesdk"/>
    <hyperlink ref="S18" r:id="rId17" display="https://drive.google.com/a/hardin.kyschools.us/file/d/1fQS5j39T3PtdpaWm1EELKhPcxoyHpZne/view?usp=drivesdk"/>
    <hyperlink ref="S19" r:id="rId18" display="https://drive.google.com/a/hardin.kyschools.us/file/d/1v4O5ME-eGik9lx0156iKSHeLvsWu_YJ0/view?usp=drivesdk"/>
    <hyperlink ref="S20" r:id="rId19" display="https://drive.google.com/a/hardin.kyschools.us/file/d/1TrH3mYjiwxHvDcXujkkIJovXxSBpBBDr/view?usp=drivesdk"/>
    <hyperlink ref="S21" r:id="rId20" display="https://drive.google.com/a/hardin.kyschools.us/file/d/1EDXX2nmYygwn4Stzo7rgT_i78WQMO-EN/view?usp=drivesdk"/>
    <hyperlink ref="S22" r:id="rId21" display="https://drive.google.com/a/hardin.kyschools.us/file/d/1MWopSBcbPF2UpZ6HuUfiIwdzkREHLIc2/view?usp=drivesdk"/>
    <hyperlink ref="S23" r:id="rId22" display="https://drive.google.com/a/hardin.kyschools.us/file/d/1RjcVpuRZ-blUPGJpH6jdhIomlaoh_TeZ/view?usp=drivesdk"/>
    <hyperlink ref="S24" r:id="rId23" display="https://drive.google.com/a/hardin.kyschools.us/file/d/1hOqQt2FqkhCnX3-vcy5Xec5anZ-rQgfl/view?usp=drivesdk"/>
    <hyperlink ref="S25" r:id="rId24" display="https://drive.google.com/a/hardin.kyschools.us/file/d/1drV-rM215QI6urkjxFP6hYPNnbc-6yye/view?usp=drivesdk"/>
    <hyperlink ref="S26" r:id="rId25" display="https://drive.google.com/a/hardin.kyschools.us/file/d/1JBjdh_nG6dGo6MZW4LX8ZwTGcS_VsRr3/view?usp=drivesdk"/>
    <hyperlink ref="S27" r:id="rId26" display="https://drive.google.com/a/hardin.kyschools.us/file/d/1I3gA0kBCbBSm9MwwMettHVAvpSYl9nxe/view?usp=drivesdk"/>
    <hyperlink ref="S28" r:id="rId27" display="https://drive.google.com/a/hardin.kyschools.us/file/d/1MBk-mqMbpQgPHX0uQeJqrR4ssIDmfOsP/view?usp=drivesdk"/>
    <hyperlink ref="S29" r:id="rId28" display="https://drive.google.com/a/hardin.kyschools.us/file/d/1GE-V0qOmm7RMb8zYX3iRB8PwXWr4Avyc/view?usp=drivesdk"/>
    <hyperlink ref="S30" r:id="rId29" display="https://drive.google.com/a/hardin.kyschools.us/file/d/1PwwUHtXfZk_CO9xH-MqVxvKZ7R38l_w-/view?usp=drivesdk"/>
    <hyperlink ref="S31" r:id="rId30" display="https://drive.google.com/a/hardin.kyschools.us/file/d/10xHB4_Kk94DG93N3HPuGr99uxN_0z4aF/view?usp=drivesdk"/>
    <hyperlink ref="S32" r:id="rId31" display="https://drive.google.com/a/hardin.kyschools.us/file/d/1DW5HzV8mg0chEf2SmahqxSMMTol9zrtS/view?usp=drivesdk"/>
    <hyperlink ref="S33" r:id="rId32" display="https://drive.google.com/a/hardin.kyschools.us/file/d/1JRjzDFMQYpq2igNBBTkUsrdozO0BNiXA/view?usp=drivesdk"/>
    <hyperlink ref="S34" r:id="rId33" display="https://drive.google.com/a/hardin.kyschools.us/file/d/13_R_xSmj85Yi3SrUZt27mF1TOjv1Zvzg/view?usp=drivesdk"/>
    <hyperlink ref="S35" r:id="rId34" display="https://drive.google.com/a/hardin.kyschools.us/file/d/1x1cXUR1VcbY2ecTlO1IT0bj03jhrNB2p/view?usp=drivesdk"/>
    <hyperlink ref="S36" r:id="rId35" display="https://drive.google.com/a/hardin.kyschools.us/file/d/1Ne7rB8HUyaSKJIeYw1j0QISOwDYLyqHC/view?usp=drivesdk"/>
    <hyperlink ref="S37" r:id="rId36" display="https://drive.google.com/a/hardin.kyschools.us/file/d/1tjJJJOjPonRiIm1e1qLoKRC4fqMhu7ej/view?usp=drivesdk"/>
    <hyperlink ref="S38" r:id="rId37" display="https://drive.google.com/a/hardin.kyschools.us/file/d/1_LGRm_k29ssKyLswuhkBA9lCOBx7P2se/view?usp=drivesdk"/>
    <hyperlink ref="S39" r:id="rId38" display="https://drive.google.com/a/hardin.kyschools.us/file/d/1tU_MpKB5QU1Y0uENpUR07XUwrgB6bL62/view?usp=drivesdk"/>
    <hyperlink ref="S40" r:id="rId39" display="https://drive.google.com/a/hardin.kyschools.us/file/d/152WPzP5uE6X572VMrlS9-2M1oJ50AqMZ/view?usp=drivesdk"/>
    <hyperlink ref="S41" r:id="rId40" display="https://drive.google.com/a/hardin.kyschools.us/file/d/1_eYrbRH88iHtFZXf1jiCx4w6xSnzQP45/view?usp=drivesdk"/>
    <hyperlink ref="S42" r:id="rId41" display="https://drive.google.com/a/hardin.kyschools.us/file/d/1bqfPYq2Dwtobst6lqSmFldJMLA-2IwCp/view?usp=drivesdk"/>
    <hyperlink ref="S43" r:id="rId42" display="https://drive.google.com/a/hardin.kyschools.us/file/d/1nkeXdkce5PD_RhmlbY5MotKD9PLonzGC/view?usp=drivesdk"/>
    <hyperlink ref="S44" r:id="rId43" display="https://drive.google.com/a/hardin.kyschools.us/file/d/1XgTSXiGX8B8qFHrAg-Y2Qq_3hqipJtZi/view?usp=drivesdk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2" ht="15.75" customHeight="1">
      <c r="A1" s="21" t="s">
        <v>706</v>
      </c>
      <c r="B1" s="21" t="s">
        <v>707</v>
      </c>
    </row>
    <row r="2" spans="1:2" ht="15.75" customHeight="1">
      <c r="A2" s="2" t="s">
        <v>708</v>
      </c>
      <c r="B2" s="2" t="s">
        <v>709</v>
      </c>
    </row>
    <row r="3" spans="1:2" ht="15.75" customHeight="1">
      <c r="A3" s="2" t="s">
        <v>710</v>
      </c>
      <c r="B3" s="2" t="s">
        <v>711</v>
      </c>
    </row>
    <row r="4" spans="1:2" ht="15.75" customHeight="1">
      <c r="A4" s="2" t="s">
        <v>712</v>
      </c>
      <c r="B4" s="2" t="s">
        <v>711</v>
      </c>
    </row>
    <row r="5" spans="1:2" ht="15.75" customHeight="1">
      <c r="A5" s="2" t="s">
        <v>713</v>
      </c>
      <c r="B5" s="2" t="s">
        <v>714</v>
      </c>
    </row>
    <row r="6" spans="1:2" ht="15.75" customHeight="1">
      <c r="A6" s="2" t="s">
        <v>715</v>
      </c>
      <c r="B6" s="2" t="s">
        <v>716</v>
      </c>
    </row>
    <row r="7" spans="1:2" ht="15.75" customHeight="1">
      <c r="A7" s="2" t="s">
        <v>717</v>
      </c>
      <c r="B7" s="2" t="s">
        <v>718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29" ht="15.75" customHeight="1">
      <c r="A1" s="2" t="s">
        <v>719</v>
      </c>
      <c r="B1" s="2" t="s">
        <v>720</v>
      </c>
      <c r="C1" s="2" t="s">
        <v>721</v>
      </c>
      <c r="D1" s="2" t="s">
        <v>722</v>
      </c>
      <c r="E1" s="2" t="s">
        <v>723</v>
      </c>
      <c r="F1" s="2" t="s">
        <v>724</v>
      </c>
      <c r="G1" s="2" t="s">
        <v>725</v>
      </c>
      <c r="H1" s="2" t="s">
        <v>726</v>
      </c>
      <c r="I1" s="2" t="s">
        <v>727</v>
      </c>
      <c r="J1" s="2" t="s">
        <v>728</v>
      </c>
      <c r="K1" s="2" t="s">
        <v>729</v>
      </c>
      <c r="L1" s="2" t="s">
        <v>730</v>
      </c>
      <c r="M1" s="2" t="s">
        <v>731</v>
      </c>
      <c r="N1" s="2" t="s">
        <v>732</v>
      </c>
      <c r="O1" s="2" t="s">
        <v>733</v>
      </c>
      <c r="P1" s="2" t="s">
        <v>734</v>
      </c>
      <c r="Q1" s="2" t="s">
        <v>735</v>
      </c>
      <c r="R1" s="2" t="s">
        <v>736</v>
      </c>
      <c r="S1" s="2" t="s">
        <v>737</v>
      </c>
      <c r="T1" s="2" t="s">
        <v>738</v>
      </c>
      <c r="U1" s="2" t="s">
        <v>739</v>
      </c>
      <c r="V1" s="2" t="s">
        <v>740</v>
      </c>
      <c r="W1" s="2" t="s">
        <v>741</v>
      </c>
      <c r="X1" s="2" t="s">
        <v>742</v>
      </c>
      <c r="Y1" s="2" t="s">
        <v>743</v>
      </c>
      <c r="Z1" s="2" t="s">
        <v>744</v>
      </c>
      <c r="AA1" s="2" t="s">
        <v>745</v>
      </c>
      <c r="AB1" s="2" t="s">
        <v>746</v>
      </c>
      <c r="AC1" s="2" t="s">
        <v>747</v>
      </c>
    </row>
    <row r="2" spans="1:28" ht="15.75" customHeight="1">
      <c r="A2" s="2" t="s">
        <v>748</v>
      </c>
      <c r="B2" s="2" t="s">
        <v>749</v>
      </c>
      <c r="C2" s="2" t="s">
        <v>750</v>
      </c>
      <c r="D2" s="22">
        <v>266304719</v>
      </c>
      <c r="E2" s="22">
        <v>1</v>
      </c>
      <c r="F2" s="22">
        <v>2</v>
      </c>
      <c r="G2" s="2" t="s">
        <v>751</v>
      </c>
      <c r="H2" s="2" t="s">
        <v>752</v>
      </c>
      <c r="I2" s="2" t="s">
        <v>752</v>
      </c>
      <c r="J2" s="2" t="s">
        <v>753</v>
      </c>
      <c r="K2" s="2" t="s">
        <v>754</v>
      </c>
      <c r="L2" s="2" t="s">
        <v>755</v>
      </c>
      <c r="M2" s="2" t="s">
        <v>756</v>
      </c>
      <c r="N2" s="2" t="b">
        <v>1</v>
      </c>
      <c r="O2" s="2" t="s">
        <v>757</v>
      </c>
      <c r="P2" s="2" t="b">
        <v>1</v>
      </c>
      <c r="Q2" s="22">
        <v>24</v>
      </c>
      <c r="R2" s="2" t="b">
        <v>0</v>
      </c>
      <c r="S2" s="2" t="b">
        <v>1</v>
      </c>
      <c r="T2" s="2" t="s">
        <v>758</v>
      </c>
      <c r="X2" s="2" t="b">
        <v>1</v>
      </c>
      <c r="Y2" s="2" t="s">
        <v>759</v>
      </c>
      <c r="Z2" s="2" t="s">
        <v>760</v>
      </c>
      <c r="AA2" s="2" t="b">
        <v>0</v>
      </c>
      <c r="AB2" s="2" t="s">
        <v>761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Pawley, Kaycie</dc:creator>
  <cp:keywords/>
  <dc:description/>
  <cp:lastModifiedBy>Pawley, Kaycie</cp:lastModifiedBy>
  <dcterms:created xsi:type="dcterms:W3CDTF">2020-06-17T21:13:48Z</dcterms:created>
  <dcterms:modified xsi:type="dcterms:W3CDTF">2020-06-17T21:13:50Z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