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'Sheet1'!$A$1:$Z$21</definedName>
  </definedNames>
  <calcPr fullCalcOnLoad="1"/>
</workbook>
</file>

<file path=xl/sharedStrings.xml><?xml version="1.0" encoding="utf-8"?>
<sst xmlns="http://schemas.openxmlformats.org/spreadsheetml/2006/main" count="107" uniqueCount="29">
  <si>
    <t>Estimated Tax Receipts</t>
  </si>
  <si>
    <t>Real Property</t>
  </si>
  <si>
    <t>Tangible Personal Property</t>
  </si>
  <si>
    <t>PSC Real Property</t>
  </si>
  <si>
    <t>PSC Tangible Property</t>
  </si>
  <si>
    <t>Motor Vehicles</t>
  </si>
  <si>
    <t>ASSESSMENTS</t>
  </si>
  <si>
    <t>COMP</t>
  </si>
  <si>
    <t>RATE</t>
  </si>
  <si>
    <t>REVENUE</t>
  </si>
  <si>
    <t xml:space="preserve"> </t>
  </si>
  <si>
    <t xml:space="preserve">     TOTAL TAX REVENUE</t>
  </si>
  <si>
    <t xml:space="preserve">     TOTAL R E TAXES</t>
  </si>
  <si>
    <t>INCREASE</t>
  </si>
  <si>
    <t>(DECREASE)</t>
  </si>
  <si>
    <t>BLDG FD</t>
  </si>
  <si>
    <t>GEN FD</t>
  </si>
  <si>
    <t>SUB 1</t>
  </si>
  <si>
    <t>Tax Rate Calculations</t>
  </si>
  <si>
    <t>Southgate Independent Schools</t>
  </si>
  <si>
    <t>***</t>
  </si>
  <si>
    <t>TOTAL</t>
  </si>
  <si>
    <t>BUDGET</t>
  </si>
  <si>
    <t>PER CENT</t>
  </si>
  <si>
    <t>2008-09</t>
  </si>
  <si>
    <t>2008-2009</t>
  </si>
  <si>
    <t>2009-2010</t>
  </si>
  <si>
    <t>2009-10</t>
  </si>
  <si>
    <t>***4% Rates include 0.2 cents for exonerations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</si>
</sst>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168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workbookViewId="0" topLeftCell="A1">
      <selection activeCell="Z21" sqref="Z21"/>
    </sheetView>
  </sheetViews>
  <sheetFormatPr defaultColWidth="9.140625" defaultRowHeight="12.75"/>
  <cols>
    <col min="1" max="1" width="31.421875" style="0" customWidth="1"/>
    <col min="2" max="2" width="14.140625" style="0" customWidth="1"/>
    <col min="3" max="3" width="2.28125" style="0" customWidth="1"/>
    <col min="4" max="4" width="6.7109375" style="0" customWidth="1"/>
    <col min="5" max="5" width="11.28125" style="0" customWidth="1"/>
    <col min="6" max="6" width="1.28515625" style="0" customWidth="1"/>
    <col min="7" max="7" width="13.57421875" style="0" customWidth="1"/>
    <col min="8" max="8" width="1.28515625" style="0" customWidth="1"/>
    <col min="9" max="9" width="7.4218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7.28125" style="0" customWidth="1"/>
    <col min="14" max="14" width="10.28125" style="0" customWidth="1"/>
    <col min="15" max="15" width="11.8515625" style="0" customWidth="1"/>
    <col min="16" max="16" width="0.9921875" style="0" customWidth="1"/>
    <col min="17" max="17" width="7.140625" style="0" customWidth="1"/>
    <col min="18" max="18" width="10.8515625" style="0" customWidth="1"/>
    <col min="19" max="19" width="11.8515625" style="0" customWidth="1"/>
    <col min="23" max="23" width="10.28125" style="0" bestFit="1" customWidth="1"/>
    <col min="24" max="24" width="11.28125" style="0" bestFit="1" customWidth="1"/>
    <col min="25" max="25" width="12.140625" style="0" customWidth="1"/>
  </cols>
  <sheetData>
    <row r="1" spans="1:19" ht="12.75">
      <c r="A1" s="5" t="s">
        <v>19</v>
      </c>
      <c r="B1" s="5"/>
      <c r="C1" s="5"/>
      <c r="D1" s="5"/>
      <c r="E1" s="5"/>
      <c r="F1" s="5"/>
      <c r="G1" s="5"/>
      <c r="H1" s="5"/>
      <c r="I1" s="5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5" t="s">
        <v>18</v>
      </c>
      <c r="B2" s="6" t="s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5"/>
      <c r="B3" s="5"/>
      <c r="C3" s="5"/>
      <c r="D3" s="5" t="s">
        <v>10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10</v>
      </c>
      <c r="R3" s="5"/>
      <c r="S3" s="5"/>
    </row>
    <row r="4" spans="1:19" ht="12.75">
      <c r="A4" s="5"/>
      <c r="B4" s="5"/>
      <c r="C4" s="5"/>
      <c r="D4" s="6" t="s">
        <v>24</v>
      </c>
      <c r="E4" s="5"/>
      <c r="F4" s="5"/>
      <c r="G4" s="5"/>
      <c r="H4" s="5"/>
      <c r="I4" s="6" t="s">
        <v>27</v>
      </c>
      <c r="J4" s="6" t="s">
        <v>27</v>
      </c>
      <c r="K4" s="5"/>
      <c r="L4" s="5"/>
      <c r="M4" s="6" t="s">
        <v>27</v>
      </c>
      <c r="N4" s="6" t="s">
        <v>27</v>
      </c>
      <c r="O4" s="5"/>
      <c r="P4" s="5"/>
      <c r="Q4" s="13" t="s">
        <v>27</v>
      </c>
      <c r="R4" s="13" t="s">
        <v>27</v>
      </c>
      <c r="S4" s="11"/>
    </row>
    <row r="5" spans="1:23" ht="12.75">
      <c r="A5" s="5" t="s">
        <v>0</v>
      </c>
      <c r="B5" s="6" t="s">
        <v>24</v>
      </c>
      <c r="C5" s="5"/>
      <c r="D5" s="20">
        <v>0.04</v>
      </c>
      <c r="E5" s="6" t="s">
        <v>25</v>
      </c>
      <c r="F5" s="6"/>
      <c r="G5" s="6" t="s">
        <v>26</v>
      </c>
      <c r="H5" s="5"/>
      <c r="I5" s="5" t="s">
        <v>7</v>
      </c>
      <c r="J5" s="6" t="s">
        <v>7</v>
      </c>
      <c r="K5" s="6" t="s">
        <v>13</v>
      </c>
      <c r="L5" s="5"/>
      <c r="M5" s="6" t="s">
        <v>17</v>
      </c>
      <c r="N5" s="6" t="s">
        <v>17</v>
      </c>
      <c r="O5" s="6" t="s">
        <v>13</v>
      </c>
      <c r="P5" s="5"/>
      <c r="Q5" s="15">
        <v>0.04</v>
      </c>
      <c r="R5" s="15">
        <v>0.04</v>
      </c>
      <c r="S5" s="13" t="s">
        <v>13</v>
      </c>
      <c r="U5" s="6" t="s">
        <v>27</v>
      </c>
      <c r="W5" s="6" t="s">
        <v>27</v>
      </c>
    </row>
    <row r="6" spans="1:26" ht="12.75">
      <c r="A6" s="5"/>
      <c r="B6" s="5" t="s">
        <v>6</v>
      </c>
      <c r="C6" s="5"/>
      <c r="D6" s="6" t="s">
        <v>8</v>
      </c>
      <c r="E6" s="6" t="s">
        <v>9</v>
      </c>
      <c r="F6" s="6"/>
      <c r="G6" s="5" t="s">
        <v>6</v>
      </c>
      <c r="H6" s="5"/>
      <c r="I6" s="5" t="s">
        <v>8</v>
      </c>
      <c r="J6" s="6" t="s">
        <v>9</v>
      </c>
      <c r="K6" s="6" t="s">
        <v>14</v>
      </c>
      <c r="L6" s="5"/>
      <c r="M6" s="6" t="s">
        <v>8</v>
      </c>
      <c r="N6" s="6" t="s">
        <v>9</v>
      </c>
      <c r="O6" s="6" t="s">
        <v>14</v>
      </c>
      <c r="P6" s="5"/>
      <c r="Q6" s="13" t="s">
        <v>8</v>
      </c>
      <c r="R6" s="13" t="s">
        <v>9</v>
      </c>
      <c r="S6" s="11" t="s">
        <v>14</v>
      </c>
      <c r="U6" t="s">
        <v>15</v>
      </c>
      <c r="W6" s="18" t="s">
        <v>16</v>
      </c>
      <c r="X6" s="18" t="s">
        <v>21</v>
      </c>
      <c r="Y6" s="18" t="s">
        <v>22</v>
      </c>
      <c r="Z6" s="18" t="s">
        <v>23</v>
      </c>
    </row>
    <row r="7" spans="1:19" ht="12.75">
      <c r="A7" s="5"/>
      <c r="B7" s="5"/>
      <c r="C7" s="5"/>
      <c r="D7" s="5" t="s">
        <v>10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 t="s">
        <v>20</v>
      </c>
      <c r="R7" s="11"/>
      <c r="S7" s="11"/>
    </row>
    <row r="8" spans="1:23" ht="12.75">
      <c r="A8" s="5" t="s">
        <v>1</v>
      </c>
      <c r="B8" s="7">
        <v>89097881</v>
      </c>
      <c r="C8" s="5"/>
      <c r="D8" s="9">
        <v>79.2</v>
      </c>
      <c r="E8" s="8">
        <f>SUM(D8*B8*0.0001)</f>
        <v>705655.2175200001</v>
      </c>
      <c r="F8" s="7"/>
      <c r="G8" s="7">
        <v>94339262</v>
      </c>
      <c r="H8" s="5"/>
      <c r="I8" s="9">
        <v>75</v>
      </c>
      <c r="J8" s="8">
        <f>SUM(I8*G8*0.0001)</f>
        <v>707544.4650000001</v>
      </c>
      <c r="K8" s="8">
        <f>SUM(J8-E8)</f>
        <v>1889.24748000002</v>
      </c>
      <c r="L8" s="5"/>
      <c r="M8" s="5">
        <v>79.3</v>
      </c>
      <c r="N8" s="8">
        <f>SUM(M8*G8*0.0001)</f>
        <v>748110.34766</v>
      </c>
      <c r="O8" s="8">
        <f>SUM(N8-E8)</f>
        <v>42455.13013999991</v>
      </c>
      <c r="P8" s="5"/>
      <c r="Q8" s="16">
        <v>78.2</v>
      </c>
      <c r="R8" s="12">
        <f>SUM(Q8*G8*0.0001)</f>
        <v>737733.02884</v>
      </c>
      <c r="S8" s="14">
        <f>SUM(R8-E8)</f>
        <v>32077.81131999998</v>
      </c>
      <c r="T8" s="4">
        <v>5.6</v>
      </c>
      <c r="U8" s="1">
        <f>SUM(T8*G8*0.0001)</f>
        <v>52829.98672</v>
      </c>
      <c r="V8" s="4">
        <f>SUM(Q8-T8)</f>
        <v>72.60000000000001</v>
      </c>
      <c r="W8" s="1">
        <f>SUM(V8*G8*0.0001)</f>
        <v>684903.0421200001</v>
      </c>
    </row>
    <row r="9" spans="1:24" ht="12.75">
      <c r="A9" s="5"/>
      <c r="B9" s="5"/>
      <c r="C9" s="5"/>
      <c r="D9" s="5"/>
      <c r="E9" s="10" t="s">
        <v>10</v>
      </c>
      <c r="F9" s="5"/>
      <c r="G9" s="5"/>
      <c r="H9" s="5"/>
      <c r="I9" s="5"/>
      <c r="J9" s="10" t="s">
        <v>10</v>
      </c>
      <c r="K9" s="10"/>
      <c r="L9" s="5"/>
      <c r="M9" s="5"/>
      <c r="N9" s="10" t="s">
        <v>10</v>
      </c>
      <c r="O9" s="8" t="s">
        <v>10</v>
      </c>
      <c r="P9" s="5"/>
      <c r="Q9" s="11"/>
      <c r="R9" s="11" t="s">
        <v>10</v>
      </c>
      <c r="S9" s="14" t="s">
        <v>10</v>
      </c>
      <c r="U9" s="3" t="s">
        <v>10</v>
      </c>
      <c r="V9" s="4" t="s">
        <v>10</v>
      </c>
      <c r="W9" s="3" t="s">
        <v>10</v>
      </c>
      <c r="X9" t="s">
        <v>10</v>
      </c>
    </row>
    <row r="10" spans="1:26" ht="12.75">
      <c r="A10" s="5" t="s">
        <v>2</v>
      </c>
      <c r="B10" s="7">
        <v>1064970</v>
      </c>
      <c r="C10" s="5"/>
      <c r="D10" s="9">
        <v>79.2</v>
      </c>
      <c r="E10" s="8">
        <f>SUM(D10*B10*0.0001)</f>
        <v>8434.5624</v>
      </c>
      <c r="F10" s="7"/>
      <c r="G10" s="7">
        <v>1091650</v>
      </c>
      <c r="H10" s="5"/>
      <c r="I10" s="9">
        <v>77</v>
      </c>
      <c r="J10" s="8">
        <f aca="true" t="shared" si="0" ref="J10:J18">SUM(I10*G10*0.0001)</f>
        <v>8405.705</v>
      </c>
      <c r="K10" s="8">
        <f>SUM(J10-E10)</f>
        <v>-28.85740000000078</v>
      </c>
      <c r="L10" s="5"/>
      <c r="M10" s="5">
        <v>79.3</v>
      </c>
      <c r="N10" s="8">
        <f aca="true" t="shared" si="1" ref="N10:N18">SUM(M10*G10*0.0001)</f>
        <v>8656.7845</v>
      </c>
      <c r="O10" s="8">
        <f>SUM(N10-E10)</f>
        <v>222.22209999999905</v>
      </c>
      <c r="P10" s="5"/>
      <c r="Q10" s="16">
        <v>79.4</v>
      </c>
      <c r="R10" s="12">
        <f aca="true" t="shared" si="2" ref="R10:R18">SUM(Q10*G10*0.0001)</f>
        <v>8667.701000000001</v>
      </c>
      <c r="S10" s="14">
        <f aca="true" t="shared" si="3" ref="S10:S20">SUM(R10-E10)</f>
        <v>233.13860000000022</v>
      </c>
      <c r="T10" s="4">
        <v>5.6</v>
      </c>
      <c r="U10" s="1">
        <f>SUM(T10*G10*0.0001)</f>
        <v>611.3240000000001</v>
      </c>
      <c r="V10" s="4">
        <f>SUM(Q10-T10)</f>
        <v>73.80000000000001</v>
      </c>
      <c r="W10" s="1">
        <f>SUM(V10*G10*0.0001)</f>
        <v>8056.377000000002</v>
      </c>
      <c r="X10" s="2">
        <f>SUM(W8:W10)</f>
        <v>692959.4191200001</v>
      </c>
      <c r="Y10" s="19">
        <f>SUM(X10*Z10)*0.01</f>
        <v>672170.6365464</v>
      </c>
      <c r="Z10" s="2">
        <v>97</v>
      </c>
    </row>
    <row r="11" spans="1:25" ht="12.75">
      <c r="A11" s="5"/>
      <c r="B11" s="5"/>
      <c r="C11" s="5"/>
      <c r="D11" s="5"/>
      <c r="E11" s="10" t="s">
        <v>10</v>
      </c>
      <c r="F11" s="5"/>
      <c r="G11" s="5"/>
      <c r="H11" s="5"/>
      <c r="I11" s="5"/>
      <c r="J11" s="10" t="s">
        <v>10</v>
      </c>
      <c r="K11" s="10"/>
      <c r="L11" s="5"/>
      <c r="M11" s="5"/>
      <c r="N11" s="10" t="s">
        <v>10</v>
      </c>
      <c r="O11" s="8" t="s">
        <v>10</v>
      </c>
      <c r="P11" s="5"/>
      <c r="Q11" s="11"/>
      <c r="R11" s="11" t="s">
        <v>10</v>
      </c>
      <c r="S11" s="14" t="s">
        <v>10</v>
      </c>
      <c r="U11" s="3" t="s">
        <v>10</v>
      </c>
      <c r="V11" s="4" t="s">
        <v>10</v>
      </c>
      <c r="W11" s="3" t="s">
        <v>10</v>
      </c>
      <c r="X11" s="3" t="s">
        <v>10</v>
      </c>
      <c r="Y11" t="s">
        <v>10</v>
      </c>
    </row>
    <row r="12" spans="1:25" ht="12.75">
      <c r="A12" s="5" t="s">
        <v>3</v>
      </c>
      <c r="B12" s="7">
        <v>1544510</v>
      </c>
      <c r="C12" s="5"/>
      <c r="D12" s="9">
        <v>79.2</v>
      </c>
      <c r="E12" s="8">
        <f>SUM(D12*B12*0.0001)</f>
        <v>12232.5192</v>
      </c>
      <c r="F12" s="7"/>
      <c r="G12" s="7">
        <v>1596350</v>
      </c>
      <c r="H12" s="5"/>
      <c r="I12" s="9">
        <v>75</v>
      </c>
      <c r="J12" s="8">
        <f t="shared" si="0"/>
        <v>11972.625</v>
      </c>
      <c r="K12" s="8">
        <f>SUM(J12-E12)</f>
        <v>-259.89420000000064</v>
      </c>
      <c r="L12" s="5"/>
      <c r="M12" s="5">
        <v>79.3</v>
      </c>
      <c r="N12" s="8">
        <f t="shared" si="1"/>
        <v>12659.0555</v>
      </c>
      <c r="O12" s="8">
        <f>SUM(N12-E12)</f>
        <v>426.53629999999976</v>
      </c>
      <c r="P12" s="5"/>
      <c r="Q12" s="16">
        <v>78.2</v>
      </c>
      <c r="R12" s="12">
        <f t="shared" si="2"/>
        <v>12483.457</v>
      </c>
      <c r="S12" s="14">
        <f t="shared" si="3"/>
        <v>250.9377999999997</v>
      </c>
      <c r="T12" s="4">
        <v>5.6</v>
      </c>
      <c r="U12" s="1">
        <f>SUM(T12*G12*0.0001)</f>
        <v>893.956</v>
      </c>
      <c r="V12" s="4">
        <f>SUM(Q12-T12)</f>
        <v>72.60000000000001</v>
      </c>
      <c r="W12" s="1">
        <f>SUM(V12*G12*0.0001)</f>
        <v>11589.501000000002</v>
      </c>
      <c r="X12" s="17" t="s">
        <v>10</v>
      </c>
      <c r="Y12" t="s">
        <v>10</v>
      </c>
    </row>
    <row r="13" spans="1:24" ht="12.75">
      <c r="A13" s="5"/>
      <c r="B13" s="5"/>
      <c r="C13" s="5"/>
      <c r="D13" s="5"/>
      <c r="E13" s="10" t="s">
        <v>10</v>
      </c>
      <c r="F13" s="5"/>
      <c r="G13" s="5"/>
      <c r="H13" s="5"/>
      <c r="I13" s="5"/>
      <c r="J13" s="10" t="s">
        <v>10</v>
      </c>
      <c r="K13" s="10"/>
      <c r="L13" s="5"/>
      <c r="M13" s="5"/>
      <c r="N13" s="10" t="s">
        <v>10</v>
      </c>
      <c r="O13" s="8" t="s">
        <v>10</v>
      </c>
      <c r="P13" s="5"/>
      <c r="Q13" s="11"/>
      <c r="R13" s="11" t="s">
        <v>10</v>
      </c>
      <c r="S13" s="14" t="s">
        <v>10</v>
      </c>
      <c r="U13" s="3" t="s">
        <v>10</v>
      </c>
      <c r="V13" s="4" t="s">
        <v>10</v>
      </c>
      <c r="W13" s="3" t="s">
        <v>10</v>
      </c>
      <c r="X13" t="s">
        <v>10</v>
      </c>
    </row>
    <row r="14" spans="1:26" ht="12.75">
      <c r="A14" s="5" t="s">
        <v>4</v>
      </c>
      <c r="B14" s="7">
        <v>2746756</v>
      </c>
      <c r="C14" s="5"/>
      <c r="D14" s="9">
        <v>79.2</v>
      </c>
      <c r="E14" s="8">
        <f>SUM(D14*B14*0.0001)</f>
        <v>21754.307520000002</v>
      </c>
      <c r="F14" s="7"/>
      <c r="G14" s="7">
        <v>2842263</v>
      </c>
      <c r="H14" s="5"/>
      <c r="I14" s="9">
        <v>77</v>
      </c>
      <c r="J14" s="8">
        <f t="shared" si="0"/>
        <v>21885.4251</v>
      </c>
      <c r="K14" s="8">
        <f>SUM(J14-E14)</f>
        <v>131.11757999999827</v>
      </c>
      <c r="L14" s="5"/>
      <c r="M14" s="5">
        <v>79.3</v>
      </c>
      <c r="N14" s="8">
        <f t="shared" si="1"/>
        <v>22539.14559</v>
      </c>
      <c r="O14" s="8">
        <f>SUM(N14-E14)</f>
        <v>784.838069999998</v>
      </c>
      <c r="P14" s="5"/>
      <c r="Q14" s="16">
        <v>79.4</v>
      </c>
      <c r="R14" s="12">
        <f t="shared" si="2"/>
        <v>22567.568220000005</v>
      </c>
      <c r="S14" s="14">
        <f t="shared" si="3"/>
        <v>813.2607000000025</v>
      </c>
      <c r="T14" s="4">
        <v>5.6</v>
      </c>
      <c r="U14" s="1">
        <f>SUM(T14*G14*0.0001)</f>
        <v>1591.66728</v>
      </c>
      <c r="V14" s="4">
        <f>SUM(Q14-T14)</f>
        <v>73.80000000000001</v>
      </c>
      <c r="W14" s="1">
        <f>SUM(V14*G14*0.0001)</f>
        <v>20975.900940000003</v>
      </c>
      <c r="X14" s="2">
        <f>SUM(W12:W14)</f>
        <v>32565.401940000003</v>
      </c>
      <c r="Y14" s="19">
        <f>SUM(X14*Z14)*0.01</f>
        <v>31588.439881800005</v>
      </c>
      <c r="Z14" s="2">
        <v>97</v>
      </c>
    </row>
    <row r="15" spans="1:24" ht="12.75">
      <c r="A15" s="5"/>
      <c r="B15" s="7"/>
      <c r="C15" s="5"/>
      <c r="D15" s="5"/>
      <c r="E15" s="8"/>
      <c r="F15" s="7"/>
      <c r="G15" s="7"/>
      <c r="H15" s="5"/>
      <c r="I15" s="5"/>
      <c r="J15" s="8"/>
      <c r="K15" s="8"/>
      <c r="L15" s="5"/>
      <c r="M15" s="5"/>
      <c r="N15" s="8"/>
      <c r="O15" s="8" t="s">
        <v>10</v>
      </c>
      <c r="P15" s="5"/>
      <c r="Q15" s="11"/>
      <c r="R15" s="12"/>
      <c r="S15" s="14" t="s">
        <v>10</v>
      </c>
      <c r="U15" s="1"/>
      <c r="V15" s="4" t="s">
        <v>10</v>
      </c>
      <c r="W15" s="3" t="s">
        <v>10</v>
      </c>
      <c r="X15" t="s">
        <v>10</v>
      </c>
    </row>
    <row r="16" spans="1:25" ht="12.75">
      <c r="A16" s="5" t="s">
        <v>12</v>
      </c>
      <c r="B16" s="7">
        <f>SUM(B8:B14)</f>
        <v>94454117</v>
      </c>
      <c r="C16" s="5"/>
      <c r="D16" s="5"/>
      <c r="E16" s="8">
        <f>SUM(E8:E15)</f>
        <v>748076.6066400001</v>
      </c>
      <c r="F16" s="7"/>
      <c r="G16" s="7">
        <f>SUM(G8:G14)</f>
        <v>99869525</v>
      </c>
      <c r="H16" s="5"/>
      <c r="I16" s="5"/>
      <c r="J16" s="8">
        <f>SUM(J8:J15)</f>
        <v>749808.2201</v>
      </c>
      <c r="K16" s="8">
        <f>SUM(J16-E16)</f>
        <v>1731.613459999906</v>
      </c>
      <c r="L16" s="5"/>
      <c r="M16" s="5"/>
      <c r="N16" s="8">
        <f>SUM(N8:N15)</f>
        <v>791965.3332499999</v>
      </c>
      <c r="O16" s="8">
        <f>SUM(N16-E16)</f>
        <v>43888.72660999978</v>
      </c>
      <c r="P16" s="5"/>
      <c r="Q16" s="11"/>
      <c r="R16" s="12">
        <f>SUM(R8:R15)</f>
        <v>781451.7550600001</v>
      </c>
      <c r="S16" s="14">
        <f t="shared" si="3"/>
        <v>33375.14841999998</v>
      </c>
      <c r="U16" s="1">
        <f>SUM(U8:U15)</f>
        <v>55926.934</v>
      </c>
      <c r="V16" s="4" t="s">
        <v>10</v>
      </c>
      <c r="W16" s="1">
        <f>SUM(W8:W15)</f>
        <v>725524.8210600001</v>
      </c>
      <c r="X16" s="1">
        <f>SUM(X8:X15)</f>
        <v>725524.8210600001</v>
      </c>
      <c r="Y16" s="1">
        <f>SUM(Y8:Y15)</f>
        <v>703759.0764282</v>
      </c>
    </row>
    <row r="17" spans="1:23" ht="12.75">
      <c r="A17" s="5"/>
      <c r="B17" s="5"/>
      <c r="C17" s="5"/>
      <c r="D17" s="5"/>
      <c r="E17" s="10" t="s">
        <v>10</v>
      </c>
      <c r="F17" s="5"/>
      <c r="G17" s="5"/>
      <c r="H17" s="5"/>
      <c r="I17" s="5"/>
      <c r="J17" s="10" t="s">
        <v>10</v>
      </c>
      <c r="K17" s="10"/>
      <c r="L17" s="5"/>
      <c r="M17" s="5"/>
      <c r="N17" s="10" t="s">
        <v>10</v>
      </c>
      <c r="O17" s="8" t="s">
        <v>10</v>
      </c>
      <c r="P17" s="5"/>
      <c r="Q17" s="11"/>
      <c r="R17" s="11" t="s">
        <v>10</v>
      </c>
      <c r="S17" s="14" t="s">
        <v>10</v>
      </c>
      <c r="U17" t="s">
        <v>10</v>
      </c>
      <c r="V17" s="4" t="s">
        <v>10</v>
      </c>
      <c r="W17" s="3" t="s">
        <v>10</v>
      </c>
    </row>
    <row r="18" spans="1:26" ht="12.75">
      <c r="A18" s="5" t="s">
        <v>5</v>
      </c>
      <c r="B18" s="7">
        <v>11041590</v>
      </c>
      <c r="C18" s="5"/>
      <c r="D18" s="5">
        <v>50.4</v>
      </c>
      <c r="E18" s="8">
        <f>SUM(D18*B18*0.0001)</f>
        <v>55649.613600000004</v>
      </c>
      <c r="F18" s="7"/>
      <c r="G18" s="7">
        <v>9519972</v>
      </c>
      <c r="H18" s="5"/>
      <c r="I18" s="5">
        <v>50.4</v>
      </c>
      <c r="J18" s="8">
        <f t="shared" si="0"/>
        <v>47980.65888</v>
      </c>
      <c r="K18" s="8">
        <f>SUM(J18-E18)</f>
        <v>-7668.9547200000015</v>
      </c>
      <c r="L18" s="5"/>
      <c r="M18" s="5">
        <v>50.4</v>
      </c>
      <c r="N18" s="8">
        <f t="shared" si="1"/>
        <v>47980.65888</v>
      </c>
      <c r="O18" s="8">
        <f>SUM(N18-E18)</f>
        <v>-7668.9547200000015</v>
      </c>
      <c r="P18" s="5"/>
      <c r="Q18" s="11">
        <v>50.4</v>
      </c>
      <c r="R18" s="12">
        <f t="shared" si="2"/>
        <v>47980.65888</v>
      </c>
      <c r="S18" s="14">
        <f t="shared" si="3"/>
        <v>-7668.9547200000015</v>
      </c>
      <c r="T18" s="4">
        <v>5.6</v>
      </c>
      <c r="U18" s="1">
        <f>SUM(T18*G18*0.0001)</f>
        <v>5331.184319999999</v>
      </c>
      <c r="V18" s="4">
        <f>SUM(Q18-T18)</f>
        <v>44.8</v>
      </c>
      <c r="W18" s="1">
        <f>SUM(V18*G18*0.0001)</f>
        <v>42649.474559999995</v>
      </c>
      <c r="X18" s="2">
        <f>SUM(W18)</f>
        <v>42649.474559999995</v>
      </c>
      <c r="Y18" s="19">
        <f>SUM(X18*Z18)*0.01</f>
        <v>41369.99032319999</v>
      </c>
      <c r="Z18">
        <v>97</v>
      </c>
    </row>
    <row r="19" spans="1:1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8" t="s">
        <v>10</v>
      </c>
      <c r="P19" s="5"/>
      <c r="Q19" s="11"/>
      <c r="R19" s="11"/>
      <c r="S19" s="14" t="s">
        <v>10</v>
      </c>
    </row>
    <row r="20" spans="1:26" ht="12.75">
      <c r="A20" s="5" t="s">
        <v>11</v>
      </c>
      <c r="B20" s="7">
        <f>SUM(B16:B18)</f>
        <v>105495707</v>
      </c>
      <c r="C20" s="5"/>
      <c r="D20" s="11"/>
      <c r="E20" s="8">
        <f>SUM(E16:E19)</f>
        <v>803726.2202400002</v>
      </c>
      <c r="F20" s="5"/>
      <c r="G20" s="7">
        <f>SUM(G16:G18)</f>
        <v>109389497</v>
      </c>
      <c r="H20" s="5"/>
      <c r="I20" s="5"/>
      <c r="J20" s="8">
        <f>SUM(J16:J19)</f>
        <v>797788.87898</v>
      </c>
      <c r="K20" s="8">
        <f>SUM(J20-E20)</f>
        <v>-5937.341260000132</v>
      </c>
      <c r="L20" s="5"/>
      <c r="M20" s="5"/>
      <c r="N20" s="8">
        <f>SUM(N16:N19)</f>
        <v>839945.9921299999</v>
      </c>
      <c r="O20" s="8">
        <f>SUM(N20-E20)</f>
        <v>36219.77188999974</v>
      </c>
      <c r="P20" s="5"/>
      <c r="Q20" s="11"/>
      <c r="R20" s="12">
        <f>SUM(R16:R19)</f>
        <v>829432.4139400001</v>
      </c>
      <c r="S20" s="14">
        <f t="shared" si="3"/>
        <v>25706.193699999945</v>
      </c>
      <c r="U20" s="2">
        <f>SUM(U16:U19)</f>
        <v>61258.11832</v>
      </c>
      <c r="W20" s="2">
        <f>SUM(W16:W19)</f>
        <v>768174.2956200001</v>
      </c>
      <c r="X20" s="2">
        <f>SUM(X16:X19)</f>
        <v>768174.2956200001</v>
      </c>
      <c r="Y20" s="2">
        <f>SUM(Y16:Y19)</f>
        <v>745129.0667514</v>
      </c>
      <c r="Z20">
        <v>97</v>
      </c>
    </row>
    <row r="21" spans="1:23" ht="12.75">
      <c r="A21" s="5" t="s">
        <v>28</v>
      </c>
      <c r="B21" s="5"/>
      <c r="C21" s="5"/>
      <c r="D21" s="5" t="s">
        <v>10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1"/>
      <c r="R21" s="11"/>
      <c r="S21" s="11"/>
      <c r="V21" t="s">
        <v>10</v>
      </c>
      <c r="W21" s="2" t="s">
        <v>10</v>
      </c>
    </row>
    <row r="22" spans="1:2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1"/>
      <c r="R22" s="11"/>
      <c r="S22" s="11"/>
      <c r="W22" s="2"/>
    </row>
  </sheetData>
  <printOptions gridLines="1"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2009-08-05T12:31:43Z</cp:lastPrinted>
  <dcterms:created xsi:type="dcterms:W3CDTF">1999-08-10T18:50:38Z</dcterms:created>
  <dcterms:modified xsi:type="dcterms:W3CDTF">2009-08-05T12:35:30Z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-477711999</vt:i4>
  </property>
  <property fmtid="{D5CDD505-2E9C-101B-9397-08002B2CF9AE}" pid="3" name="_EmailSubject">
    <vt:lpwstr>Tax Info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