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231000N7\SuptOff\MSOFFICE\BDMTGS\2020\Apr 2020\"/>
    </mc:Choice>
  </mc:AlternateContent>
  <bookViews>
    <workbookView xWindow="0" yWindow="0" windowWidth="28800" windowHeight="12300"/>
  </bookViews>
  <sheets>
    <sheet name="Sheet1" sheetId="3" r:id="rId1"/>
    <sheet name="Sheet2" sheetId="16" r:id="rId2"/>
    <sheet name="Sheet3" sheetId="4" r:id="rId3"/>
  </sheets>
  <definedNames>
    <definedName name="_xlnm.Print_Area" localSheetId="0">Sheet1!$A$1:$W$166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32" i="3" l="1"/>
  <c r="M53" i="3" l="1"/>
  <c r="J53" i="3" l="1"/>
  <c r="G52" i="3" l="1"/>
  <c r="M52" i="3" s="1"/>
  <c r="J52" i="3" l="1"/>
  <c r="M78" i="3"/>
  <c r="J78" i="3"/>
  <c r="M79" i="3"/>
  <c r="J79" i="3"/>
  <c r="M67" i="3"/>
  <c r="J67" i="3"/>
  <c r="M114" i="3"/>
  <c r="J114" i="3"/>
  <c r="M113" i="3"/>
  <c r="J113" i="3"/>
  <c r="M107" i="3"/>
  <c r="J107" i="3"/>
  <c r="M108" i="3"/>
  <c r="J108" i="3"/>
  <c r="M106" i="3"/>
  <c r="J106" i="3"/>
  <c r="M101" i="3"/>
  <c r="J101" i="3"/>
  <c r="M102" i="3"/>
  <c r="J102" i="3"/>
  <c r="M87" i="3"/>
  <c r="J87" i="3"/>
  <c r="J100" i="3"/>
  <c r="J99" i="3"/>
  <c r="J98" i="3"/>
  <c r="J93" i="3"/>
  <c r="J92" i="3"/>
  <c r="J86" i="3"/>
  <c r="J85" i="3"/>
  <c r="J77" i="3"/>
  <c r="J76" i="3"/>
  <c r="J59" i="3"/>
  <c r="M94" i="3"/>
  <c r="J94" i="3"/>
  <c r="M112" i="3"/>
  <c r="J112" i="3"/>
  <c r="M88" i="3"/>
  <c r="J88" i="3"/>
  <c r="M62" i="3"/>
  <c r="J62" i="3"/>
  <c r="M61" i="3"/>
  <c r="J61" i="3"/>
  <c r="M63" i="3"/>
  <c r="J63" i="3"/>
  <c r="M60" i="3"/>
  <c r="J60" i="3"/>
  <c r="M100" i="3"/>
  <c r="M99" i="3"/>
  <c r="M98" i="3"/>
  <c r="M93" i="3"/>
  <c r="M92" i="3"/>
  <c r="M86" i="3"/>
  <c r="M85" i="3"/>
  <c r="M77" i="3"/>
  <c r="M76" i="3"/>
  <c r="M59" i="3"/>
  <c r="M138" i="3"/>
  <c r="B9" i="16"/>
  <c r="D9" i="16"/>
  <c r="D8" i="16"/>
  <c r="D7" i="16"/>
  <c r="D6" i="16"/>
  <c r="M54" i="3" l="1"/>
  <c r="J54" i="3"/>
  <c r="D11" i="16"/>
</calcChain>
</file>

<file path=xl/comments1.xml><?xml version="1.0" encoding="utf-8"?>
<comments xmlns="http://schemas.openxmlformats.org/spreadsheetml/2006/main">
  <authors>
    <author>Gilbert, John - Division of District Support</author>
  </authors>
  <commentList>
    <comment ref="J5" authorId="0" shapeId="0">
      <text>
        <r>
          <rPr>
            <b/>
            <sz val="9"/>
            <color indexed="81"/>
            <rFont val="Tahoma"/>
            <family val="2"/>
          </rPr>
          <t>Gilbert, John - Division of District Support:</t>
        </r>
        <r>
          <rPr>
            <sz val="9"/>
            <color indexed="81"/>
            <rFont val="Tahoma"/>
            <family val="2"/>
          </rPr>
          <t xml:space="preserve">
Adjust Amendment number and date accordingly.  </t>
        </r>
      </text>
    </comment>
    <comment ref="H10" authorId="0" shapeId="0">
      <text>
        <r>
          <rPr>
            <b/>
            <sz val="9"/>
            <color indexed="81"/>
            <rFont val="Tahoma"/>
            <family val="2"/>
          </rPr>
          <t>Gilbert, John - Division of District Support:</t>
        </r>
        <r>
          <rPr>
            <sz val="9"/>
            <color indexed="81"/>
            <rFont val="Tahoma"/>
            <family val="2"/>
          </rPr>
          <t xml:space="preserve">
Adjust the long range plan to reflect adjustments to Cecilia Valley Elementarywhich will change from a PS-8 to a 6-8 School Center.  There willl no longer be a PS-8 consideration in the plan.</t>
        </r>
      </text>
    </comment>
    <comment ref="M11" authorId="0" shapeId="0">
      <text>
        <r>
          <rPr>
            <b/>
            <sz val="9"/>
            <color indexed="81"/>
            <rFont val="Tahoma"/>
            <family val="2"/>
          </rPr>
          <t>Gilbert, John - Division of District Support:</t>
        </r>
        <r>
          <rPr>
            <sz val="9"/>
            <color indexed="81"/>
            <rFont val="Tahoma"/>
            <family val="2"/>
          </rPr>
          <t xml:space="preserve">
In order to review the proposed school center adjustments, the enrollment numbers were updated to 2019 SAAR for Middle and Elementary School Centers.  Capacity numbers remained the same as no adjustments were reported to KDE by the district.</t>
        </r>
      </text>
    </comment>
    <comment ref="M20" authorId="0" shapeId="0">
      <text>
        <r>
          <rPr>
            <b/>
            <sz val="9"/>
            <color indexed="81"/>
            <rFont val="Tahoma"/>
            <family val="2"/>
          </rPr>
          <t>Gilbert, John - Division of District Support:</t>
        </r>
        <r>
          <rPr>
            <sz val="9"/>
            <color indexed="81"/>
            <rFont val="Tahoma"/>
            <family val="2"/>
          </rPr>
          <t xml:space="preserve">
Locate as an offset to West Hardin Middle School.  This facility is understood to replace West Hardin Middle School in this amendment consideration but not yet actively doing so.</t>
        </r>
      </text>
    </comment>
    <comment ref="M22" authorId="0" shapeId="0">
      <text>
        <r>
          <rPr>
            <b/>
            <sz val="9"/>
            <color indexed="81"/>
            <rFont val="Tahoma"/>
            <family val="2"/>
          </rPr>
          <t>Gilbert, John - Division of District Support:</t>
        </r>
        <r>
          <rPr>
            <sz val="9"/>
            <color indexed="81"/>
            <rFont val="Tahoma"/>
            <family val="2"/>
          </rPr>
          <t xml:space="preserve">
Based on current BG number information and construction efforts, "Replacement under construction" is noted as an update for this amendment. At East Hardin Middle and Lincoln Trail Elementary.</t>
        </r>
      </text>
    </comment>
    <comment ref="M26" authorId="0" shapeId="0">
      <text>
        <r>
          <rPr>
            <b/>
            <sz val="9"/>
            <color indexed="81"/>
            <rFont val="Tahoma"/>
            <family val="2"/>
          </rPr>
          <t>Gilbert, John - Division of District Support:</t>
        </r>
        <r>
          <rPr>
            <sz val="9"/>
            <color indexed="81"/>
            <rFont val="Tahoma"/>
            <family val="2"/>
          </rPr>
          <t xml:space="preserve">
New location for amendment no. 2.Concerning the enrollment to capacity numbers, we could support this proposed amendment compared to 702KAR 4:180 model program requirements.</t>
        </r>
      </text>
    </comment>
    <comment ref="M31" authorId="0" shapeId="0">
      <text>
        <r>
          <rPr>
            <b/>
            <sz val="9"/>
            <color indexed="81"/>
            <rFont val="Tahoma"/>
            <family val="2"/>
          </rPr>
          <t>Gilbert, John - Division of District Support:</t>
        </r>
        <r>
          <rPr>
            <sz val="9"/>
            <color indexed="81"/>
            <rFont val="Tahoma"/>
            <family val="2"/>
          </rPr>
          <t xml:space="preserve">
In review of elementary School Centers compared to district reported 2019 SAAR enrollment numbers, we have the following information to consider.  If Howevalley, and Cecilia Valley are removed from consideration for elementary use, the District illustrates enough capacity to absorb the 312 students reported in 2019 SAAR attend Cecilia Valley into the other elementary schools such as Creeekside, Lakewood, and others in the district without adding elementary school space in this amendment to offset elementary student dispacement.</t>
        </r>
      </text>
    </comment>
    <comment ref="M33" authorId="0" shapeId="0">
      <text>
        <r>
          <rPr>
            <b/>
            <sz val="9"/>
            <color indexed="81"/>
            <rFont val="Tahoma"/>
            <family val="2"/>
          </rPr>
          <t>Gilbert, John - Division of District Support:</t>
        </r>
        <r>
          <rPr>
            <sz val="9"/>
            <color indexed="81"/>
            <rFont val="Tahoma"/>
            <family val="2"/>
          </rPr>
          <t xml:space="preserve">
Howevalley Elementary School is no longer in use and should be removed from the plan.</t>
        </r>
      </text>
    </comment>
    <comment ref="M39" authorId="0" shapeId="0">
      <text>
        <r>
          <rPr>
            <b/>
            <sz val="9"/>
            <color indexed="81"/>
            <rFont val="Tahoma"/>
            <family val="2"/>
          </rPr>
          <t>Gilbert, John - Division of District Support:</t>
        </r>
        <r>
          <rPr>
            <sz val="9"/>
            <color indexed="81"/>
            <rFont val="Tahoma"/>
            <family val="2"/>
          </rPr>
          <t xml:space="preserve">
District reports 357 preschool students total (179 students at a time) from an attendance report in March 2019 for a half-day at this facility.  KDE does not note enrollment for preschool in DFP numbers, however, for district information, this facility is considered, based on District reported information, to have an enrollment/capacity consideration of 604/730 as this facility takes preschool enrollment from 4 other schools.</t>
        </r>
      </text>
    </comment>
    <comment ref="J50" authorId="0" shapeId="0">
      <text>
        <r>
          <rPr>
            <b/>
            <sz val="9"/>
            <color indexed="81"/>
            <rFont val="Tahoma"/>
            <charset val="1"/>
          </rPr>
          <t>Gilbert, John - Division of District Support:</t>
        </r>
        <r>
          <rPr>
            <sz val="9"/>
            <color indexed="81"/>
            <rFont val="Tahoma"/>
            <charset val="1"/>
          </rPr>
          <t xml:space="preserve">
Confirm correct square foot numbers.  Appears to conflict with other presented information to this office through KFICS and the plan information presented by your architect.  Have your LPC confirm this information.</t>
        </r>
      </text>
    </comment>
    <comment ref="C51" authorId="0" shapeId="0">
      <text>
        <r>
          <rPr>
            <b/>
            <sz val="9"/>
            <color indexed="81"/>
            <rFont val="Tahoma"/>
            <charset val="1"/>
          </rPr>
          <t>Gilbert, John - Division of District Support:</t>
        </r>
        <r>
          <rPr>
            <sz val="9"/>
            <color indexed="81"/>
            <rFont val="Tahoma"/>
            <charset val="1"/>
          </rPr>
          <t xml:space="preserve">
Spaces in the facility that are to be renovated to fit middle school programming modifications, shall be placed as Priority 5 in accordance with 702 KAR 4:180.  This facility was opened in 2018 and any renovation considerations should utilize unrestricted funding sources as this new facility would not qualify for resticted funding for most major systems until the year 2048.  List program spaces that are to be renovated in the narrative undre Priority 5.  Provide an associated cost for the renovation needs specific to the repurpose of the facility.</t>
        </r>
      </text>
    </comment>
    <comment ref="M52" authorId="0" shapeId="0">
      <text>
        <r>
          <rPr>
            <b/>
            <sz val="9"/>
            <color indexed="81"/>
            <rFont val="Tahoma"/>
            <charset val="1"/>
          </rPr>
          <t>Gilbert, John - Division of District Support:</t>
        </r>
        <r>
          <rPr>
            <sz val="9"/>
            <color indexed="81"/>
            <rFont val="Tahoma"/>
            <charset val="1"/>
          </rPr>
          <t xml:space="preserve">
Provide each individual line item required as an addition to show under Priority 1c.1.  Remove any considerations for renovation.  Based on the graphic representation submitted to this office, consider addition components as adjusted.  District may want to adjust this further.  Based on the visual provided we would strike the "MS Model Program Space" and list the spaces as illustrated to show compliance with 702KAR 4:180.  Please note that based on the information provided the larger classrooms and spaces through the facility would equate to locally identified space and therefore no additional locally identified programs spaces (LIPSA) would be available for reference in the DFP (referencing the graphic submitted to this office that illustrates 4,208sf of larger room sizes which would take up the 4,500sf allowance for LIPSA).  </t>
        </r>
      </text>
    </comment>
    <comment ref="M132" authorId="0" shapeId="0">
      <text>
        <r>
          <rPr>
            <b/>
            <sz val="9"/>
            <color indexed="81"/>
            <rFont val="Tahoma"/>
            <family val="2"/>
          </rPr>
          <t>Gilbert, John - Division of District Support:</t>
        </r>
        <r>
          <rPr>
            <sz val="9"/>
            <color indexed="81"/>
            <rFont val="Tahoma"/>
            <family val="2"/>
          </rPr>
          <t xml:space="preserve">
Note adjustments with addition considerations at Cecilia Valley Elementary converting to a Middle School.</t>
        </r>
      </text>
    </comment>
    <comment ref="C156" authorId="0" shapeId="0">
      <text>
        <r>
          <rPr>
            <b/>
            <sz val="9"/>
            <color indexed="81"/>
            <rFont val="Tahoma"/>
            <charset val="1"/>
          </rPr>
          <t>Gilbert, John - Division of District Support:</t>
        </r>
        <r>
          <rPr>
            <sz val="9"/>
            <color indexed="81"/>
            <rFont val="Tahoma"/>
            <charset val="1"/>
          </rPr>
          <t xml:space="preserve">
Spaces in the facility that are to be renovated to fit middle school programming modifications, shall be placed as Priority 5.  This facility was opened in 2018 and any renovation considerations should utilize unrestricted funding sources where the current school has a substantial bond remaining on the facility.  List program spaces that are to be renovated in the narrative and the spaces they will be replacing as line items (for example converting the elementary physical education to a band room and vocal music room or upstairs classrooms to Science Classrooms/Labs).  This will demonstrate the programmatic needs to convert the school to a Middle School in accordance with 702KAR4:180 while showing the District their renovation cost considerations from an unrestricted fund source.</t>
        </r>
      </text>
    </comment>
    <comment ref="M160" authorId="0" shapeId="0">
      <text>
        <r>
          <rPr>
            <b/>
            <sz val="9"/>
            <color indexed="81"/>
            <rFont val="Tahoma"/>
            <family val="2"/>
          </rPr>
          <t xml:space="preserve">Gilbert, John - Division of District Support:
</t>
        </r>
        <r>
          <rPr>
            <sz val="9"/>
            <color indexed="81"/>
            <rFont val="Tahoma"/>
            <family val="2"/>
          </rPr>
          <t>Provide an associated cost for the renovation needs as illustrated.</t>
        </r>
      </text>
    </comment>
  </commentList>
</comments>
</file>

<file path=xl/sharedStrings.xml><?xml version="1.0" encoding="utf-8"?>
<sst xmlns="http://schemas.openxmlformats.org/spreadsheetml/2006/main" count="368" uniqueCount="179">
  <si>
    <t>1.</t>
  </si>
  <si>
    <t>2.</t>
  </si>
  <si>
    <t>3.</t>
  </si>
  <si>
    <t>4.</t>
  </si>
  <si>
    <t>5.</t>
  </si>
  <si>
    <t>a.</t>
  </si>
  <si>
    <t>b.</t>
  </si>
  <si>
    <t>c.</t>
  </si>
  <si>
    <t>d.</t>
  </si>
  <si>
    <t>e.</t>
  </si>
  <si>
    <t>f.</t>
  </si>
  <si>
    <t>g.</t>
  </si>
  <si>
    <t>PLAN OF SCHOOL ORGANIZATION</t>
  </si>
  <si>
    <t>Current Plan</t>
  </si>
  <si>
    <t>Long Range Plan</t>
  </si>
  <si>
    <t>SCHOOL CENTERS</t>
  </si>
  <si>
    <t>Status</t>
  </si>
  <si>
    <t>Organization</t>
  </si>
  <si>
    <t>Secondary</t>
  </si>
  <si>
    <t xml:space="preserve">Permanent </t>
  </si>
  <si>
    <t>9-12 Center</t>
  </si>
  <si>
    <t>Middle</t>
  </si>
  <si>
    <t>Elementary</t>
  </si>
  <si>
    <t>sf.</t>
  </si>
  <si>
    <t>Construct:</t>
  </si>
  <si>
    <t>administrative areas, auditoriums, and gymnasiums.</t>
  </si>
  <si>
    <t>2c.</t>
  </si>
  <si>
    <t>CAPITAL CONSTRUCTION PRIORITIES (Regardless of Schedule)</t>
  </si>
  <si>
    <t>Estimated Costs of these projects will not be included in the FACILITY NEEDS ASSESSMENT TOTAL.</t>
  </si>
  <si>
    <r>
      <t>Major renovation/additions of educational facilities;</t>
    </r>
    <r>
      <rPr>
        <sz val="8"/>
        <rFont val="Times New Roman"/>
        <family val="1"/>
      </rPr>
      <t xml:space="preserve"> including expansions, kitchens, cafeterias, libraries, </t>
    </r>
  </si>
  <si>
    <r>
      <t>Management support areas;</t>
    </r>
    <r>
      <rPr>
        <sz val="8"/>
        <rFont val="Times New Roman"/>
        <family val="1"/>
      </rPr>
      <t xml:space="preserve"> Construct, acquisition, or renovation of central offices, bus garages, or central stores</t>
    </r>
  </si>
  <si>
    <r>
      <t>Discretionary Construction Projects;</t>
    </r>
    <r>
      <rPr>
        <sz val="8"/>
        <rFont val="Times New Roman"/>
        <family val="1"/>
      </rPr>
      <t xml:space="preserve"> Functional Centers; Improvements by new construction or renovation. </t>
    </r>
  </si>
  <si>
    <t>Media Center Addition</t>
  </si>
  <si>
    <t>Transitional</t>
  </si>
  <si>
    <t>DISTRICT NEED</t>
  </si>
  <si>
    <t>PS-5 Center</t>
  </si>
  <si>
    <t>1c.</t>
  </si>
  <si>
    <t>CAPITAL CONSTRUCTION PRIORITIES (Schedule within the 2016-2018 Biennium)</t>
  </si>
  <si>
    <t>CAPITAL CONSTRUCTION PRIORITIES (Schedule after the 2018 Biennium)</t>
  </si>
  <si>
    <r>
      <t>1.</t>
    </r>
    <r>
      <rPr>
        <sz val="7"/>
        <color rgb="FF0F243E"/>
        <rFont val="Times New Roman"/>
        <family val="1"/>
      </rPr>
      <t xml:space="preserve">     </t>
    </r>
    <r>
      <rPr>
        <sz val="10"/>
        <color rgb="FF0F243E"/>
        <rFont val="Arial"/>
        <family val="2"/>
      </rPr>
      <t>Addition of HVAC to the High School Gymnasium – 20,000 SF @ $40 / SF = $800,000</t>
    </r>
  </si>
  <si>
    <r>
      <t>2.</t>
    </r>
    <r>
      <rPr>
        <sz val="7"/>
        <color rgb="FF0F243E"/>
        <rFont val="Times New Roman"/>
        <family val="1"/>
      </rPr>
      <t xml:space="preserve">     </t>
    </r>
    <r>
      <rPr>
        <sz val="10"/>
        <color rgb="FF0F243E"/>
        <rFont val="Arial"/>
        <family val="2"/>
      </rPr>
      <t>Replacement of one (1) of the HVAC Chillers at the High School – 135 Tons @ $1,000 / Ton = $135,000</t>
    </r>
  </si>
  <si>
    <r>
      <t>3.</t>
    </r>
    <r>
      <rPr>
        <sz val="7"/>
        <color rgb="FF0F243E"/>
        <rFont val="Times New Roman"/>
        <family val="1"/>
      </rPr>
      <t xml:space="preserve">     </t>
    </r>
    <r>
      <rPr>
        <sz val="10"/>
        <color rgb="FF0F243E"/>
        <rFont val="Arial"/>
        <family val="2"/>
      </rPr>
      <t>Installation of DDC Controls at the High School – 160,000 SF @ $2 / SF = $320,000</t>
    </r>
  </si>
  <si>
    <t>PS-5, 6-8, 9-12</t>
  </si>
  <si>
    <t>Central Hardin High School</t>
  </si>
  <si>
    <t>North Hardin High School</t>
  </si>
  <si>
    <t>John Hardin High School</t>
  </si>
  <si>
    <t>7-12 Center</t>
  </si>
  <si>
    <t>Bluegrass Middle School</t>
  </si>
  <si>
    <t>East Hardin Middle School</t>
  </si>
  <si>
    <t>James T. Alton Middle School</t>
  </si>
  <si>
    <t>North Middle School</t>
  </si>
  <si>
    <t>West Hardin Middle School</t>
  </si>
  <si>
    <t>6-8 Center</t>
  </si>
  <si>
    <t>h.</t>
  </si>
  <si>
    <t>i.</t>
  </si>
  <si>
    <t>j.</t>
  </si>
  <si>
    <t>k.</t>
  </si>
  <si>
    <t>l.</t>
  </si>
  <si>
    <t>m.</t>
  </si>
  <si>
    <t>n.</t>
  </si>
  <si>
    <t>Creekside Elementary School</t>
  </si>
  <si>
    <t>Howevalley Elementary School</t>
  </si>
  <si>
    <t>Lakewood Elementary School</t>
  </si>
  <si>
    <t>Lincoln Trail Elementary School</t>
  </si>
  <si>
    <t>Meadow View Elementary School</t>
  </si>
  <si>
    <t>New Highland Elementary School</t>
  </si>
  <si>
    <t>North Park Elementary School</t>
  </si>
  <si>
    <t>Radcliff Elementary School</t>
  </si>
  <si>
    <t>Rineyville Elementary School</t>
  </si>
  <si>
    <t>Vine Grove Elementary School</t>
  </si>
  <si>
    <t>Woodland Elementary School</t>
  </si>
  <si>
    <t>Heartland Elementary School</t>
  </si>
  <si>
    <t>North Park Elementary</t>
  </si>
  <si>
    <t>Band Room Addition</t>
  </si>
  <si>
    <t>Family Resource</t>
  </si>
  <si>
    <t>Resource Rooms</t>
  </si>
  <si>
    <t>Kitchen Addition</t>
  </si>
  <si>
    <t>Auditorium Addition</t>
  </si>
  <si>
    <t>Aquatic Center</t>
  </si>
  <si>
    <t>New pool facility for the entire district for use by all of the district's swim teams.</t>
  </si>
  <si>
    <t>Athletic Upgrades</t>
  </si>
  <si>
    <t xml:space="preserve">Tennis Court Surfacing and Lighting </t>
  </si>
  <si>
    <t>Central Bus Garage</t>
  </si>
  <si>
    <t>Central Office Annex Facility (Unrenovated portion)</t>
  </si>
  <si>
    <t>Food Service/Building Grounds Support Services</t>
  </si>
  <si>
    <t>Major Renovation to include;  roof replacement, ADA access and code compliance, site improvements, asphalt paving, additional warehouse space.</t>
  </si>
  <si>
    <t>Central Office</t>
  </si>
  <si>
    <t>Major Renovation to include:  HVAC replacement, roof, electric, plumbing, technology upgrades, security upgrades</t>
  </si>
  <si>
    <t>7.</t>
  </si>
  <si>
    <t>James. T. Alton Middle School</t>
  </si>
  <si>
    <t xml:space="preserve">Meadow View Elementary School    </t>
  </si>
  <si>
    <t>Cafeteria Addition</t>
  </si>
  <si>
    <t xml:space="preserve">New Highland Elementary School    </t>
  </si>
  <si>
    <t>Freshman Wing Only - Major Renovation to include; windows, doors, frames and hardware, interior finishes and accessories, electric, plumbing, ADA, fire alarm, suppression and annunciation.</t>
  </si>
  <si>
    <t>6.</t>
  </si>
  <si>
    <t>College View (Alt Ed)</t>
  </si>
  <si>
    <t>000/600</t>
  </si>
  <si>
    <t>New multi-purpose athletics building</t>
  </si>
  <si>
    <t>HARDIN SCHOOLS DISTRICT FACILITY PLAN</t>
  </si>
  <si>
    <t>Standard Classrooms</t>
  </si>
  <si>
    <t>Spec. Educ. Res.</t>
  </si>
  <si>
    <t>Spec. Educ. Self-Contained</t>
  </si>
  <si>
    <t>Science Classrooms</t>
  </si>
  <si>
    <t>Computer Classroom</t>
  </si>
  <si>
    <t>Spec. Educ. Resource</t>
  </si>
  <si>
    <t>Science Classroom</t>
  </si>
  <si>
    <t>Youth Services Area</t>
  </si>
  <si>
    <t>P. E. Gym</t>
  </si>
  <si>
    <t>Music Classroom</t>
  </si>
  <si>
    <t>G.C. Burkhead Elementary School</t>
  </si>
  <si>
    <t>1786/1579</t>
  </si>
  <si>
    <t>1564/1165</t>
  </si>
  <si>
    <t>PS-K Center</t>
  </si>
  <si>
    <t>1-5 Center</t>
  </si>
  <si>
    <r>
      <t xml:space="preserve">Major Renovation to the 1966, 1969, and 1985 portions of the building to include; Windows, doors, frames and hardware, roof replacement, interior finishes and accessories, electric, plumbing, ADA access, fire alarm, suppression and annunciation, site improvements, security upgrades, &amp; freshman wing HVAC, cafeteria and kitchen renovation, with internal program reconfiguration to meet KDE model program for a 2000 student high school </t>
    </r>
    <r>
      <rPr>
        <i/>
        <sz val="10"/>
        <rFont val="Times New Roman"/>
        <family val="1"/>
      </rPr>
      <t xml:space="preserve">The 1995 portion of the building to include; life safety and security upgrades, HVAC replacement, ADA upgrade and roof replacement. </t>
    </r>
  </si>
  <si>
    <t>College View Alternative School</t>
  </si>
  <si>
    <r>
      <t xml:space="preserve">Major Renovation to the 1967, 1968 and 1971 portions of the building to include; HVAC Replacement, windows, doors, frames and hardware, roof replacement, interior finishes and accessories, electric, plumbing, ADA access, fire alarm, suppression and annunciation, site improvement, security upgrades, asphalt paving. </t>
    </r>
    <r>
      <rPr>
        <i/>
        <sz val="10"/>
        <rFont val="Times New Roman"/>
        <family val="1"/>
      </rPr>
      <t xml:space="preserve">The 1992 portion of the building to include; life safety and security upgrades, HVAC replacement, ADA upgrade and roof replacement. </t>
    </r>
  </si>
  <si>
    <t>Major renovation to include: ADA compliance, Life Safety, Lighting and Mechanical.</t>
  </si>
  <si>
    <t xml:space="preserve">Transitional </t>
  </si>
  <si>
    <t>to become a</t>
  </si>
  <si>
    <t>992/967</t>
  </si>
  <si>
    <t>300/750</t>
  </si>
  <si>
    <r>
      <t>6</t>
    </r>
    <r>
      <rPr>
        <b/>
        <sz val="10"/>
        <color theme="1"/>
        <rFont val="Times New Roman"/>
        <family val="1"/>
      </rPr>
      <t>-</t>
    </r>
    <r>
      <rPr>
        <sz val="10"/>
        <color theme="1"/>
        <rFont val="Times New Roman"/>
        <family val="1"/>
      </rPr>
      <t>8 Center</t>
    </r>
  </si>
  <si>
    <r>
      <t>Major renovation/additions of educational facilities;</t>
    </r>
    <r>
      <rPr>
        <sz val="8"/>
        <color theme="1"/>
        <rFont val="Times New Roman"/>
        <family val="1"/>
      </rPr>
      <t xml:space="preserve"> including expansions, kitchens, cafeterias, libraries, </t>
    </r>
  </si>
  <si>
    <r>
      <t xml:space="preserve">Major Renovation to the 1972 and 1973 portions of the building to include; doors, frames and hardware, windows, roof replacement, interior finishes and accessories, electric, plumbing, ADA access, fire alarm, suppression and annunciation, interior walls, site improvements, security upgrades, with internal program reconfiguration to meet KDE model program for a </t>
    </r>
    <r>
      <rPr>
        <sz val="10"/>
        <rFont val="Times New Roman"/>
        <family val="1"/>
      </rPr>
      <t xml:space="preserve">elementary school. </t>
    </r>
    <r>
      <rPr>
        <i/>
        <sz val="10"/>
        <rFont val="Times New Roman"/>
        <family val="1"/>
      </rPr>
      <t xml:space="preserve">The 1992 portion of the building to include; life safety and security upgrades, HVAC replacement, ADA upgrade and roof replacement. </t>
    </r>
  </si>
  <si>
    <r>
      <t xml:space="preserve">Major Renovation to include; roof replacement, fire protection and annunciation systems, ADA accessibility, security upgrades, with internal program reconfiguration to meet KDE model program for a </t>
    </r>
    <r>
      <rPr>
        <sz val="10"/>
        <rFont val="Times New Roman"/>
        <family val="1"/>
      </rPr>
      <t>middle school.</t>
    </r>
  </si>
  <si>
    <r>
      <t xml:space="preserve">Major Renovation to include; partial roof replacement, fire alarm, suppression and annunciation ADA accessibility, security upgrades, with internal program reconfiguration to meet KDE model program for a </t>
    </r>
    <r>
      <rPr>
        <sz val="10"/>
        <rFont val="Times New Roman"/>
        <family val="1"/>
      </rPr>
      <t>middle school.</t>
    </r>
  </si>
  <si>
    <r>
      <t xml:space="preserve">Major Renovation to include;  interior finishes &amp; accessories, windows, doors, frames and hardware, ADA access, fire alarm, and annunciation, site improvements, asphalt paving, security upgrades, with internal program reconfiguration to meet KDE model program for a </t>
    </r>
    <r>
      <rPr>
        <sz val="10"/>
        <rFont val="Times New Roman"/>
        <family val="1"/>
      </rPr>
      <t>elementary school.</t>
    </r>
  </si>
  <si>
    <r>
      <t xml:space="preserve">Major Renovation to the 1981 portion of the building to include; windows, doors, frames and hardware, roof replacement, interior finishes and accessories, electric, plumbing, ADA access, fire alarm, suppression and annunciation, site improvement, security upgrades, with internal program reconfiguration to meet KDE model program for a </t>
    </r>
    <r>
      <rPr>
        <sz val="10"/>
        <rFont val="Times New Roman"/>
        <family val="1"/>
      </rPr>
      <t xml:space="preserve">elementary school. </t>
    </r>
    <r>
      <rPr>
        <i/>
        <sz val="10"/>
        <rFont val="Times New Roman"/>
        <family val="1"/>
      </rPr>
      <t xml:space="preserve">The 1991 portion of the building to include; life safety and security upgrades, HVAC replacement, ADA upgrade and roof replacement. </t>
    </r>
  </si>
  <si>
    <r>
      <t xml:space="preserve">Major Renovation to include; HVAC Replacement, ADA access, fire alarm, suppression and annunciation, site improvement, security upgrades, with internal program reconfiguration to meet KDE model program for a </t>
    </r>
    <r>
      <rPr>
        <sz val="10"/>
        <rFont val="Times New Roman"/>
        <family val="1"/>
      </rPr>
      <t>elementary school.</t>
    </r>
  </si>
  <si>
    <t>000/800</t>
  </si>
  <si>
    <t>KBE APPROVAL DATE: JUNE 2017</t>
  </si>
  <si>
    <t>NEXT DFP DUE: JUNE 2021</t>
  </si>
  <si>
    <t>DFP REVISIONS</t>
  </si>
  <si>
    <t>BOLD</t>
  </si>
  <si>
    <t>AMEND. NO. 1: FEB 2018</t>
  </si>
  <si>
    <t>Cecilia Valley Middle School</t>
  </si>
  <si>
    <t>Major addition and minor addition to support middle school students, to convert Cecilia Valley Elementary School into an 600 Student capacity 6-8 facility, and to replace West Hardin Middle School.</t>
  </si>
  <si>
    <t>MS Model Program Space</t>
  </si>
  <si>
    <t>Physical Education</t>
  </si>
  <si>
    <t>Local Ident. Career &amp; Tech</t>
  </si>
  <si>
    <t>BOLD &amp; UNDERLINE</t>
  </si>
  <si>
    <r>
      <rPr>
        <strike/>
        <sz val="10"/>
        <color rgb="FFFF0000"/>
        <rFont val="Times New Roman"/>
        <family val="1"/>
      </rPr>
      <t xml:space="preserve">PS-5, </t>
    </r>
    <r>
      <rPr>
        <b/>
        <strike/>
        <sz val="10"/>
        <color rgb="FFFF0000"/>
        <rFont val="Times New Roman"/>
        <family val="1"/>
      </rPr>
      <t>PS-8</t>
    </r>
    <r>
      <rPr>
        <strike/>
        <sz val="10"/>
        <color rgb="FFFF0000"/>
        <rFont val="Times New Roman"/>
        <family val="1"/>
      </rPr>
      <t>, 6-8, 9-12</t>
    </r>
    <r>
      <rPr>
        <sz val="10"/>
        <color rgb="FFFF0000"/>
        <rFont val="Times New Roman"/>
        <family val="1"/>
      </rPr>
      <t xml:space="preserve"> ; </t>
    </r>
    <r>
      <rPr>
        <b/>
        <u/>
        <sz val="10"/>
        <color rgb="FFFF0000"/>
        <rFont val="Times New Roman"/>
        <family val="1"/>
      </rPr>
      <t>PS-5, 1-5, 6-8, 9-12</t>
    </r>
  </si>
  <si>
    <r>
      <rPr>
        <b/>
        <u/>
        <sz val="10"/>
        <color rgb="FFFF0000"/>
        <rFont val="Times New Roman"/>
        <family val="1"/>
      </rPr>
      <t>312</t>
    </r>
    <r>
      <rPr>
        <u/>
        <sz val="10"/>
        <color rgb="FFFF0000"/>
        <rFont val="Times New Roman"/>
        <family val="1"/>
      </rPr>
      <t>/600</t>
    </r>
  </si>
  <si>
    <t>4 Classrooms &amp; 2 Resource Rooms into 4 Science Classroom/Labs (4,000sf)</t>
  </si>
  <si>
    <t>1 classrooms into 2 Resources Rooms (1,600sf)</t>
  </si>
  <si>
    <t>1 Classroom and 1 Resource Room into a Computer Classroom (971sf)</t>
  </si>
  <si>
    <t>1 Preschool Classroom into an Art Classroom (1,268sf)</t>
  </si>
  <si>
    <t>Renovate 1st Floor</t>
  </si>
  <si>
    <t>Renovate 2nd Floor</t>
  </si>
  <si>
    <t>1 Preschool Classroom into 2-Resource Classrooms (806sf)</t>
  </si>
  <si>
    <t>Elem. Gym to Band Room and Vocal Music Classroom (4,450sf) and Locker Bank</t>
  </si>
  <si>
    <t>AMEND. NO. 2: JUNE 2020</t>
  </si>
  <si>
    <r>
      <rPr>
        <sz val="10"/>
        <color rgb="FFFF0000"/>
        <rFont val="Times New Roman"/>
        <family val="1"/>
      </rPr>
      <t xml:space="preserve">             </t>
    </r>
    <r>
      <rPr>
        <b/>
        <u/>
        <sz val="10"/>
        <color rgb="FFFF0000"/>
        <rFont val="Times New Roman"/>
        <family val="1"/>
      </rPr>
      <t>Cecilia Valley Elementary School to become a</t>
    </r>
  </si>
  <si>
    <r>
      <rPr>
        <b/>
        <u/>
        <sz val="10"/>
        <color rgb="FFFF0000"/>
        <rFont val="Times New Roman"/>
        <family val="1"/>
      </rPr>
      <t>419</t>
    </r>
    <r>
      <rPr>
        <sz val="10"/>
        <color theme="1"/>
        <rFont val="Times New Roman"/>
        <family val="1"/>
      </rPr>
      <t>/600</t>
    </r>
  </si>
  <si>
    <t>Cecilia Valley Elem. (to become a Middle School)</t>
  </si>
  <si>
    <t>000/000</t>
  </si>
  <si>
    <r>
      <rPr>
        <b/>
        <u/>
        <sz val="10"/>
        <color rgb="FFFF0000"/>
        <rFont val="Times New Roman"/>
        <family val="1"/>
      </rPr>
      <t>492</t>
    </r>
    <r>
      <rPr>
        <sz val="10"/>
        <color theme="1"/>
        <rFont val="Times New Roman"/>
        <family val="1"/>
      </rPr>
      <t>/600</t>
    </r>
  </si>
  <si>
    <r>
      <rPr>
        <b/>
        <u/>
        <sz val="10"/>
        <color rgb="FFFF0000"/>
        <rFont val="Times New Roman"/>
        <family val="1"/>
      </rPr>
      <t>502</t>
    </r>
    <r>
      <rPr>
        <sz val="10"/>
        <rFont val="Times New Roman"/>
        <family val="1"/>
      </rPr>
      <t>/557</t>
    </r>
  </si>
  <si>
    <r>
      <rPr>
        <b/>
        <u/>
        <sz val="10"/>
        <color rgb="FFFF0000"/>
        <rFont val="Times New Roman"/>
        <family val="1"/>
      </rPr>
      <t>2019</t>
    </r>
    <r>
      <rPr>
        <b/>
        <sz val="10"/>
        <rFont val="Times New Roman"/>
        <family val="1"/>
      </rPr>
      <t xml:space="preserve"> Student </t>
    </r>
    <r>
      <rPr>
        <b/>
        <u/>
        <sz val="10"/>
        <rFont val="TIMES NEW ROMAN"/>
        <family val="1"/>
      </rPr>
      <t xml:space="preserve">Enrollment </t>
    </r>
    <r>
      <rPr>
        <b/>
        <sz val="10"/>
        <rFont val="Times New Roman"/>
        <family val="1"/>
      </rPr>
      <t>Capacity</t>
    </r>
  </si>
  <si>
    <r>
      <rPr>
        <b/>
        <u/>
        <sz val="10"/>
        <color rgb="FFFF0000"/>
        <rFont val="Times New Roman"/>
        <family val="1"/>
      </rPr>
      <t>597</t>
    </r>
    <r>
      <rPr>
        <sz val="10"/>
        <color theme="1"/>
        <rFont val="Times New Roman"/>
        <family val="1"/>
      </rPr>
      <t>/903</t>
    </r>
  </si>
  <si>
    <r>
      <rPr>
        <b/>
        <u/>
        <sz val="10"/>
        <color rgb="FFFF0000"/>
        <rFont val="Times New Roman"/>
        <family val="1"/>
      </rPr>
      <t>791</t>
    </r>
    <r>
      <rPr>
        <sz val="10"/>
        <color theme="1"/>
        <rFont val="Times New Roman"/>
        <family val="1"/>
      </rPr>
      <t>/804</t>
    </r>
  </si>
  <si>
    <r>
      <rPr>
        <b/>
        <u/>
        <sz val="10"/>
        <color rgb="FFFF0000"/>
        <rFont val="Times New Roman"/>
        <family val="1"/>
      </rPr>
      <t>755</t>
    </r>
    <r>
      <rPr>
        <sz val="10"/>
        <color theme="1"/>
        <rFont val="Times New Roman"/>
        <family val="1"/>
      </rPr>
      <t>/616</t>
    </r>
  </si>
  <si>
    <r>
      <rPr>
        <b/>
        <u/>
        <sz val="10"/>
        <color rgb="FFFF0000"/>
        <rFont val="Times New Roman"/>
        <family val="1"/>
      </rPr>
      <t>687</t>
    </r>
    <r>
      <rPr>
        <sz val="10"/>
        <color theme="1"/>
        <rFont val="Times New Roman"/>
        <family val="1"/>
      </rPr>
      <t>/600</t>
    </r>
  </si>
  <si>
    <r>
      <rPr>
        <b/>
        <u/>
        <sz val="10"/>
        <color rgb="FFFF0000"/>
        <rFont val="Times New Roman"/>
        <family val="1"/>
      </rPr>
      <t>599</t>
    </r>
    <r>
      <rPr>
        <sz val="10"/>
        <color theme="1"/>
        <rFont val="Times New Roman"/>
        <family val="1"/>
      </rPr>
      <t>/579</t>
    </r>
  </si>
  <si>
    <r>
      <rPr>
        <b/>
        <u/>
        <sz val="10"/>
        <color rgb="FFFF0000"/>
        <rFont val="Times New Roman"/>
        <family val="1"/>
      </rPr>
      <t>745</t>
    </r>
    <r>
      <rPr>
        <sz val="10"/>
        <color theme="1"/>
        <rFont val="Times New Roman"/>
        <family val="1"/>
      </rPr>
      <t>/750</t>
    </r>
  </si>
  <si>
    <r>
      <rPr>
        <b/>
        <u/>
        <sz val="10"/>
        <color rgb="FFFF0000"/>
        <rFont val="Times New Roman"/>
        <family val="1"/>
      </rPr>
      <t>578</t>
    </r>
    <r>
      <rPr>
        <sz val="10"/>
        <color theme="1"/>
        <rFont val="Times New Roman"/>
        <family val="1"/>
      </rPr>
      <t>/600</t>
    </r>
  </si>
  <si>
    <r>
      <rPr>
        <b/>
        <u/>
        <sz val="10"/>
        <color rgb="FFFF0000"/>
        <rFont val="Times New Roman"/>
        <family val="1"/>
      </rPr>
      <t>522</t>
    </r>
    <r>
      <rPr>
        <sz val="10"/>
        <color theme="1"/>
        <rFont val="Times New Roman"/>
        <family val="1"/>
      </rPr>
      <t>/</t>
    </r>
    <r>
      <rPr>
        <sz val="10"/>
        <rFont val="Times New Roman"/>
        <family val="1"/>
      </rPr>
      <t>500</t>
    </r>
  </si>
  <si>
    <r>
      <rPr>
        <b/>
        <u/>
        <sz val="10"/>
        <color rgb="FFFF0000"/>
        <rFont val="Times New Roman"/>
        <family val="1"/>
      </rPr>
      <t>438</t>
    </r>
    <r>
      <rPr>
        <sz val="10"/>
        <color theme="1"/>
        <rFont val="Times New Roman"/>
        <family val="1"/>
      </rPr>
      <t>/551</t>
    </r>
  </si>
  <si>
    <r>
      <rPr>
        <b/>
        <u/>
        <sz val="10"/>
        <color rgb="FFFF0000"/>
        <rFont val="Times New Roman"/>
        <family val="1"/>
      </rPr>
      <t>425</t>
    </r>
    <r>
      <rPr>
        <sz val="10"/>
        <color theme="1"/>
        <rFont val="Times New Roman"/>
        <family val="1"/>
      </rPr>
      <t>/730</t>
    </r>
  </si>
  <si>
    <r>
      <rPr>
        <b/>
        <u/>
        <sz val="10"/>
        <color rgb="FFFF0000"/>
        <rFont val="Times New Roman"/>
        <family val="1"/>
      </rPr>
      <t>479</t>
    </r>
    <r>
      <rPr>
        <sz val="10"/>
        <color theme="1"/>
        <rFont val="Times New Roman"/>
        <family val="1"/>
      </rPr>
      <t>/500</t>
    </r>
  </si>
  <si>
    <r>
      <rPr>
        <b/>
        <u/>
        <sz val="10"/>
        <color rgb="FFFF0000"/>
        <rFont val="Times New Roman"/>
        <family val="1"/>
      </rPr>
      <t>578</t>
    </r>
    <r>
      <rPr>
        <sz val="10"/>
        <color theme="1"/>
        <rFont val="Times New Roman"/>
        <family val="1"/>
      </rPr>
      <t>/875</t>
    </r>
  </si>
  <si>
    <r>
      <rPr>
        <b/>
        <u/>
        <sz val="10"/>
        <color rgb="FFFF0000"/>
        <rFont val="Times New Roman"/>
        <family val="1"/>
      </rPr>
      <t>513</t>
    </r>
    <r>
      <rPr>
        <sz val="10"/>
        <color theme="1"/>
        <rFont val="Times New Roman"/>
        <family val="1"/>
      </rPr>
      <t>/475</t>
    </r>
  </si>
  <si>
    <r>
      <rPr>
        <b/>
        <u/>
        <sz val="10"/>
        <color rgb="FFFF0000"/>
        <rFont val="Times New Roman"/>
        <family val="1"/>
      </rPr>
      <t>566</t>
    </r>
    <r>
      <rPr>
        <sz val="10"/>
        <color theme="1"/>
        <rFont val="Times New Roman"/>
        <family val="1"/>
      </rPr>
      <t>/525</t>
    </r>
  </si>
  <si>
    <t xml:space="preserve">Replacement under construction to become a </t>
  </si>
  <si>
    <t>2 Classrooms into Locally Identified Career &amp; Technical Education (1,601sf)</t>
  </si>
  <si>
    <t>Cecilia Valley Elementary Additions to convert to 6-8 Middle School</t>
  </si>
  <si>
    <t>Cecilia Valley Elementary renovations to convert to 6-8 Middle School</t>
  </si>
  <si>
    <r>
      <t xml:space="preserve">Major renovation </t>
    </r>
    <r>
      <rPr>
        <b/>
        <strike/>
        <u/>
        <sz val="10"/>
        <color rgb="FFFF0000"/>
        <rFont val="Times New Roman"/>
        <family val="1"/>
      </rPr>
      <t>and minor addition to support middle school students, to convert Cecilia Valley Elementary School into an 600 Student capacity 6-8 facility, and to replace West Hardin Middle School.</t>
    </r>
    <r>
      <rPr>
        <b/>
        <u/>
        <sz val="10"/>
        <color rgb="FFFF0000"/>
        <rFont val="Times New Roman"/>
        <family val="1"/>
      </rPr>
      <t xml:space="preserve"> to convert existing spaces to new program uses.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</si>
</sst>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62" x14ac:knownFonts="1">
    <font>
      <sz val="10"/>
      <name val="Arial"/>
    </font>
    <font>
      <b/>
      <sz val="14"/>
      <name val="Times New Roman"/>
      <family val="1"/>
    </font>
    <font>
      <b/>
      <sz val="11"/>
      <name val="Times New Roman"/>
      <family val="1"/>
    </font>
    <font>
      <sz val="11"/>
      <name val="Times New Roman"/>
      <family val="1"/>
    </font>
    <font>
      <sz val="10"/>
      <name val="Times New Roman"/>
      <family val="1"/>
    </font>
    <font>
      <b/>
      <sz val="10"/>
      <name val="Times New Roman"/>
      <family val="1"/>
    </font>
    <font>
      <b/>
      <u/>
      <sz val="10"/>
      <name val="TIMES NEW ROMAN"/>
      <family val="1"/>
    </font>
    <font>
      <sz val="8"/>
      <name val="Times New Roman"/>
      <family val="1"/>
    </font>
    <font>
      <b/>
      <sz val="10"/>
      <color indexed="10"/>
      <name val="Arial"/>
      <family val="2"/>
    </font>
    <font>
      <sz val="10"/>
      <name val="Arial"/>
      <family val="2"/>
    </font>
    <font>
      <b/>
      <sz val="10"/>
      <name val="Arial"/>
      <family val="2"/>
    </font>
    <font>
      <b/>
      <sz val="9"/>
      <name val="Times New Roman"/>
      <family val="1"/>
    </font>
    <font>
      <sz val="10"/>
      <color rgb="FF00B050"/>
      <name val="Arial"/>
      <family val="2"/>
    </font>
    <font>
      <sz val="10"/>
      <name val="Arial"/>
      <family val="2"/>
    </font>
    <font>
      <sz val="10"/>
      <color rgb="FF0F243E"/>
      <name val="Arial"/>
      <family val="2"/>
    </font>
    <font>
      <sz val="7"/>
      <color rgb="FF0F243E"/>
      <name val="Times New Roman"/>
      <family val="1"/>
    </font>
    <font>
      <sz val="11"/>
      <name val="Calibri"/>
      <family val="2"/>
      <scheme val="minor"/>
    </font>
    <font>
      <sz val="10"/>
      <color indexed="12"/>
      <name val="Times New Roman"/>
      <family val="1"/>
    </font>
    <font>
      <sz val="9"/>
      <color indexed="12"/>
      <name val="Times New Roman"/>
      <family val="1"/>
    </font>
    <font>
      <sz val="12"/>
      <name val="Times New Roman"/>
      <family val="1"/>
    </font>
    <font>
      <sz val="9"/>
      <name val="Times New Roman"/>
      <family val="1"/>
    </font>
    <font>
      <i/>
      <sz val="10"/>
      <name val="Times New Roman"/>
      <family val="1"/>
    </font>
    <font>
      <sz val="12"/>
      <color rgb="FFFF0000"/>
      <name val="Times New Roman"/>
      <family val="1"/>
    </font>
    <font>
      <sz val="10"/>
      <color rgb="FFFF0000"/>
      <name val="Times New Roman"/>
      <family val="1"/>
    </font>
    <font>
      <sz val="10"/>
      <color rgb="FFFF0000"/>
      <name val="Arial"/>
      <family val="2"/>
    </font>
    <font>
      <sz val="12"/>
      <color rgb="FF0070C0"/>
      <name val="Times New Roman"/>
      <family val="1"/>
    </font>
    <font>
      <b/>
      <sz val="10"/>
      <color rgb="FF00B050"/>
      <name val="Times New Roman"/>
      <family val="1"/>
    </font>
    <font>
      <sz val="12"/>
      <color theme="0"/>
      <name val="Times New Roman"/>
      <family val="1"/>
    </font>
    <font>
      <sz val="10"/>
      <color theme="0"/>
      <name val="Arial"/>
      <family val="2"/>
    </font>
    <font>
      <sz val="10"/>
      <color theme="1"/>
      <name val="Arial"/>
      <family val="2"/>
    </font>
    <font>
      <sz val="10"/>
      <color theme="1"/>
      <name val="Times New Roman"/>
      <family val="1"/>
    </font>
    <font>
      <sz val="8"/>
      <color theme="1"/>
      <name val="Times New Roman"/>
      <family val="1"/>
    </font>
    <font>
      <sz val="8"/>
      <color theme="1"/>
      <name val="Arial"/>
      <family val="2"/>
    </font>
    <font>
      <b/>
      <sz val="10"/>
      <color theme="1"/>
      <name val="Times New Roman"/>
      <family val="1"/>
    </font>
    <font>
      <strike/>
      <sz val="10"/>
      <color theme="1"/>
      <name val="Times New Roman"/>
      <family val="1"/>
    </font>
    <font>
      <sz val="8"/>
      <color rgb="FFFF0000"/>
      <name val="Arial"/>
      <family val="2"/>
    </font>
    <font>
      <sz val="8"/>
      <color rgb="FFFF0000"/>
      <name val="Times New Roman"/>
      <family val="1"/>
    </font>
    <font>
      <b/>
      <sz val="8"/>
      <color rgb="FFFF0000"/>
      <name val="Times New Roman"/>
      <family val="1"/>
    </font>
    <font>
      <sz val="8"/>
      <color theme="0"/>
      <name val="Times New Roman"/>
      <family val="1"/>
    </font>
    <font>
      <b/>
      <u/>
      <sz val="9"/>
      <name val="Times New Roman"/>
      <family val="1"/>
    </font>
    <font>
      <b/>
      <sz val="8"/>
      <name val="Times New Roman"/>
      <family val="1"/>
    </font>
    <font>
      <b/>
      <sz val="10"/>
      <color rgb="FFFF0000"/>
      <name val="Times New Roman"/>
      <family val="1"/>
    </font>
    <font>
      <sz val="9"/>
      <color indexed="81"/>
      <name val="Tahoma"/>
      <charset val="1"/>
    </font>
    <font>
      <b/>
      <sz val="9"/>
      <color indexed="81"/>
      <name val="Tahoma"/>
      <charset val="1"/>
    </font>
    <font>
      <b/>
      <sz val="9"/>
      <color indexed="81"/>
      <name val="Tahoma"/>
      <family val="2"/>
    </font>
    <font>
      <sz val="9"/>
      <color indexed="81"/>
      <name val="Tahoma"/>
      <family val="2"/>
    </font>
    <font>
      <b/>
      <strike/>
      <sz val="10"/>
      <color rgb="FFFF0000"/>
      <name val="Times New Roman"/>
      <family val="1"/>
    </font>
    <font>
      <strike/>
      <sz val="8"/>
      <color theme="1"/>
      <name val="Times New Roman"/>
      <family val="1"/>
    </font>
    <font>
      <sz val="10"/>
      <color rgb="FF00B050"/>
      <name val="Times New Roman"/>
      <family val="1"/>
    </font>
    <font>
      <sz val="8"/>
      <color rgb="FF00B050"/>
      <name val="Times New Roman"/>
      <family val="1"/>
    </font>
    <font>
      <strike/>
      <sz val="10"/>
      <color rgb="FFFF0000"/>
      <name val="Cambria"/>
      <family val="1"/>
    </font>
    <font>
      <strike/>
      <sz val="10"/>
      <color rgb="FFFF0000"/>
      <name val="Times New Roman"/>
      <family val="1"/>
    </font>
    <font>
      <u/>
      <sz val="10"/>
      <color rgb="FFFF0000"/>
      <name val="Times New Roman"/>
      <family val="1"/>
    </font>
    <font>
      <b/>
      <u/>
      <sz val="10"/>
      <color rgb="FFFF0000"/>
      <name val="Times New Roman"/>
      <family val="1"/>
    </font>
    <font>
      <b/>
      <strike/>
      <u/>
      <sz val="10"/>
      <color rgb="FFFF0000"/>
      <name val="Times New Roman"/>
      <family val="1"/>
    </font>
    <font>
      <u/>
      <sz val="10"/>
      <color theme="1"/>
      <name val="Times New Roman"/>
      <family val="1"/>
    </font>
    <font>
      <b/>
      <u/>
      <sz val="10"/>
      <color rgb="FFFF0000"/>
      <name val="Arial"/>
      <family val="2"/>
    </font>
    <font>
      <u/>
      <sz val="8"/>
      <color theme="1"/>
      <name val="Times New Roman"/>
      <family val="1"/>
    </font>
    <font>
      <b/>
      <u/>
      <sz val="9"/>
      <color rgb="FFFF0000"/>
      <name val="Times New Roman"/>
      <family val="1"/>
    </font>
    <font>
      <b/>
      <u/>
      <sz val="8"/>
      <color rgb="FFFF0000"/>
      <name val="Times New Roman"/>
      <family val="1"/>
    </font>
    <font>
      <b/>
      <strike/>
      <u/>
      <sz val="10"/>
      <color rgb="FFFF0000"/>
      <name val="Cambria"/>
      <family val="1"/>
    </font>
    <font>
      <strike/>
      <sz val="8"/>
      <color rgb="FFFF0000"/>
      <name val="Cambria"/>
      <family val="1"/>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5">
    <xf numFmtId="0" fontId="0" fillId="0" borderId="0"/>
    <xf numFmtId="9" fontId="13" fillId="0" borderId="0" applyFont="0" applyFill="0" applyBorder="0" applyAlignment="0" applyProtection="0"/>
    <xf numFmtId="44" fontId="13" fillId="0" borderId="0" applyFont="0" applyFill="0" applyBorder="0" applyAlignment="0" applyProtection="0"/>
    <xf numFmtId="0" fontId="9" fillId="0" borderId="0"/>
    <xf numFmtId="0" fontId="9" fillId="0" borderId="0"/>
  </cellStyleXfs>
  <cellXfs count="268">
    <xf numFmtId="0" fontId="0" fillId="0" borderId="0" xfId="0"/>
    <xf numFmtId="49" fontId="2" fillId="0" borderId="0" xfId="0" applyNumberFormat="1" applyFont="1" applyAlignment="1">
      <alignment horizontal="left"/>
    </xf>
    <xf numFmtId="49" fontId="3" fillId="0" borderId="0" xfId="0" applyNumberFormat="1" applyFont="1" applyAlignment="1">
      <alignment horizontal="center"/>
    </xf>
    <xf numFmtId="0" fontId="3" fillId="0" borderId="0" xfId="0" applyFont="1"/>
    <xf numFmtId="49" fontId="4" fillId="0" borderId="0" xfId="0" applyNumberFormat="1" applyFont="1" applyAlignment="1">
      <alignment horizontal="left"/>
    </xf>
    <xf numFmtId="0" fontId="4" fillId="0" borderId="0" xfId="0" applyFont="1"/>
    <xf numFmtId="0" fontId="2" fillId="0" borderId="0" xfId="0" applyFont="1"/>
    <xf numFmtId="49" fontId="4" fillId="0" borderId="0" xfId="0" applyNumberFormat="1" applyFont="1" applyAlignment="1">
      <alignment horizontal="center"/>
    </xf>
    <xf numFmtId="0" fontId="2" fillId="0" borderId="1" xfId="0" applyFont="1" applyBorder="1"/>
    <xf numFmtId="49" fontId="2" fillId="0" borderId="2" xfId="0" applyNumberFormat="1" applyFont="1" applyBorder="1" applyAlignment="1">
      <alignment horizontal="center"/>
    </xf>
    <xf numFmtId="0" fontId="2" fillId="0" borderId="2" xfId="0" applyFont="1" applyBorder="1"/>
    <xf numFmtId="49" fontId="5" fillId="0" borderId="0" xfId="0" applyNumberFormat="1" applyFont="1" applyBorder="1" applyAlignment="1">
      <alignment horizontal="center"/>
    </xf>
    <xf numFmtId="0" fontId="5" fillId="0" borderId="0" xfId="0" applyFont="1" applyBorder="1"/>
    <xf numFmtId="0" fontId="4" fillId="0" borderId="0" xfId="0" applyFont="1" applyBorder="1"/>
    <xf numFmtId="49" fontId="4" fillId="0" borderId="0" xfId="0" applyNumberFormat="1" applyFont="1" applyBorder="1" applyAlignment="1">
      <alignment horizontal="center"/>
    </xf>
    <xf numFmtId="49" fontId="7" fillId="0" borderId="0" xfId="0" applyNumberFormat="1" applyFont="1" applyBorder="1" applyAlignment="1">
      <alignment horizontal="left"/>
    </xf>
    <xf numFmtId="0" fontId="4" fillId="0" borderId="0" xfId="0" applyFont="1" applyBorder="1" applyAlignment="1">
      <alignment horizontal="center"/>
    </xf>
    <xf numFmtId="0" fontId="5" fillId="0" borderId="0" xfId="0" applyFont="1" applyBorder="1" applyAlignment="1">
      <alignment horizontal="left"/>
    </xf>
    <xf numFmtId="0" fontId="3" fillId="0" borderId="0" xfId="0" applyFont="1" applyBorder="1"/>
    <xf numFmtId="49" fontId="5" fillId="0" borderId="4" xfId="0" applyNumberFormat="1" applyFont="1" applyBorder="1" applyAlignment="1">
      <alignment horizontal="left"/>
    </xf>
    <xf numFmtId="49" fontId="5" fillId="0" borderId="5" xfId="0" applyNumberFormat="1" applyFont="1" applyBorder="1" applyAlignment="1">
      <alignment horizontal="center"/>
    </xf>
    <xf numFmtId="0" fontId="5" fillId="0" borderId="5" xfId="0" applyFont="1" applyBorder="1"/>
    <xf numFmtId="0" fontId="8" fillId="0" borderId="0" xfId="0" applyFont="1"/>
    <xf numFmtId="0" fontId="9" fillId="0" borderId="0" xfId="0" applyFont="1"/>
    <xf numFmtId="0" fontId="10" fillId="0" borderId="0" xfId="0" applyFont="1"/>
    <xf numFmtId="0" fontId="12" fillId="0" borderId="0" xfId="0" applyFont="1"/>
    <xf numFmtId="0" fontId="4" fillId="0" borderId="0" xfId="0" applyFont="1" applyFill="1" applyBorder="1"/>
    <xf numFmtId="0" fontId="3" fillId="0" borderId="0" xfId="0" applyFont="1" applyFill="1"/>
    <xf numFmtId="0" fontId="4" fillId="0" borderId="0" xfId="0" applyFont="1" applyFill="1"/>
    <xf numFmtId="0" fontId="5" fillId="0" borderId="0" xfId="0" applyFont="1" applyFill="1"/>
    <xf numFmtId="0" fontId="5" fillId="0" borderId="0" xfId="0" applyFont="1" applyFill="1" applyAlignment="1">
      <alignment horizontal="center" wrapText="1"/>
    </xf>
    <xf numFmtId="0" fontId="9" fillId="0" borderId="0" xfId="0" applyFont="1" applyFill="1"/>
    <xf numFmtId="0" fontId="2" fillId="0" borderId="2" xfId="0" applyFont="1" applyFill="1" applyBorder="1"/>
    <xf numFmtId="0" fontId="2" fillId="0" borderId="3" xfId="0" applyFont="1" applyFill="1" applyBorder="1"/>
    <xf numFmtId="164" fontId="4" fillId="0" borderId="0" xfId="0" applyNumberFormat="1" applyFont="1" applyFill="1"/>
    <xf numFmtId="164" fontId="4" fillId="0" borderId="0" xfId="0" applyNumberFormat="1" applyFont="1" applyFill="1" applyBorder="1"/>
    <xf numFmtId="0" fontId="9" fillId="0" borderId="0" xfId="0" applyFont="1" applyFill="1" applyAlignment="1">
      <alignment wrapText="1"/>
    </xf>
    <xf numFmtId="9" fontId="4" fillId="0" borderId="0" xfId="0" applyNumberFormat="1" applyFont="1" applyFill="1" applyBorder="1"/>
    <xf numFmtId="3" fontId="4" fillId="0" borderId="0" xfId="0" applyNumberFormat="1" applyFont="1" applyFill="1" applyBorder="1"/>
    <xf numFmtId="0" fontId="3" fillId="0" borderId="0" xfId="0" applyFont="1" applyFill="1" applyBorder="1"/>
    <xf numFmtId="164" fontId="4" fillId="0" borderId="0" xfId="0" applyNumberFormat="1" applyFont="1" applyFill="1" applyBorder="1" applyAlignment="1">
      <alignment horizontal="right"/>
    </xf>
    <xf numFmtId="0" fontId="9" fillId="0" borderId="0" xfId="0" applyFont="1" applyFill="1" applyAlignment="1"/>
    <xf numFmtId="0" fontId="5" fillId="0" borderId="5" xfId="0" applyFont="1" applyFill="1" applyBorder="1"/>
    <xf numFmtId="0" fontId="14" fillId="0" borderId="0" xfId="0" applyFont="1" applyAlignment="1">
      <alignment horizontal="left" vertical="center" indent="4"/>
    </xf>
    <xf numFmtId="44" fontId="0" fillId="0" borderId="0" xfId="2" applyFont="1"/>
    <xf numFmtId="49" fontId="5" fillId="0" borderId="0" xfId="0" applyNumberFormat="1" applyFont="1" applyAlignment="1">
      <alignment horizontal="center"/>
    </xf>
    <xf numFmtId="0" fontId="4" fillId="0" borderId="0" xfId="3" applyFont="1" applyFill="1" applyBorder="1"/>
    <xf numFmtId="3" fontId="4" fillId="0" borderId="0" xfId="3" applyNumberFormat="1" applyFont="1" applyFill="1" applyBorder="1"/>
    <xf numFmtId="164" fontId="4" fillId="0" borderId="0" xfId="3" applyNumberFormat="1" applyFont="1" applyFill="1" applyBorder="1"/>
    <xf numFmtId="3" fontId="4" fillId="0" borderId="0" xfId="3" applyNumberFormat="1" applyFont="1" applyFill="1" applyAlignment="1">
      <alignment horizontal="right"/>
    </xf>
    <xf numFmtId="0" fontId="4" fillId="0" borderId="0" xfId="3" applyFont="1" applyFill="1"/>
    <xf numFmtId="164" fontId="4" fillId="0" borderId="0" xfId="3" applyNumberFormat="1" applyFont="1" applyFill="1" applyAlignment="1">
      <alignment horizontal="right"/>
    </xf>
    <xf numFmtId="0" fontId="4" fillId="0" borderId="0" xfId="3" applyFont="1" applyFill="1" applyBorder="1" applyAlignment="1">
      <alignment horizontal="center"/>
    </xf>
    <xf numFmtId="0" fontId="4" fillId="0" borderId="0" xfId="3" applyFont="1" applyFill="1" applyAlignment="1">
      <alignment horizontal="center"/>
    </xf>
    <xf numFmtId="0" fontId="4" fillId="0" borderId="0" xfId="4" applyFont="1" applyFill="1" applyBorder="1" applyAlignment="1">
      <alignment horizontal="center"/>
    </xf>
    <xf numFmtId="0" fontId="4" fillId="0" borderId="0" xfId="4" applyFont="1" applyFill="1" applyBorder="1"/>
    <xf numFmtId="3" fontId="4" fillId="0" borderId="0" xfId="4" applyNumberFormat="1" applyFont="1" applyFill="1" applyBorder="1"/>
    <xf numFmtId="49" fontId="4" fillId="0" borderId="0" xfId="4" applyNumberFormat="1" applyFont="1" applyFill="1" applyBorder="1" applyAlignment="1">
      <alignment horizontal="center"/>
    </xf>
    <xf numFmtId="0" fontId="4" fillId="0" borderId="0" xfId="4" applyFont="1" applyFill="1"/>
    <xf numFmtId="164" fontId="4" fillId="0" borderId="0" xfId="4" applyNumberFormat="1" applyFont="1" applyFill="1" applyBorder="1" applyAlignment="1">
      <alignment horizontal="right"/>
    </xf>
    <xf numFmtId="0" fontId="4" fillId="0" borderId="0" xfId="4" applyFont="1" applyFill="1" applyBorder="1" applyAlignment="1"/>
    <xf numFmtId="49" fontId="4" fillId="0" borderId="0" xfId="3" applyNumberFormat="1" applyFont="1" applyFill="1" applyAlignment="1">
      <alignment horizontal="center"/>
    </xf>
    <xf numFmtId="3" fontId="4" fillId="0" borderId="0" xfId="3" applyNumberFormat="1" applyFont="1" applyFill="1"/>
    <xf numFmtId="49" fontId="4" fillId="0" borderId="0" xfId="3" applyNumberFormat="1" applyFont="1" applyFill="1" applyBorder="1" applyAlignment="1">
      <alignment horizontal="center"/>
    </xf>
    <xf numFmtId="9" fontId="4" fillId="0" borderId="0" xfId="3" applyNumberFormat="1" applyFont="1" applyFill="1" applyBorder="1"/>
    <xf numFmtId="0" fontId="16" fillId="0" borderId="0" xfId="0" applyFont="1" applyFill="1"/>
    <xf numFmtId="9" fontId="4" fillId="0" borderId="0" xfId="3" applyNumberFormat="1" applyFont="1" applyFill="1"/>
    <xf numFmtId="0" fontId="5" fillId="0" borderId="0" xfId="3" applyFont="1" applyFill="1"/>
    <xf numFmtId="0" fontId="0" fillId="0" borderId="0" xfId="0" applyAlignment="1"/>
    <xf numFmtId="0" fontId="18" fillId="0" borderId="0" xfId="0" applyFont="1"/>
    <xf numFmtId="3" fontId="19" fillId="0" borderId="8" xfId="0" applyNumberFormat="1" applyFont="1" applyBorder="1"/>
    <xf numFmtId="0" fontId="11" fillId="0" borderId="8" xfId="0" applyFont="1" applyBorder="1" applyAlignment="1"/>
    <xf numFmtId="0" fontId="11" fillId="0" borderId="9" xfId="0" applyFont="1" applyBorder="1" applyAlignment="1"/>
    <xf numFmtId="0" fontId="19" fillId="0" borderId="0" xfId="0" applyFont="1"/>
    <xf numFmtId="3" fontId="19" fillId="0" borderId="0" xfId="0" applyNumberFormat="1" applyFont="1" applyBorder="1"/>
    <xf numFmtId="49" fontId="1" fillId="0" borderId="11" xfId="0" applyNumberFormat="1" applyFont="1" applyBorder="1" applyAlignment="1"/>
    <xf numFmtId="9" fontId="4" fillId="0" borderId="0" xfId="0" applyNumberFormat="1" applyFont="1" applyFill="1" applyBorder="1" applyAlignment="1"/>
    <xf numFmtId="0" fontId="17" fillId="0" borderId="0" xfId="0" applyFont="1" applyBorder="1"/>
    <xf numFmtId="0" fontId="1" fillId="0" borderId="11" xfId="0" applyFont="1" applyBorder="1" applyAlignment="1"/>
    <xf numFmtId="0" fontId="1" fillId="0" borderId="0" xfId="0" applyFont="1" applyAlignment="1"/>
    <xf numFmtId="49" fontId="4" fillId="0" borderId="0" xfId="0" applyNumberFormat="1" applyFont="1" applyFill="1" applyAlignment="1">
      <alignment horizontal="left"/>
    </xf>
    <xf numFmtId="49" fontId="4" fillId="0" borderId="0" xfId="0" applyNumberFormat="1" applyFont="1" applyFill="1" applyAlignment="1">
      <alignment horizontal="center"/>
    </xf>
    <xf numFmtId="0" fontId="4" fillId="0" borderId="0" xfId="3" applyFont="1" applyFill="1" applyAlignment="1">
      <alignment wrapText="1"/>
    </xf>
    <xf numFmtId="0" fontId="4" fillId="0" borderId="0" xfId="4" applyFont="1" applyFill="1" applyAlignment="1">
      <alignment wrapText="1"/>
    </xf>
    <xf numFmtId="0" fontId="4" fillId="0" borderId="0" xfId="0" applyFont="1" applyBorder="1" applyAlignment="1">
      <alignment wrapText="1"/>
    </xf>
    <xf numFmtId="0" fontId="9" fillId="0" borderId="0" xfId="0" applyFont="1" applyAlignment="1">
      <alignment wrapText="1"/>
    </xf>
    <xf numFmtId="49" fontId="20" fillId="0" borderId="0" xfId="0" applyNumberFormat="1" applyFont="1" applyAlignment="1">
      <alignment horizontal="left"/>
    </xf>
    <xf numFmtId="49" fontId="20" fillId="0" borderId="0" xfId="0" applyNumberFormat="1" applyFont="1" applyAlignment="1">
      <alignment horizontal="center"/>
    </xf>
    <xf numFmtId="0" fontId="20" fillId="0" borderId="0" xfId="0" applyFont="1"/>
    <xf numFmtId="3" fontId="20" fillId="0" borderId="0" xfId="0" applyNumberFormat="1" applyFont="1"/>
    <xf numFmtId="0" fontId="7" fillId="0" borderId="0" xfId="0" applyFont="1" applyFill="1" applyAlignment="1">
      <alignment horizontal="center" wrapText="1"/>
    </xf>
    <xf numFmtId="9" fontId="7" fillId="0" borderId="0" xfId="0" applyNumberFormat="1" applyFont="1" applyFill="1" applyAlignment="1">
      <alignment horizontal="center"/>
    </xf>
    <xf numFmtId="164" fontId="4" fillId="0" borderId="0" xfId="0" applyNumberFormat="1" applyFont="1" applyBorder="1"/>
    <xf numFmtId="164" fontId="4" fillId="0" borderId="0" xfId="3" applyNumberFormat="1" applyFont="1" applyFill="1" applyAlignment="1">
      <alignment horizontal="right" wrapText="1"/>
    </xf>
    <xf numFmtId="3" fontId="4" fillId="0" borderId="0" xfId="0" applyNumberFormat="1" applyFont="1" applyBorder="1"/>
    <xf numFmtId="9" fontId="4" fillId="0" borderId="0" xfId="0" applyNumberFormat="1" applyFont="1" applyBorder="1"/>
    <xf numFmtId="3" fontId="20" fillId="0" borderId="0" xfId="0" applyNumberFormat="1" applyFont="1" applyFill="1" applyBorder="1"/>
    <xf numFmtId="0" fontId="20" fillId="0" borderId="0" xfId="0" applyFont="1" applyBorder="1"/>
    <xf numFmtId="0" fontId="20" fillId="0" borderId="0" xfId="0" applyFont="1" applyFill="1" applyBorder="1" applyAlignment="1">
      <alignment horizontal="center"/>
    </xf>
    <xf numFmtId="0" fontId="20" fillId="0" borderId="0" xfId="0" applyFont="1" applyFill="1" applyBorder="1"/>
    <xf numFmtId="9" fontId="20" fillId="0" borderId="0" xfId="0" applyNumberFormat="1" applyFont="1" applyFill="1" applyBorder="1"/>
    <xf numFmtId="0" fontId="4" fillId="0" borderId="0" xfId="0" applyFont="1" applyFill="1" applyBorder="1" applyAlignment="1">
      <alignment wrapText="1"/>
    </xf>
    <xf numFmtId="0" fontId="4" fillId="0" borderId="0" xfId="0" applyFont="1" applyFill="1" applyAlignment="1">
      <alignment horizontal="left"/>
    </xf>
    <xf numFmtId="49" fontId="23" fillId="0" borderId="0" xfId="0" applyNumberFormat="1" applyFont="1" applyBorder="1" applyAlignment="1">
      <alignment horizontal="center"/>
    </xf>
    <xf numFmtId="0" fontId="24" fillId="0" borderId="0" xfId="0" applyFont="1"/>
    <xf numFmtId="49" fontId="26" fillId="0" borderId="0" xfId="0" applyNumberFormat="1" applyFont="1" applyAlignment="1">
      <alignment horizontal="center"/>
    </xf>
    <xf numFmtId="0" fontId="22" fillId="0" borderId="0" xfId="0" applyFont="1" applyBorder="1" applyAlignment="1">
      <alignment wrapText="1"/>
    </xf>
    <xf numFmtId="0" fontId="25" fillId="0" borderId="0" xfId="0" applyFont="1" applyBorder="1" applyAlignment="1">
      <alignment wrapText="1"/>
    </xf>
    <xf numFmtId="0" fontId="25" fillId="0" borderId="11" xfId="0" applyFont="1" applyBorder="1" applyAlignment="1">
      <alignment wrapText="1"/>
    </xf>
    <xf numFmtId="0" fontId="25" fillId="0" borderId="12" xfId="0" applyFont="1" applyBorder="1" applyAlignment="1">
      <alignment wrapText="1"/>
    </xf>
    <xf numFmtId="0" fontId="23" fillId="0" borderId="0" xfId="0" applyFont="1" applyFill="1"/>
    <xf numFmtId="0" fontId="28" fillId="0" borderId="0" xfId="0" applyFont="1" applyFill="1" applyBorder="1" applyAlignment="1"/>
    <xf numFmtId="0" fontId="27" fillId="0" borderId="14" xfId="0" applyFont="1" applyFill="1" applyBorder="1" applyAlignment="1">
      <alignment wrapText="1"/>
    </xf>
    <xf numFmtId="0" fontId="30" fillId="0" borderId="0" xfId="0" applyFont="1" applyFill="1"/>
    <xf numFmtId="9" fontId="31" fillId="0" borderId="0" xfId="1" applyNumberFormat="1" applyFont="1" applyFill="1"/>
    <xf numFmtId="1" fontId="31" fillId="0" borderId="0" xfId="0" applyNumberFormat="1" applyFont="1" applyFill="1" applyAlignment="1">
      <alignment horizontal="center"/>
    </xf>
    <xf numFmtId="49" fontId="30" fillId="0" borderId="0" xfId="0" applyNumberFormat="1" applyFont="1" applyFill="1" applyAlignment="1">
      <alignment horizontal="center"/>
    </xf>
    <xf numFmtId="0" fontId="29" fillId="0" borderId="0" xfId="0" applyFont="1" applyFill="1"/>
    <xf numFmtId="9" fontId="32" fillId="0" borderId="0" xfId="0" applyNumberFormat="1" applyFont="1" applyFill="1"/>
    <xf numFmtId="0" fontId="32" fillId="0" borderId="0" xfId="0" applyFont="1" applyFill="1"/>
    <xf numFmtId="9" fontId="31" fillId="0" borderId="0" xfId="0" applyNumberFormat="1" applyFont="1" applyFill="1"/>
    <xf numFmtId="0" fontId="31" fillId="0" borderId="0" xfId="0" applyFont="1" applyFill="1"/>
    <xf numFmtId="0" fontId="30" fillId="0" borderId="0" xfId="0" applyFont="1" applyFill="1" applyAlignment="1">
      <alignment horizontal="center"/>
    </xf>
    <xf numFmtId="0" fontId="30" fillId="0" borderId="0" xfId="0" applyFont="1" applyFill="1" applyAlignment="1">
      <alignment horizontal="right"/>
    </xf>
    <xf numFmtId="164" fontId="30" fillId="0" borderId="0" xfId="0" applyNumberFormat="1" applyFont="1" applyFill="1"/>
    <xf numFmtId="49" fontId="30" fillId="0" borderId="0" xfId="0" applyNumberFormat="1" applyFont="1" applyFill="1" applyAlignment="1">
      <alignment horizontal="left"/>
    </xf>
    <xf numFmtId="164" fontId="30" fillId="0" borderId="0" xfId="0" applyNumberFormat="1" applyFont="1" applyFill="1" applyBorder="1"/>
    <xf numFmtId="0" fontId="33" fillId="0" borderId="0" xfId="0" applyFont="1" applyFill="1" applyBorder="1"/>
    <xf numFmtId="0" fontId="30" fillId="0" borderId="0" xfId="0" applyFont="1" applyFill="1" applyBorder="1"/>
    <xf numFmtId="49" fontId="31" fillId="0" borderId="0" xfId="0" applyNumberFormat="1" applyFont="1" applyFill="1" applyBorder="1" applyAlignment="1">
      <alignment horizontal="left"/>
    </xf>
    <xf numFmtId="164" fontId="34" fillId="0" borderId="0" xfId="0" applyNumberFormat="1" applyFont="1" applyFill="1" applyBorder="1"/>
    <xf numFmtId="49" fontId="30" fillId="0" borderId="0" xfId="0" applyNumberFormat="1" applyFont="1" applyFill="1" applyBorder="1" applyAlignment="1">
      <alignment horizontal="center"/>
    </xf>
    <xf numFmtId="49" fontId="30" fillId="0" borderId="0" xfId="4" applyNumberFormat="1" applyFont="1" applyFill="1" applyBorder="1" applyAlignment="1">
      <alignment horizontal="center"/>
    </xf>
    <xf numFmtId="0" fontId="30" fillId="0" borderId="0" xfId="4" applyFont="1" applyFill="1" applyBorder="1"/>
    <xf numFmtId="3" fontId="30" fillId="0" borderId="0" xfId="4" applyNumberFormat="1" applyFont="1" applyFill="1" applyBorder="1"/>
    <xf numFmtId="9" fontId="30" fillId="0" borderId="0" xfId="4" applyNumberFormat="1" applyFont="1" applyFill="1" applyBorder="1"/>
    <xf numFmtId="164" fontId="34" fillId="0" borderId="0" xfId="4" applyNumberFormat="1" applyFont="1" applyFill="1" applyBorder="1" applyAlignment="1">
      <alignment horizontal="right"/>
    </xf>
    <xf numFmtId="0" fontId="30" fillId="0" borderId="0" xfId="4" applyFont="1" applyFill="1" applyBorder="1" applyAlignment="1">
      <alignment wrapText="1"/>
    </xf>
    <xf numFmtId="164" fontId="30" fillId="0" borderId="0" xfId="4" applyNumberFormat="1" applyFont="1" applyFill="1" applyBorder="1"/>
    <xf numFmtId="49" fontId="30" fillId="0" borderId="0" xfId="0" applyNumberFormat="1" applyFont="1" applyAlignment="1">
      <alignment horizontal="left"/>
    </xf>
    <xf numFmtId="0" fontId="30" fillId="0" borderId="0" xfId="0" applyFont="1"/>
    <xf numFmtId="164" fontId="30" fillId="0" borderId="0" xfId="4" applyNumberFormat="1" applyFont="1" applyFill="1" applyBorder="1" applyAlignment="1">
      <alignment horizontal="right"/>
    </xf>
    <xf numFmtId="164" fontId="30" fillId="0" borderId="0" xfId="4" applyNumberFormat="1" applyFont="1" applyFill="1" applyAlignment="1">
      <alignment horizontal="right"/>
    </xf>
    <xf numFmtId="49" fontId="30" fillId="0" borderId="0" xfId="0" applyNumberFormat="1" applyFont="1" applyBorder="1" applyAlignment="1">
      <alignment horizontal="center"/>
    </xf>
    <xf numFmtId="0" fontId="30" fillId="0" borderId="0" xfId="0" applyFont="1" applyBorder="1"/>
    <xf numFmtId="9" fontId="30" fillId="0" borderId="0" xfId="4" applyNumberFormat="1" applyFont="1" applyFill="1"/>
    <xf numFmtId="164" fontId="30" fillId="0" borderId="0" xfId="4" applyNumberFormat="1" applyFont="1" applyFill="1" applyBorder="1" applyAlignment="1">
      <alignment horizontal="right" wrapText="1"/>
    </xf>
    <xf numFmtId="49" fontId="30" fillId="0" borderId="0" xfId="4" applyNumberFormat="1" applyFont="1" applyFill="1" applyAlignment="1">
      <alignment horizontal="center"/>
    </xf>
    <xf numFmtId="0" fontId="30" fillId="0" borderId="0" xfId="4" applyFont="1" applyFill="1"/>
    <xf numFmtId="164" fontId="30" fillId="0" borderId="0" xfId="3" applyNumberFormat="1" applyFont="1" applyFill="1" applyAlignment="1">
      <alignment horizontal="right" wrapText="1"/>
    </xf>
    <xf numFmtId="49" fontId="23" fillId="0" borderId="0" xfId="0" applyNumberFormat="1" applyFont="1" applyAlignment="1">
      <alignment horizontal="left"/>
    </xf>
    <xf numFmtId="0" fontId="23" fillId="0" borderId="0" xfId="0" applyFont="1"/>
    <xf numFmtId="0" fontId="36" fillId="0" borderId="0" xfId="0" applyNumberFormat="1" applyFont="1" applyFill="1" applyAlignment="1" applyProtection="1">
      <alignment horizontal="center"/>
      <protection locked="0"/>
    </xf>
    <xf numFmtId="1" fontId="36" fillId="0" borderId="0" xfId="0" applyNumberFormat="1" applyFont="1" applyFill="1" applyAlignment="1" applyProtection="1">
      <alignment horizontal="center"/>
      <protection locked="0"/>
    </xf>
    <xf numFmtId="0" fontId="36" fillId="0" borderId="0" xfId="0" applyFont="1" applyFill="1" applyProtection="1">
      <protection locked="0"/>
    </xf>
    <xf numFmtId="0" fontId="38" fillId="0" borderId="0" xfId="0" applyFont="1" applyFill="1" applyProtection="1">
      <protection locked="0"/>
    </xf>
    <xf numFmtId="0" fontId="36" fillId="0" borderId="0" xfId="0" applyFont="1" applyFill="1" applyAlignment="1" applyProtection="1">
      <alignment horizontal="center"/>
      <protection locked="0"/>
    </xf>
    <xf numFmtId="0" fontId="7" fillId="0" borderId="0" xfId="0" applyFont="1" applyFill="1" applyProtection="1">
      <protection locked="0"/>
    </xf>
    <xf numFmtId="49" fontId="23" fillId="0" borderId="0" xfId="0" applyNumberFormat="1" applyFont="1" applyAlignment="1">
      <alignment horizontal="center"/>
    </xf>
    <xf numFmtId="9" fontId="36" fillId="0" borderId="0" xfId="1" applyFont="1" applyFill="1" applyProtection="1">
      <protection locked="0"/>
    </xf>
    <xf numFmtId="0" fontId="35" fillId="0" borderId="0" xfId="0" applyFont="1" applyFill="1" applyAlignment="1">
      <alignment horizontal="center" wrapText="1"/>
    </xf>
    <xf numFmtId="0" fontId="35" fillId="0" borderId="0" xfId="0" applyFont="1" applyFill="1"/>
    <xf numFmtId="0" fontId="35" fillId="0" borderId="0" xfId="0" applyFont="1" applyFill="1" applyAlignment="1">
      <alignment horizontal="center"/>
    </xf>
    <xf numFmtId="0" fontId="37" fillId="0" borderId="0" xfId="0" applyFont="1" applyFill="1" applyProtection="1">
      <protection locked="0"/>
    </xf>
    <xf numFmtId="0" fontId="11" fillId="2" borderId="0" xfId="0" applyFont="1" applyFill="1" applyBorder="1" applyAlignment="1"/>
    <xf numFmtId="0" fontId="11" fillId="0" borderId="0" xfId="0" applyFont="1" applyBorder="1" applyAlignment="1"/>
    <xf numFmtId="0" fontId="5" fillId="0" borderId="0" xfId="0" applyFont="1" applyFill="1" applyAlignment="1">
      <alignment horizontal="right"/>
    </xf>
    <xf numFmtId="9" fontId="40" fillId="0" borderId="0" xfId="1" applyNumberFormat="1" applyFont="1" applyFill="1"/>
    <xf numFmtId="1" fontId="40" fillId="0" borderId="0" xfId="0" applyNumberFormat="1" applyFont="1" applyFill="1" applyAlignment="1">
      <alignment horizontal="center"/>
    </xf>
    <xf numFmtId="49" fontId="5" fillId="0" borderId="0" xfId="0" applyNumberFormat="1" applyFont="1" applyFill="1" applyAlignment="1">
      <alignment horizontal="center"/>
    </xf>
    <xf numFmtId="164" fontId="5" fillId="0" borderId="6" xfId="0" applyNumberFormat="1" applyFont="1" applyFill="1" applyBorder="1"/>
    <xf numFmtId="3" fontId="22" fillId="0" borderId="0" xfId="0" applyNumberFormat="1" applyFont="1" applyBorder="1"/>
    <xf numFmtId="49" fontId="41" fillId="0" borderId="0" xfId="0" applyNumberFormat="1" applyFont="1" applyFill="1" applyAlignment="1">
      <alignment horizontal="center"/>
    </xf>
    <xf numFmtId="49" fontId="41" fillId="0" borderId="0" xfId="0" applyNumberFormat="1" applyFont="1" applyAlignment="1">
      <alignment horizontal="center"/>
    </xf>
    <xf numFmtId="0" fontId="23" fillId="0" borderId="0" xfId="3" applyFont="1" applyFill="1" applyBorder="1"/>
    <xf numFmtId="164" fontId="23" fillId="0" borderId="0" xfId="0" applyNumberFormat="1" applyFont="1" applyFill="1"/>
    <xf numFmtId="0" fontId="23" fillId="0" borderId="0" xfId="0" applyFont="1" applyFill="1" applyBorder="1"/>
    <xf numFmtId="0" fontId="23" fillId="0" borderId="0" xfId="0" applyFont="1" applyFill="1" applyBorder="1" applyAlignment="1">
      <alignment horizontal="center"/>
    </xf>
    <xf numFmtId="3" fontId="23" fillId="0" borderId="0" xfId="0" applyNumberFormat="1" applyFont="1" applyFill="1" applyBorder="1"/>
    <xf numFmtId="9" fontId="23" fillId="0" borderId="0" xfId="0" applyNumberFormat="1" applyFont="1" applyFill="1" applyBorder="1"/>
    <xf numFmtId="164" fontId="23" fillId="0" borderId="0" xfId="0" applyNumberFormat="1" applyFont="1" applyFill="1" applyBorder="1"/>
    <xf numFmtId="49" fontId="46" fillId="0" borderId="0" xfId="0" applyNumberFormat="1" applyFont="1" applyAlignment="1">
      <alignment horizontal="center"/>
    </xf>
    <xf numFmtId="0" fontId="46" fillId="0" borderId="0" xfId="0" applyFont="1"/>
    <xf numFmtId="0" fontId="46" fillId="0" borderId="0" xfId="0" applyFont="1" applyFill="1"/>
    <xf numFmtId="0" fontId="46" fillId="0" borderId="0" xfId="0" applyFont="1" applyFill="1" applyAlignment="1">
      <alignment horizontal="right"/>
    </xf>
    <xf numFmtId="0" fontId="34" fillId="0" borderId="0" xfId="0" applyFont="1" applyFill="1"/>
    <xf numFmtId="9" fontId="47" fillId="0" borderId="0" xfId="1" applyNumberFormat="1" applyFont="1" applyFill="1"/>
    <xf numFmtId="1" fontId="47" fillId="0" borderId="0" xfId="0" applyNumberFormat="1" applyFont="1" applyFill="1" applyAlignment="1">
      <alignment horizontal="center"/>
    </xf>
    <xf numFmtId="49" fontId="46" fillId="0" borderId="0" xfId="0" applyNumberFormat="1" applyFont="1" applyFill="1" applyAlignment="1">
      <alignment horizontal="center"/>
    </xf>
    <xf numFmtId="49" fontId="36" fillId="0" borderId="0" xfId="0" applyNumberFormat="1" applyFont="1" applyFill="1" applyAlignment="1" applyProtection="1">
      <alignment horizontal="center"/>
      <protection locked="0"/>
    </xf>
    <xf numFmtId="9" fontId="49" fillId="0" borderId="0" xfId="1" applyNumberFormat="1" applyFont="1" applyFill="1"/>
    <xf numFmtId="1" fontId="49" fillId="0" borderId="0" xfId="0" applyNumberFormat="1" applyFont="1" applyFill="1" applyAlignment="1">
      <alignment horizontal="center"/>
    </xf>
    <xf numFmtId="49" fontId="48" fillId="0" borderId="0" xfId="0" applyNumberFormat="1" applyFont="1" applyFill="1" applyAlignment="1">
      <alignment horizontal="center"/>
    </xf>
    <xf numFmtId="3" fontId="0" fillId="0" borderId="0" xfId="0" applyNumberFormat="1"/>
    <xf numFmtId="49" fontId="52" fillId="0" borderId="0" xfId="0" applyNumberFormat="1" applyFont="1" applyFill="1" applyAlignment="1">
      <alignment horizontal="center"/>
    </xf>
    <xf numFmtId="49" fontId="33" fillId="0" borderId="0" xfId="0" applyNumberFormat="1" applyFont="1" applyFill="1" applyAlignment="1">
      <alignment horizontal="center"/>
    </xf>
    <xf numFmtId="0" fontId="51" fillId="0" borderId="0" xfId="0" applyFont="1" applyFill="1" applyBorder="1" applyAlignment="1">
      <alignment horizontal="center"/>
    </xf>
    <xf numFmtId="0" fontId="51" fillId="0" borderId="0" xfId="0" applyFont="1" applyFill="1" applyBorder="1"/>
    <xf numFmtId="3" fontId="51" fillId="0" borderId="0" xfId="0" applyNumberFormat="1" applyFont="1" applyFill="1" applyBorder="1"/>
    <xf numFmtId="9" fontId="51" fillId="0" borderId="0" xfId="0" applyNumberFormat="1" applyFont="1" applyFill="1" applyBorder="1"/>
    <xf numFmtId="164" fontId="51" fillId="0" borderId="0" xfId="0" applyNumberFormat="1" applyFont="1" applyFill="1" applyBorder="1"/>
    <xf numFmtId="0" fontId="53" fillId="0" borderId="0" xfId="0" applyFont="1" applyFill="1" applyBorder="1" applyAlignment="1">
      <alignment horizontal="center"/>
    </xf>
    <xf numFmtId="0" fontId="53" fillId="0" borderId="0" xfId="0" applyFont="1" applyFill="1" applyBorder="1"/>
    <xf numFmtId="3" fontId="53" fillId="0" borderId="0" xfId="0" applyNumberFormat="1" applyFont="1" applyFill="1" applyBorder="1"/>
    <xf numFmtId="9" fontId="53" fillId="0" borderId="0" xfId="0" applyNumberFormat="1" applyFont="1" applyFill="1" applyBorder="1"/>
    <xf numFmtId="164" fontId="53" fillId="0" borderId="0" xfId="0" applyNumberFormat="1" applyFont="1" applyFill="1" applyBorder="1"/>
    <xf numFmtId="49" fontId="53" fillId="0" borderId="0" xfId="0" applyNumberFormat="1" applyFont="1" applyFill="1" applyAlignment="1">
      <alignment horizontal="center"/>
    </xf>
    <xf numFmtId="0" fontId="53" fillId="0" borderId="0" xfId="3" applyFont="1" applyFill="1" applyBorder="1"/>
    <xf numFmtId="0" fontId="53" fillId="0" borderId="0" xfId="0" applyFont="1" applyFill="1"/>
    <xf numFmtId="3" fontId="53" fillId="0" borderId="0" xfId="3" applyNumberFormat="1" applyFont="1" applyFill="1" applyBorder="1"/>
    <xf numFmtId="0" fontId="53" fillId="0" borderId="0" xfId="3" applyFont="1" applyFill="1" applyAlignment="1">
      <alignment vertical="center" wrapText="1"/>
    </xf>
    <xf numFmtId="0" fontId="56" fillId="0" borderId="0" xfId="0" applyFont="1" applyFill="1" applyAlignment="1">
      <alignment vertical="center"/>
    </xf>
    <xf numFmtId="0" fontId="53" fillId="0" borderId="0" xfId="0" applyFont="1"/>
    <xf numFmtId="0" fontId="53" fillId="0" borderId="0" xfId="0" applyFont="1" applyFill="1" applyAlignment="1">
      <alignment horizontal="right"/>
    </xf>
    <xf numFmtId="0" fontId="55" fillId="0" borderId="0" xfId="0" applyFont="1" applyFill="1"/>
    <xf numFmtId="9" fontId="57" fillId="0" borderId="0" xfId="1" applyNumberFormat="1" applyFont="1" applyFill="1"/>
    <xf numFmtId="1" fontId="57" fillId="0" borderId="0" xfId="0" applyNumberFormat="1" applyFont="1" applyFill="1" applyAlignment="1">
      <alignment horizontal="center"/>
    </xf>
    <xf numFmtId="0" fontId="24" fillId="0" borderId="0" xfId="0" applyFont="1" applyFill="1"/>
    <xf numFmtId="164" fontId="23" fillId="0" borderId="0" xfId="4" applyNumberFormat="1" applyFont="1" applyFill="1" applyBorder="1" applyAlignment="1">
      <alignment horizontal="right"/>
    </xf>
    <xf numFmtId="49" fontId="53" fillId="0" borderId="0" xfId="0" applyNumberFormat="1" applyFont="1" applyFill="1" applyAlignment="1">
      <alignment horizontal="left"/>
    </xf>
    <xf numFmtId="49" fontId="23" fillId="0" borderId="0" xfId="4" applyNumberFormat="1" applyFont="1" applyFill="1" applyBorder="1" applyAlignment="1">
      <alignment horizontal="center"/>
    </xf>
    <xf numFmtId="0" fontId="58" fillId="2" borderId="0" xfId="0" applyFont="1" applyFill="1" applyBorder="1" applyAlignment="1"/>
    <xf numFmtId="14" fontId="23" fillId="0" borderId="0" xfId="0" applyNumberFormat="1" applyFont="1" applyBorder="1" applyAlignment="1">
      <alignment wrapText="1"/>
    </xf>
    <xf numFmtId="49" fontId="53" fillId="0" borderId="0" xfId="0" applyNumberFormat="1" applyFont="1" applyAlignment="1">
      <alignment horizontal="center"/>
    </xf>
    <xf numFmtId="0" fontId="56" fillId="0" borderId="0" xfId="0" applyFont="1" applyFill="1"/>
    <xf numFmtId="9" fontId="59" fillId="0" borderId="0" xfId="1" applyNumberFormat="1" applyFont="1" applyFill="1"/>
    <xf numFmtId="1" fontId="59" fillId="0" borderId="0" xfId="0" applyNumberFormat="1" applyFont="1" applyFill="1" applyAlignment="1">
      <alignment horizontal="center"/>
    </xf>
    <xf numFmtId="49" fontId="60" fillId="0" borderId="0" xfId="0" applyNumberFormat="1" applyFont="1" applyAlignment="1">
      <alignment horizontal="center"/>
    </xf>
    <xf numFmtId="0" fontId="60" fillId="0" borderId="0" xfId="0" applyFont="1"/>
    <xf numFmtId="0" fontId="60" fillId="0" borderId="0" xfId="0" applyFont="1" applyFill="1"/>
    <xf numFmtId="0" fontId="60" fillId="0" borderId="0" xfId="0" applyFont="1" applyFill="1" applyAlignment="1">
      <alignment horizontal="right"/>
    </xf>
    <xf numFmtId="9" fontId="61" fillId="0" borderId="0" xfId="1" applyNumberFormat="1" applyFont="1" applyFill="1"/>
    <xf numFmtId="1" fontId="61" fillId="0" borderId="0" xfId="0" applyNumberFormat="1" applyFont="1" applyFill="1" applyAlignment="1">
      <alignment horizontal="center"/>
    </xf>
    <xf numFmtId="49" fontId="60" fillId="0" borderId="0" xfId="0" applyNumberFormat="1" applyFont="1" applyFill="1" applyAlignment="1">
      <alignment horizontal="center"/>
    </xf>
    <xf numFmtId="0" fontId="53" fillId="0" borderId="0" xfId="3" applyFont="1" applyFill="1"/>
    <xf numFmtId="0" fontId="53" fillId="0" borderId="0" xfId="3" applyFont="1" applyFill="1" applyAlignment="1">
      <alignment horizontal="center"/>
    </xf>
    <xf numFmtId="164" fontId="53" fillId="0" borderId="0" xfId="0" applyNumberFormat="1" applyFont="1" applyBorder="1"/>
    <xf numFmtId="0" fontId="56" fillId="0" borderId="0" xfId="0" applyFont="1"/>
    <xf numFmtId="0" fontId="56" fillId="0" borderId="0" xfId="0" applyFont="1" applyAlignment="1">
      <alignment horizontal="center"/>
    </xf>
    <xf numFmtId="164" fontId="53" fillId="0" borderId="0" xfId="4" applyNumberFormat="1" applyFont="1" applyFill="1" applyBorder="1" applyAlignment="1">
      <alignment horizontal="right"/>
    </xf>
    <xf numFmtId="0" fontId="58" fillId="0" borderId="0" xfId="0" applyFont="1" applyBorder="1"/>
    <xf numFmtId="0" fontId="58" fillId="0" borderId="0" xfId="0" applyFont="1" applyFill="1" applyBorder="1" applyAlignment="1">
      <alignment horizontal="center"/>
    </xf>
    <xf numFmtId="0" fontId="58" fillId="0" borderId="0" xfId="0" applyFont="1" applyBorder="1" applyAlignment="1">
      <alignment horizontal="left" wrapText="1"/>
    </xf>
    <xf numFmtId="0" fontId="58" fillId="0" borderId="14" xfId="0" applyFont="1" applyBorder="1" applyAlignment="1">
      <alignment horizontal="left" wrapText="1"/>
    </xf>
    <xf numFmtId="0" fontId="53" fillId="0" borderId="0" xfId="3" applyFont="1" applyFill="1" applyAlignment="1">
      <alignment horizontal="left"/>
    </xf>
    <xf numFmtId="0" fontId="53" fillId="0" borderId="0" xfId="3" applyFont="1" applyFill="1" applyBorder="1" applyAlignment="1">
      <alignment vertical="center" wrapText="1"/>
    </xf>
    <xf numFmtId="0" fontId="53" fillId="0" borderId="0" xfId="3" applyFont="1" applyFill="1" applyAlignment="1">
      <alignment vertical="center" wrapText="1"/>
    </xf>
    <xf numFmtId="0" fontId="56" fillId="0" borderId="0" xfId="0" applyFont="1" applyFill="1" applyAlignment="1">
      <alignment vertical="center"/>
    </xf>
    <xf numFmtId="49" fontId="11" fillId="0" borderId="7" xfId="0" applyNumberFormat="1" applyFont="1" applyBorder="1" applyAlignment="1">
      <alignment horizontal="left" vertical="center"/>
    </xf>
    <xf numFmtId="49" fontId="11" fillId="0" borderId="8" xfId="0" applyNumberFormat="1" applyFont="1" applyBorder="1" applyAlignment="1">
      <alignment horizontal="left" vertical="center"/>
    </xf>
    <xf numFmtId="49" fontId="1" fillId="2" borderId="13" xfId="0" applyNumberFormat="1"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0" fontId="11" fillId="0" borderId="10" xfId="0" applyFont="1" applyBorder="1" applyAlignment="1">
      <alignment horizontal="left"/>
    </xf>
    <xf numFmtId="0" fontId="11" fillId="0" borderId="11" xfId="0" applyFont="1" applyBorder="1" applyAlignment="1">
      <alignment horizontal="left"/>
    </xf>
    <xf numFmtId="0" fontId="4" fillId="0" borderId="0" xfId="3" applyFont="1" applyFill="1" applyAlignment="1">
      <alignment wrapText="1"/>
    </xf>
    <xf numFmtId="0" fontId="50" fillId="0" borderId="0" xfId="3" applyFont="1" applyFill="1" applyBorder="1" applyAlignment="1">
      <alignment vertical="center" wrapText="1"/>
    </xf>
    <xf numFmtId="0" fontId="50" fillId="0" borderId="0" xfId="3" applyFont="1" applyFill="1" applyAlignment="1">
      <alignment vertical="center" wrapText="1"/>
    </xf>
    <xf numFmtId="0" fontId="50" fillId="0" borderId="0" xfId="0" applyFont="1" applyFill="1" applyAlignment="1">
      <alignment vertical="center"/>
    </xf>
    <xf numFmtId="0" fontId="39" fillId="0" borderId="8" xfId="0" applyFont="1" applyFill="1" applyBorder="1" applyAlignment="1">
      <alignment horizontal="center" vertical="center"/>
    </xf>
    <xf numFmtId="0" fontId="30" fillId="0" borderId="0" xfId="4" applyFont="1" applyFill="1" applyAlignment="1">
      <alignment wrapText="1"/>
    </xf>
    <xf numFmtId="0" fontId="30" fillId="0" borderId="0" xfId="0" applyFont="1" applyFill="1" applyAlignment="1">
      <alignment horizontal="left" wrapText="1"/>
    </xf>
    <xf numFmtId="0" fontId="53" fillId="0" borderId="0" xfId="3" applyFont="1" applyFill="1" applyBorder="1" applyAlignment="1">
      <alignment horizontal="left" vertical="center" wrapText="1"/>
    </xf>
    <xf numFmtId="0" fontId="9" fillId="0" borderId="0" xfId="0" applyFont="1" applyAlignment="1">
      <alignment horizontal="center" wrapText="1"/>
    </xf>
    <xf numFmtId="0" fontId="53" fillId="0" borderId="0" xfId="0" applyFont="1" applyFill="1" applyAlignment="1">
      <alignment horizontal="right"/>
    </xf>
    <xf numFmtId="0" fontId="5" fillId="0" borderId="0" xfId="0" applyFont="1" applyFill="1" applyAlignment="1">
      <alignment horizontal="right"/>
    </xf>
    <xf numFmtId="0" fontId="53" fillId="0" borderId="0" xfId="0" applyFont="1" applyAlignment="1">
      <alignment horizontal="right"/>
    </xf>
    <xf numFmtId="0" fontId="30" fillId="0" borderId="0" xfId="4" applyFont="1" applyFill="1" applyBorder="1" applyAlignment="1">
      <alignment horizontal="left" wrapText="1"/>
    </xf>
    <xf numFmtId="0" fontId="4" fillId="0" borderId="0" xfId="0" applyFont="1" applyBorder="1" applyAlignment="1">
      <alignment horizontal="left"/>
    </xf>
  </cellXfs>
  <cellStyles count="5">
    <cellStyle name="Currency" xfId="2" builtinId="4"/>
    <cellStyle name="Normal" xfId="0" builtinId="0"/>
    <cellStyle name="Normal 2" xfId="3"/>
    <cellStyle name="Normal 3" xfId="4"/>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5"/>
  <sheetViews>
    <sheetView tabSelected="1" view="pageBreakPreview" topLeftCell="A64" zoomScaleNormal="100" zoomScaleSheetLayoutView="100" workbookViewId="0">
      <selection activeCell="J153" sqref="J153"/>
    </sheetView>
  </sheetViews>
  <sheetFormatPr defaultRowHeight="12.75" x14ac:dyDescent="0.2"/>
  <cols>
    <col min="1" max="1" width="4" style="23" customWidth="1"/>
    <col min="2" max="2" width="2.85546875" style="23" customWidth="1"/>
    <col min="3" max="3" width="9.140625" style="23"/>
    <col min="4" max="4" width="5.140625" style="23" customWidth="1"/>
    <col min="5" max="5" width="8.85546875" style="23" customWidth="1"/>
    <col min="6" max="6" width="12.85546875" style="23" customWidth="1"/>
    <col min="7" max="7" width="6.140625" style="31" customWidth="1"/>
    <col min="8" max="8" width="10" style="31" customWidth="1"/>
    <col min="9" max="9" width="2.7109375" style="31" customWidth="1"/>
    <col min="10" max="10" width="11.140625" style="31" customWidth="1"/>
    <col min="11" max="11" width="5.5703125" style="31" customWidth="1"/>
    <col min="12" max="12" width="5.7109375" style="31" customWidth="1"/>
    <col min="13" max="13" width="11.7109375" style="31" customWidth="1"/>
    <col min="14" max="14" width="11.28515625" customWidth="1"/>
    <col min="21" max="21" width="12.140625" customWidth="1"/>
    <col min="24" max="24" width="14.85546875" customWidth="1"/>
  </cols>
  <sheetData>
    <row r="1" spans="1:17" s="69" customFormat="1" ht="12" x14ac:dyDescent="0.2">
      <c r="A1" s="86"/>
      <c r="B1" s="87"/>
      <c r="C1" s="88"/>
      <c r="D1" s="88"/>
      <c r="E1" s="88"/>
      <c r="F1" s="88"/>
      <c r="G1" s="89"/>
      <c r="H1" s="88"/>
      <c r="I1" s="88"/>
      <c r="J1" s="88"/>
      <c r="K1" s="88"/>
      <c r="L1" s="88"/>
      <c r="M1" s="88"/>
    </row>
    <row r="2" spans="1:17" s="69" customFormat="1" thickBot="1" x14ac:dyDescent="0.25">
      <c r="A2" s="86"/>
      <c r="B2" s="87"/>
      <c r="C2" s="88"/>
      <c r="D2" s="88"/>
      <c r="E2" s="88"/>
      <c r="F2" s="88"/>
      <c r="G2" s="89"/>
      <c r="H2" s="88"/>
      <c r="I2" s="88"/>
      <c r="J2" s="88"/>
      <c r="K2" s="88"/>
      <c r="L2" s="88"/>
      <c r="M2" s="88"/>
    </row>
    <row r="3" spans="1:17" s="73" customFormat="1" ht="15" customHeight="1" x14ac:dyDescent="0.25">
      <c r="A3" s="248" t="s">
        <v>131</v>
      </c>
      <c r="B3" s="249"/>
      <c r="C3" s="249"/>
      <c r="D3" s="249"/>
      <c r="E3" s="249"/>
      <c r="F3" s="249"/>
      <c r="G3" s="70"/>
      <c r="H3" s="258" t="s">
        <v>133</v>
      </c>
      <c r="I3" s="258"/>
      <c r="J3" s="258"/>
      <c r="K3" s="71"/>
      <c r="L3" s="71"/>
      <c r="M3" s="72"/>
    </row>
    <row r="4" spans="1:17" s="73" customFormat="1" ht="15" customHeight="1" x14ac:dyDescent="0.25">
      <c r="A4" s="250" t="s">
        <v>98</v>
      </c>
      <c r="B4" s="251"/>
      <c r="C4" s="251"/>
      <c r="D4" s="251"/>
      <c r="E4" s="251"/>
      <c r="F4" s="251"/>
      <c r="G4" s="111"/>
      <c r="H4" s="164" t="s">
        <v>135</v>
      </c>
      <c r="I4" s="164"/>
      <c r="J4" s="164"/>
      <c r="K4" s="165"/>
      <c r="L4" s="165" t="s">
        <v>134</v>
      </c>
      <c r="M4" s="112"/>
    </row>
    <row r="5" spans="1:17" s="73" customFormat="1" ht="15" customHeight="1" x14ac:dyDescent="0.25">
      <c r="A5" s="250"/>
      <c r="B5" s="251"/>
      <c r="C5" s="251"/>
      <c r="D5" s="251"/>
      <c r="E5" s="251"/>
      <c r="F5" s="251"/>
      <c r="G5" s="171"/>
      <c r="H5" s="221" t="s">
        <v>152</v>
      </c>
      <c r="I5" s="221"/>
      <c r="J5" s="221"/>
      <c r="K5" s="106"/>
      <c r="L5" s="242" t="s">
        <v>141</v>
      </c>
      <c r="M5" s="243"/>
    </row>
    <row r="6" spans="1:17" s="73" customFormat="1" ht="15" customHeight="1" x14ac:dyDescent="0.25">
      <c r="A6" s="250"/>
      <c r="B6" s="251"/>
      <c r="C6" s="251"/>
      <c r="D6" s="251"/>
      <c r="E6" s="251"/>
      <c r="F6" s="251"/>
      <c r="G6" s="74"/>
      <c r="H6" s="107"/>
      <c r="I6" s="107"/>
      <c r="J6" s="222">
        <v>43614</v>
      </c>
      <c r="K6" s="107"/>
      <c r="L6" s="242"/>
      <c r="M6" s="243"/>
    </row>
    <row r="7" spans="1:17" s="79" customFormat="1" ht="20.25" customHeight="1" thickBot="1" x14ac:dyDescent="0.35">
      <c r="A7" s="252" t="s">
        <v>132</v>
      </c>
      <c r="B7" s="253"/>
      <c r="C7" s="253"/>
      <c r="D7" s="253"/>
      <c r="E7" s="253"/>
      <c r="F7" s="78"/>
      <c r="G7" s="75"/>
      <c r="H7" s="108"/>
      <c r="I7" s="108"/>
      <c r="J7" s="108"/>
      <c r="K7" s="108"/>
      <c r="L7" s="108"/>
      <c r="M7" s="109"/>
    </row>
    <row r="8" spans="1:17" s="23" customFormat="1" ht="20.25" customHeight="1" x14ac:dyDescent="0.25">
      <c r="A8" s="1" t="s">
        <v>12</v>
      </c>
      <c r="B8" s="2"/>
      <c r="C8" s="3"/>
      <c r="D8" s="3"/>
      <c r="E8" s="3"/>
      <c r="F8" s="3"/>
      <c r="G8" s="27"/>
      <c r="H8" s="27"/>
      <c r="I8" s="27"/>
      <c r="J8" s="27"/>
      <c r="K8" s="27"/>
      <c r="L8" s="27"/>
      <c r="M8" s="27"/>
    </row>
    <row r="9" spans="1:17" s="23" customFormat="1" x14ac:dyDescent="0.2">
      <c r="A9" s="4" t="s">
        <v>0</v>
      </c>
      <c r="B9" s="4" t="s">
        <v>13</v>
      </c>
      <c r="C9" s="5"/>
      <c r="D9" s="5"/>
      <c r="E9" s="5" t="s">
        <v>42</v>
      </c>
      <c r="F9" s="5"/>
      <c r="G9" s="28"/>
      <c r="H9" s="28"/>
      <c r="I9" s="28"/>
      <c r="J9" s="28"/>
      <c r="K9" s="28"/>
      <c r="L9" s="28"/>
      <c r="M9" s="28"/>
    </row>
    <row r="10" spans="1:17" s="23" customFormat="1" x14ac:dyDescent="0.2">
      <c r="A10" s="4" t="s">
        <v>1</v>
      </c>
      <c r="B10" s="4" t="s">
        <v>14</v>
      </c>
      <c r="C10" s="5"/>
      <c r="D10" s="5"/>
      <c r="E10" s="151" t="s">
        <v>142</v>
      </c>
      <c r="F10" s="151"/>
      <c r="G10" s="110"/>
      <c r="H10" s="110"/>
      <c r="I10" s="28"/>
      <c r="J10" s="28"/>
      <c r="K10" s="28"/>
      <c r="L10" s="28"/>
      <c r="M10" s="28"/>
    </row>
    <row r="11" spans="1:17" s="23" customFormat="1" ht="39" x14ac:dyDescent="0.25">
      <c r="A11" s="6" t="s">
        <v>15</v>
      </c>
      <c r="B11" s="2"/>
      <c r="C11" s="3"/>
      <c r="D11" s="3"/>
      <c r="E11" s="3"/>
      <c r="F11" s="3"/>
      <c r="G11" s="27"/>
      <c r="H11" s="29" t="s">
        <v>16</v>
      </c>
      <c r="I11" s="29"/>
      <c r="J11" s="29" t="s">
        <v>17</v>
      </c>
      <c r="K11" s="29"/>
      <c r="L11" s="90"/>
      <c r="M11" s="30" t="s">
        <v>159</v>
      </c>
      <c r="N11" s="160"/>
      <c r="O11" s="160"/>
      <c r="P11" s="160"/>
      <c r="Q11" s="161"/>
    </row>
    <row r="12" spans="1:17" s="23" customFormat="1" x14ac:dyDescent="0.2">
      <c r="A12" s="4" t="s">
        <v>0</v>
      </c>
      <c r="B12" s="4" t="s">
        <v>18</v>
      </c>
      <c r="C12" s="5"/>
      <c r="D12" s="5"/>
      <c r="E12" s="5"/>
      <c r="F12" s="5"/>
      <c r="G12" s="28"/>
      <c r="H12" s="28"/>
      <c r="I12" s="28"/>
      <c r="J12" s="28"/>
      <c r="K12" s="91"/>
      <c r="L12" s="28"/>
      <c r="M12" s="28"/>
      <c r="N12" s="162"/>
      <c r="O12" s="162"/>
      <c r="P12" s="162"/>
      <c r="Q12" s="161"/>
    </row>
    <row r="13" spans="1:17" s="23" customFormat="1" ht="12.75" customHeight="1" x14ac:dyDescent="0.2">
      <c r="A13" s="4"/>
      <c r="B13" s="7" t="s">
        <v>5</v>
      </c>
      <c r="C13" s="5" t="s">
        <v>43</v>
      </c>
      <c r="D13" s="5"/>
      <c r="E13" s="5"/>
      <c r="F13" s="117"/>
      <c r="G13" s="113"/>
      <c r="H13" s="113" t="s">
        <v>19</v>
      </c>
      <c r="I13" s="113"/>
      <c r="J13" s="113" t="s">
        <v>20</v>
      </c>
      <c r="K13" s="114"/>
      <c r="L13" s="115"/>
      <c r="M13" s="116" t="s">
        <v>110</v>
      </c>
      <c r="N13" s="152"/>
      <c r="O13" s="153"/>
      <c r="P13" s="152"/>
      <c r="Q13" s="154"/>
    </row>
    <row r="14" spans="1:17" s="23" customFormat="1" ht="12.75" customHeight="1" x14ac:dyDescent="0.2">
      <c r="A14" s="4"/>
      <c r="B14" s="7" t="s">
        <v>6</v>
      </c>
      <c r="C14" s="5" t="s">
        <v>44</v>
      </c>
      <c r="D14" s="5"/>
      <c r="E14" s="5"/>
      <c r="F14" s="117"/>
      <c r="G14" s="113"/>
      <c r="H14" s="113" t="s">
        <v>19</v>
      </c>
      <c r="I14" s="113"/>
      <c r="J14" s="113" t="s">
        <v>20</v>
      </c>
      <c r="K14" s="114"/>
      <c r="L14" s="115"/>
      <c r="M14" s="116" t="s">
        <v>111</v>
      </c>
      <c r="N14" s="152"/>
      <c r="O14" s="153"/>
      <c r="P14" s="152"/>
      <c r="Q14" s="154"/>
    </row>
    <row r="15" spans="1:17" s="23" customFormat="1" ht="12.75" customHeight="1" x14ac:dyDescent="0.2">
      <c r="A15" s="4"/>
      <c r="B15" s="7" t="s">
        <v>7</v>
      </c>
      <c r="C15" s="5" t="s">
        <v>45</v>
      </c>
      <c r="D15" s="5"/>
      <c r="E15" s="5"/>
      <c r="F15" s="117"/>
      <c r="G15" s="113"/>
      <c r="H15" s="113" t="s">
        <v>19</v>
      </c>
      <c r="I15" s="113"/>
      <c r="J15" s="113" t="s">
        <v>20</v>
      </c>
      <c r="K15" s="114"/>
      <c r="L15" s="115"/>
      <c r="M15" s="116" t="s">
        <v>120</v>
      </c>
      <c r="N15" s="152"/>
      <c r="O15" s="153"/>
      <c r="P15" s="152"/>
      <c r="Q15" s="154"/>
    </row>
    <row r="16" spans="1:17" s="23" customFormat="1" ht="12.75" customHeight="1" x14ac:dyDescent="0.2">
      <c r="A16" s="4"/>
      <c r="B16" s="7" t="s">
        <v>8</v>
      </c>
      <c r="C16" s="5" t="s">
        <v>95</v>
      </c>
      <c r="D16" s="5"/>
      <c r="E16" s="5"/>
      <c r="F16" s="117"/>
      <c r="G16" s="113"/>
      <c r="H16" s="113" t="s">
        <v>19</v>
      </c>
      <c r="I16" s="113"/>
      <c r="J16" s="113" t="s">
        <v>46</v>
      </c>
      <c r="K16" s="114"/>
      <c r="L16" s="115"/>
      <c r="M16" s="116" t="s">
        <v>121</v>
      </c>
      <c r="N16" s="156"/>
      <c r="O16" s="153"/>
      <c r="P16" s="152"/>
      <c r="Q16" s="154"/>
    </row>
    <row r="17" spans="1:23" s="23" customFormat="1" ht="5.25" customHeight="1" x14ac:dyDescent="0.2">
      <c r="F17" s="117"/>
      <c r="G17" s="117"/>
      <c r="H17" s="117"/>
      <c r="I17" s="117"/>
      <c r="J17" s="117"/>
      <c r="K17" s="118"/>
      <c r="L17" s="119"/>
      <c r="M17" s="117"/>
      <c r="N17" s="156"/>
      <c r="O17" s="163"/>
      <c r="P17" s="152"/>
      <c r="Q17" s="154"/>
    </row>
    <row r="18" spans="1:23" s="23" customFormat="1" x14ac:dyDescent="0.2">
      <c r="A18" s="4" t="s">
        <v>1</v>
      </c>
      <c r="B18" s="4" t="s">
        <v>21</v>
      </c>
      <c r="C18" s="5"/>
      <c r="D18" s="5"/>
      <c r="E18" s="5"/>
      <c r="F18" s="117"/>
      <c r="G18" s="113"/>
      <c r="H18" s="113"/>
      <c r="I18" s="113"/>
      <c r="J18" s="113"/>
      <c r="K18" s="120"/>
      <c r="L18" s="121"/>
      <c r="M18" s="113"/>
      <c r="N18" s="154"/>
      <c r="O18" s="154"/>
      <c r="P18" s="154"/>
      <c r="Q18" s="157"/>
    </row>
    <row r="19" spans="1:23" s="23" customFormat="1" x14ac:dyDescent="0.2">
      <c r="A19" s="4"/>
      <c r="B19" s="7" t="s">
        <v>5</v>
      </c>
      <c r="C19" s="5" t="s">
        <v>47</v>
      </c>
      <c r="D19" s="5"/>
      <c r="E19" s="5"/>
      <c r="F19" s="117"/>
      <c r="G19" s="113"/>
      <c r="H19" s="113" t="s">
        <v>19</v>
      </c>
      <c r="I19" s="113"/>
      <c r="J19" s="113" t="s">
        <v>52</v>
      </c>
      <c r="K19" s="114"/>
      <c r="L19" s="115"/>
      <c r="M19" s="122" t="s">
        <v>160</v>
      </c>
      <c r="N19" s="156"/>
      <c r="O19" s="153"/>
      <c r="P19" s="156"/>
      <c r="Q19" s="157"/>
    </row>
    <row r="20" spans="1:23" s="23" customFormat="1" x14ac:dyDescent="0.2">
      <c r="A20" s="4"/>
      <c r="B20" s="181" t="s">
        <v>7</v>
      </c>
      <c r="C20" s="182" t="s">
        <v>136</v>
      </c>
      <c r="D20" s="182"/>
      <c r="E20" s="182"/>
      <c r="F20" s="183"/>
      <c r="G20" s="184" t="s">
        <v>119</v>
      </c>
      <c r="H20" s="183" t="s">
        <v>19</v>
      </c>
      <c r="I20" s="185"/>
      <c r="J20" s="183" t="s">
        <v>52</v>
      </c>
      <c r="K20" s="186"/>
      <c r="L20" s="187"/>
      <c r="M20" s="188" t="s">
        <v>96</v>
      </c>
      <c r="N20" s="156"/>
      <c r="O20" s="153"/>
      <c r="P20" s="156"/>
      <c r="Q20" s="157"/>
    </row>
    <row r="21" spans="1:23" s="23" customFormat="1" x14ac:dyDescent="0.2">
      <c r="A21" s="4"/>
      <c r="B21" s="7" t="s">
        <v>6</v>
      </c>
      <c r="C21" s="5" t="s">
        <v>48</v>
      </c>
      <c r="D21" s="5"/>
      <c r="E21" s="5"/>
      <c r="F21" s="117"/>
      <c r="G21" s="113"/>
      <c r="H21" s="113" t="s">
        <v>118</v>
      </c>
      <c r="I21" s="113"/>
      <c r="J21" s="113" t="s">
        <v>52</v>
      </c>
      <c r="K21" s="114"/>
      <c r="L21" s="115"/>
      <c r="M21" s="122" t="s">
        <v>161</v>
      </c>
      <c r="N21" s="156"/>
      <c r="O21" s="153"/>
      <c r="P21" s="156"/>
      <c r="Q21" s="157"/>
    </row>
    <row r="22" spans="1:23" s="104" customFormat="1" x14ac:dyDescent="0.2">
      <c r="A22" s="150"/>
      <c r="B22" s="158"/>
      <c r="C22" s="263" t="s">
        <v>174</v>
      </c>
      <c r="D22" s="264"/>
      <c r="E22" s="264"/>
      <c r="F22" s="264"/>
      <c r="G22" s="264"/>
      <c r="H22" s="166" t="s">
        <v>19</v>
      </c>
      <c r="I22" s="29"/>
      <c r="J22" s="29" t="s">
        <v>52</v>
      </c>
      <c r="K22" s="167"/>
      <c r="L22" s="168"/>
      <c r="M22" s="169" t="s">
        <v>130</v>
      </c>
      <c r="N22" s="156"/>
      <c r="O22" s="153"/>
      <c r="P22" s="152"/>
      <c r="Q22" s="154"/>
    </row>
    <row r="23" spans="1:23" s="23" customFormat="1" x14ac:dyDescent="0.2">
      <c r="A23" s="4"/>
      <c r="B23" s="7" t="s">
        <v>7</v>
      </c>
      <c r="C23" s="5" t="s">
        <v>49</v>
      </c>
      <c r="D23" s="5"/>
      <c r="E23" s="5"/>
      <c r="F23" s="117"/>
      <c r="G23" s="113"/>
      <c r="H23" s="113" t="s">
        <v>19</v>
      </c>
      <c r="I23" s="113"/>
      <c r="J23" s="113" t="s">
        <v>52</v>
      </c>
      <c r="K23" s="114"/>
      <c r="L23" s="115"/>
      <c r="M23" s="122" t="s">
        <v>162</v>
      </c>
      <c r="N23" s="156"/>
      <c r="O23" s="153"/>
      <c r="P23" s="156"/>
      <c r="Q23" s="154"/>
    </row>
    <row r="24" spans="1:23" s="23" customFormat="1" x14ac:dyDescent="0.2">
      <c r="A24" s="4"/>
      <c r="B24" s="7" t="s">
        <v>8</v>
      </c>
      <c r="C24" s="5" t="s">
        <v>50</v>
      </c>
      <c r="D24" s="5"/>
      <c r="E24" s="5"/>
      <c r="F24" s="117"/>
      <c r="G24" s="113"/>
      <c r="H24" s="113" t="s">
        <v>19</v>
      </c>
      <c r="I24" s="113"/>
      <c r="J24" s="113" t="s">
        <v>52</v>
      </c>
      <c r="K24" s="114"/>
      <c r="L24" s="115"/>
      <c r="M24" s="122" t="s">
        <v>163</v>
      </c>
      <c r="N24" s="156"/>
      <c r="O24" s="153"/>
      <c r="P24" s="152"/>
      <c r="Q24" s="154"/>
    </row>
    <row r="25" spans="1:23" s="23" customFormat="1" x14ac:dyDescent="0.2">
      <c r="A25" s="4"/>
      <c r="B25" s="7" t="s">
        <v>9</v>
      </c>
      <c r="C25" s="5" t="s">
        <v>51</v>
      </c>
      <c r="D25" s="5"/>
      <c r="E25" s="5"/>
      <c r="F25" s="117"/>
      <c r="G25" s="123"/>
      <c r="H25" s="113" t="s">
        <v>33</v>
      </c>
      <c r="I25" s="113"/>
      <c r="J25" s="113" t="s">
        <v>122</v>
      </c>
      <c r="K25" s="114"/>
      <c r="L25" s="115"/>
      <c r="M25" s="116" t="s">
        <v>164</v>
      </c>
      <c r="N25" s="156"/>
      <c r="O25" s="153"/>
      <c r="P25" s="152"/>
      <c r="Q25" s="154"/>
    </row>
    <row r="26" spans="1:23" s="23" customFormat="1" x14ac:dyDescent="0.2">
      <c r="A26" s="4"/>
      <c r="B26" s="173"/>
      <c r="C26" s="265" t="s">
        <v>153</v>
      </c>
      <c r="D26" s="265"/>
      <c r="E26" s="265"/>
      <c r="F26" s="265"/>
      <c r="G26" s="265"/>
      <c r="H26" s="208" t="s">
        <v>19</v>
      </c>
      <c r="I26" s="214"/>
      <c r="J26" s="208" t="s">
        <v>52</v>
      </c>
      <c r="K26" s="215"/>
      <c r="L26" s="216"/>
      <c r="M26" s="206" t="s">
        <v>96</v>
      </c>
      <c r="N26" s="156"/>
      <c r="O26" s="153"/>
      <c r="P26" s="152"/>
      <c r="Q26" s="154"/>
    </row>
    <row r="27" spans="1:23" s="23" customFormat="1" x14ac:dyDescent="0.2">
      <c r="F27" s="117"/>
      <c r="G27" s="117"/>
      <c r="H27" s="117"/>
      <c r="I27" s="117"/>
      <c r="J27" s="117"/>
      <c r="K27" s="118"/>
      <c r="L27" s="119"/>
      <c r="M27" s="117"/>
      <c r="N27" s="156"/>
      <c r="O27" s="153"/>
      <c r="P27" s="156"/>
      <c r="Q27" s="159"/>
    </row>
    <row r="28" spans="1:23" s="23" customFormat="1" x14ac:dyDescent="0.2">
      <c r="A28" s="4" t="s">
        <v>2</v>
      </c>
      <c r="B28" s="4" t="s">
        <v>22</v>
      </c>
      <c r="C28" s="5"/>
      <c r="D28" s="5"/>
      <c r="E28" s="5"/>
      <c r="F28" s="117"/>
      <c r="G28" s="113"/>
      <c r="H28" s="113"/>
      <c r="I28" s="113"/>
      <c r="J28" s="113"/>
      <c r="K28" s="114"/>
      <c r="L28" s="115"/>
      <c r="M28" s="113"/>
      <c r="N28" s="157"/>
      <c r="O28" s="157"/>
      <c r="P28" s="157"/>
      <c r="Q28" s="157"/>
      <c r="U28" s="31"/>
      <c r="V28" s="31"/>
    </row>
    <row r="29" spans="1:23" s="23" customFormat="1" x14ac:dyDescent="0.2">
      <c r="A29" s="4"/>
      <c r="B29" s="7" t="s">
        <v>5</v>
      </c>
      <c r="C29" s="5" t="s">
        <v>60</v>
      </c>
      <c r="D29" s="5"/>
      <c r="E29" s="5"/>
      <c r="F29" s="117"/>
      <c r="G29" s="123"/>
      <c r="H29" s="113" t="s">
        <v>19</v>
      </c>
      <c r="I29" s="113"/>
      <c r="J29" s="113" t="s">
        <v>35</v>
      </c>
      <c r="K29" s="114"/>
      <c r="L29" s="115"/>
      <c r="M29" s="116" t="s">
        <v>154</v>
      </c>
      <c r="N29" s="152"/>
      <c r="O29" s="153"/>
      <c r="P29" s="152"/>
      <c r="Q29" s="154"/>
      <c r="W29" s="116"/>
    </row>
    <row r="30" spans="1:23" s="23" customFormat="1" x14ac:dyDescent="0.2">
      <c r="A30" s="80"/>
      <c r="B30" s="81" t="s">
        <v>6</v>
      </c>
      <c r="C30" s="28" t="s">
        <v>109</v>
      </c>
      <c r="D30" s="28"/>
      <c r="E30" s="28"/>
      <c r="F30" s="113"/>
      <c r="G30" s="123"/>
      <c r="H30" s="113" t="s">
        <v>19</v>
      </c>
      <c r="I30" s="113"/>
      <c r="J30" s="113" t="s">
        <v>35</v>
      </c>
      <c r="K30" s="114"/>
      <c r="L30" s="115"/>
      <c r="M30" s="116" t="s">
        <v>165</v>
      </c>
      <c r="N30" s="152"/>
      <c r="O30" s="153"/>
      <c r="P30" s="152"/>
      <c r="Q30" s="154"/>
      <c r="W30" s="116"/>
    </row>
    <row r="31" spans="1:23" s="23" customFormat="1" x14ac:dyDescent="0.2">
      <c r="A31" s="4"/>
      <c r="B31" s="223" t="s">
        <v>7</v>
      </c>
      <c r="C31" s="212" t="s">
        <v>155</v>
      </c>
      <c r="D31" s="212"/>
      <c r="E31" s="212"/>
      <c r="F31" s="224"/>
      <c r="G31" s="213"/>
      <c r="H31" s="208" t="s">
        <v>19</v>
      </c>
      <c r="I31" s="208"/>
      <c r="J31" s="208" t="s">
        <v>35</v>
      </c>
      <c r="K31" s="225"/>
      <c r="L31" s="226"/>
      <c r="M31" s="194" t="s">
        <v>143</v>
      </c>
      <c r="N31" s="152"/>
      <c r="O31" s="153"/>
      <c r="P31" s="152"/>
      <c r="Q31" s="154"/>
      <c r="W31" s="172"/>
    </row>
    <row r="32" spans="1:23" s="23" customFormat="1" x14ac:dyDescent="0.2">
      <c r="A32" s="4"/>
      <c r="B32" s="7" t="s">
        <v>8</v>
      </c>
      <c r="C32" s="5" t="s">
        <v>71</v>
      </c>
      <c r="D32" s="5"/>
      <c r="E32" s="5"/>
      <c r="F32" s="117"/>
      <c r="G32" s="123"/>
      <c r="H32" s="113" t="s">
        <v>19</v>
      </c>
      <c r="I32" s="113"/>
      <c r="J32" s="113" t="s">
        <v>35</v>
      </c>
      <c r="K32" s="114"/>
      <c r="L32" s="115"/>
      <c r="M32" s="116" t="s">
        <v>166</v>
      </c>
      <c r="N32" s="156"/>
      <c r="O32" s="153"/>
      <c r="P32" s="152"/>
      <c r="Q32" s="155"/>
      <c r="W32" s="116"/>
    </row>
    <row r="33" spans="1:24" s="23" customFormat="1" x14ac:dyDescent="0.2">
      <c r="A33" s="4"/>
      <c r="B33" s="227" t="s">
        <v>9</v>
      </c>
      <c r="C33" s="228" t="s">
        <v>61</v>
      </c>
      <c r="D33" s="228"/>
      <c r="E33" s="228"/>
      <c r="F33" s="229"/>
      <c r="G33" s="230"/>
      <c r="H33" s="229" t="s">
        <v>33</v>
      </c>
      <c r="I33" s="229"/>
      <c r="J33" s="229" t="s">
        <v>35</v>
      </c>
      <c r="K33" s="231"/>
      <c r="L33" s="232"/>
      <c r="M33" s="233" t="s">
        <v>156</v>
      </c>
      <c r="N33" s="156"/>
      <c r="O33" s="153"/>
      <c r="P33" s="152"/>
      <c r="Q33" s="154"/>
      <c r="W33" s="192"/>
    </row>
    <row r="34" spans="1:24" s="23" customFormat="1" x14ac:dyDescent="0.2">
      <c r="A34" s="4"/>
      <c r="B34" s="7" t="s">
        <v>10</v>
      </c>
      <c r="C34" s="5" t="s">
        <v>62</v>
      </c>
      <c r="D34" s="5"/>
      <c r="E34" s="5"/>
      <c r="F34" s="117"/>
      <c r="G34" s="123"/>
      <c r="H34" s="113" t="s">
        <v>19</v>
      </c>
      <c r="I34" s="113"/>
      <c r="J34" s="113" t="s">
        <v>35</v>
      </c>
      <c r="K34" s="114"/>
      <c r="L34" s="115"/>
      <c r="M34" s="116" t="s">
        <v>157</v>
      </c>
      <c r="N34" s="156"/>
      <c r="O34" s="153"/>
      <c r="P34" s="152"/>
      <c r="Q34" s="157"/>
      <c r="W34" s="116"/>
    </row>
    <row r="35" spans="1:24" s="23" customFormat="1" x14ac:dyDescent="0.2">
      <c r="A35" s="4"/>
      <c r="B35" s="7" t="s">
        <v>11</v>
      </c>
      <c r="C35" s="5" t="s">
        <v>63</v>
      </c>
      <c r="D35" s="5"/>
      <c r="E35" s="5"/>
      <c r="F35" s="117"/>
      <c r="G35" s="123"/>
      <c r="H35" s="28" t="s">
        <v>33</v>
      </c>
      <c r="I35" s="28"/>
      <c r="J35" s="28" t="s">
        <v>35</v>
      </c>
      <c r="K35" s="190"/>
      <c r="L35" s="191"/>
      <c r="M35" s="81" t="s">
        <v>158</v>
      </c>
      <c r="N35" s="156"/>
      <c r="O35" s="153"/>
      <c r="P35" s="152"/>
      <c r="Q35" s="154"/>
      <c r="W35" s="192"/>
    </row>
    <row r="36" spans="1:24" s="104" customFormat="1" x14ac:dyDescent="0.2">
      <c r="A36" s="150"/>
      <c r="B36" s="158"/>
      <c r="C36" s="263" t="s">
        <v>174</v>
      </c>
      <c r="D36" s="264"/>
      <c r="E36" s="264"/>
      <c r="F36" s="264"/>
      <c r="G36" s="264"/>
      <c r="H36" s="29" t="s">
        <v>19</v>
      </c>
      <c r="I36" s="29"/>
      <c r="J36" s="29" t="s">
        <v>35</v>
      </c>
      <c r="K36" s="167"/>
      <c r="L36" s="168"/>
      <c r="M36" s="169" t="s">
        <v>96</v>
      </c>
      <c r="N36" s="156"/>
      <c r="O36" s="153"/>
      <c r="P36" s="152"/>
      <c r="Q36" s="154"/>
      <c r="W36" s="169"/>
    </row>
    <row r="37" spans="1:24" s="23" customFormat="1" x14ac:dyDescent="0.2">
      <c r="A37" s="4"/>
      <c r="B37" s="7" t="s">
        <v>53</v>
      </c>
      <c r="C37" s="5" t="s">
        <v>64</v>
      </c>
      <c r="D37" s="5"/>
      <c r="E37" s="5"/>
      <c r="F37" s="117"/>
      <c r="G37" s="123"/>
      <c r="H37" s="113" t="s">
        <v>19</v>
      </c>
      <c r="I37" s="113"/>
      <c r="J37" s="113" t="s">
        <v>113</v>
      </c>
      <c r="K37" s="114"/>
      <c r="L37" s="115"/>
      <c r="M37" s="116" t="s">
        <v>167</v>
      </c>
      <c r="N37" s="156"/>
      <c r="O37" s="153"/>
      <c r="P37" s="152"/>
      <c r="Q37" s="155"/>
      <c r="W37" s="116"/>
    </row>
    <row r="38" spans="1:24" s="23" customFormat="1" x14ac:dyDescent="0.2">
      <c r="A38" s="4"/>
      <c r="B38" s="7" t="s">
        <v>54</v>
      </c>
      <c r="C38" s="5" t="s">
        <v>65</v>
      </c>
      <c r="D38" s="5"/>
      <c r="E38" s="5"/>
      <c r="F38" s="117"/>
      <c r="G38" s="123"/>
      <c r="H38" s="113" t="s">
        <v>19</v>
      </c>
      <c r="I38" s="113"/>
      <c r="J38" s="113" t="s">
        <v>35</v>
      </c>
      <c r="K38" s="114"/>
      <c r="L38" s="115"/>
      <c r="M38" s="116" t="s">
        <v>168</v>
      </c>
      <c r="N38" s="156"/>
      <c r="O38" s="153"/>
      <c r="P38" s="152"/>
      <c r="Q38" s="154"/>
      <c r="W38" s="116"/>
    </row>
    <row r="39" spans="1:24" s="23" customFormat="1" x14ac:dyDescent="0.2">
      <c r="A39" s="4"/>
      <c r="B39" s="7" t="s">
        <v>55</v>
      </c>
      <c r="C39" s="5" t="s">
        <v>66</v>
      </c>
      <c r="D39" s="5"/>
      <c r="E39" s="5"/>
      <c r="F39" s="117"/>
      <c r="G39" s="123"/>
      <c r="H39" s="113" t="s">
        <v>19</v>
      </c>
      <c r="I39" s="113"/>
      <c r="J39" s="113" t="s">
        <v>112</v>
      </c>
      <c r="K39" s="114"/>
      <c r="L39" s="115"/>
      <c r="M39" s="116" t="s">
        <v>169</v>
      </c>
      <c r="N39" s="156"/>
      <c r="O39" s="153"/>
      <c r="P39" s="156"/>
      <c r="Q39" s="157"/>
      <c r="U39" s="24"/>
      <c r="V39" s="24"/>
      <c r="W39" s="195"/>
    </row>
    <row r="40" spans="1:24" s="23" customFormat="1" ht="12.75" customHeight="1" x14ac:dyDescent="0.2">
      <c r="A40" s="4"/>
      <c r="B40" s="7" t="s">
        <v>56</v>
      </c>
      <c r="C40" s="5" t="s">
        <v>67</v>
      </c>
      <c r="D40" s="5"/>
      <c r="E40" s="5"/>
      <c r="F40" s="117"/>
      <c r="G40" s="123"/>
      <c r="H40" s="113" t="s">
        <v>19</v>
      </c>
      <c r="I40" s="113"/>
      <c r="J40" s="113" t="s">
        <v>113</v>
      </c>
      <c r="K40" s="114"/>
      <c r="L40" s="115"/>
      <c r="M40" s="116" t="s">
        <v>170</v>
      </c>
      <c r="N40" s="156"/>
      <c r="O40" s="153"/>
      <c r="P40" s="156"/>
      <c r="Q40" s="157"/>
      <c r="W40" s="116"/>
      <c r="X40" s="262"/>
    </row>
    <row r="41" spans="1:24" s="23" customFormat="1" x14ac:dyDescent="0.2">
      <c r="A41" s="4"/>
      <c r="B41" s="7" t="s">
        <v>57</v>
      </c>
      <c r="C41" s="5" t="s">
        <v>68</v>
      </c>
      <c r="D41" s="5"/>
      <c r="E41" s="5"/>
      <c r="F41" s="117"/>
      <c r="G41" s="123"/>
      <c r="H41" s="113" t="s">
        <v>19</v>
      </c>
      <c r="I41" s="113"/>
      <c r="J41" s="113" t="s">
        <v>35</v>
      </c>
      <c r="K41" s="114"/>
      <c r="L41" s="115"/>
      <c r="M41" s="116" t="s">
        <v>171</v>
      </c>
      <c r="N41" s="156"/>
      <c r="O41" s="153"/>
      <c r="P41" s="156"/>
      <c r="Q41" s="157"/>
      <c r="W41" s="116"/>
      <c r="X41" s="262"/>
    </row>
    <row r="42" spans="1:24" s="23" customFormat="1" x14ac:dyDescent="0.2">
      <c r="A42" s="4"/>
      <c r="B42" s="7" t="s">
        <v>58</v>
      </c>
      <c r="C42" s="5" t="s">
        <v>69</v>
      </c>
      <c r="D42" s="5"/>
      <c r="E42" s="5"/>
      <c r="F42" s="117"/>
      <c r="G42" s="123"/>
      <c r="H42" s="113" t="s">
        <v>19</v>
      </c>
      <c r="I42" s="113"/>
      <c r="J42" s="113" t="s">
        <v>113</v>
      </c>
      <c r="K42" s="114"/>
      <c r="L42" s="115"/>
      <c r="M42" s="116" t="s">
        <v>172</v>
      </c>
      <c r="N42" s="156"/>
      <c r="O42" s="153"/>
      <c r="P42" s="189"/>
      <c r="Q42" s="157"/>
      <c r="W42" s="116"/>
      <c r="X42" s="262"/>
    </row>
    <row r="43" spans="1:24" s="23" customFormat="1" x14ac:dyDescent="0.2">
      <c r="A43" s="4"/>
      <c r="B43" s="7" t="s">
        <v>59</v>
      </c>
      <c r="C43" s="5" t="s">
        <v>70</v>
      </c>
      <c r="D43" s="5"/>
      <c r="E43" s="5"/>
      <c r="F43" s="117"/>
      <c r="G43" s="123"/>
      <c r="H43" s="113" t="s">
        <v>19</v>
      </c>
      <c r="I43" s="113"/>
      <c r="J43" s="113" t="s">
        <v>113</v>
      </c>
      <c r="K43" s="114"/>
      <c r="L43" s="115"/>
      <c r="M43" s="116" t="s">
        <v>173</v>
      </c>
      <c r="N43" s="156"/>
      <c r="O43" s="153"/>
      <c r="P43" s="156"/>
      <c r="Q43" s="157"/>
      <c r="W43" s="116"/>
      <c r="X43" s="262"/>
    </row>
    <row r="44" spans="1:24" ht="13.5" customHeight="1" x14ac:dyDescent="0.2">
      <c r="F44" s="117"/>
      <c r="G44" s="117"/>
      <c r="H44" s="117"/>
      <c r="I44" s="117"/>
      <c r="J44" s="117"/>
      <c r="K44" s="114"/>
      <c r="L44" s="115"/>
      <c r="M44" s="117"/>
      <c r="N44" s="156"/>
      <c r="O44" s="153"/>
      <c r="P44" s="156"/>
      <c r="Q44" s="159"/>
      <c r="W44" s="193"/>
      <c r="X44" s="262"/>
    </row>
    <row r="45" spans="1:24" ht="14.25" x14ac:dyDescent="0.2">
      <c r="A45" s="8" t="s">
        <v>37</v>
      </c>
      <c r="B45" s="9"/>
      <c r="C45" s="10"/>
      <c r="D45" s="10"/>
      <c r="E45" s="10"/>
      <c r="F45" s="10"/>
      <c r="G45" s="32"/>
      <c r="H45" s="32"/>
      <c r="I45" s="32"/>
      <c r="J45" s="32"/>
      <c r="K45" s="32"/>
      <c r="L45" s="32"/>
      <c r="M45" s="33"/>
      <c r="Q45" s="159"/>
      <c r="W45" s="23"/>
    </row>
    <row r="46" spans="1:24" ht="5.25" customHeight="1" x14ac:dyDescent="0.2">
      <c r="A46" s="7"/>
      <c r="B46" s="7"/>
      <c r="C46" s="5"/>
      <c r="D46" s="5"/>
      <c r="E46" s="5"/>
      <c r="F46" s="5"/>
      <c r="G46" s="28"/>
      <c r="H46" s="28"/>
      <c r="I46" s="28"/>
      <c r="J46" s="28"/>
      <c r="K46" s="28"/>
      <c r="L46" s="28"/>
      <c r="M46" s="34"/>
    </row>
    <row r="47" spans="1:24" x14ac:dyDescent="0.2">
      <c r="A47" s="11" t="s">
        <v>36</v>
      </c>
      <c r="B47" s="127" t="s">
        <v>123</v>
      </c>
      <c r="C47" s="128"/>
      <c r="D47" s="128"/>
      <c r="E47" s="128"/>
      <c r="F47" s="128"/>
      <c r="G47" s="128"/>
      <c r="H47" s="128"/>
      <c r="I47" s="128"/>
      <c r="J47" s="128"/>
      <c r="K47" s="128"/>
      <c r="L47" s="128"/>
      <c r="M47" s="126"/>
    </row>
    <row r="48" spans="1:24" x14ac:dyDescent="0.2">
      <c r="A48" s="14"/>
      <c r="B48" s="129" t="s">
        <v>25</v>
      </c>
      <c r="C48" s="128"/>
      <c r="D48" s="128"/>
      <c r="E48" s="128"/>
      <c r="F48" s="128"/>
      <c r="G48" s="128"/>
      <c r="H48" s="128"/>
      <c r="I48" s="128"/>
      <c r="J48" s="128"/>
      <c r="K48" s="128"/>
      <c r="L48" s="128"/>
      <c r="M48" s="126"/>
    </row>
    <row r="49" spans="1:13" ht="6" customHeight="1" x14ac:dyDescent="0.2">
      <c r="A49" s="45"/>
      <c r="B49" s="125"/>
      <c r="C49" s="113"/>
      <c r="D49" s="113"/>
      <c r="E49" s="113"/>
      <c r="F49" s="113"/>
      <c r="G49" s="113"/>
      <c r="H49" s="113"/>
      <c r="I49" s="113"/>
      <c r="J49" s="113"/>
      <c r="K49" s="113"/>
      <c r="L49" s="113"/>
      <c r="M49" s="124"/>
    </row>
    <row r="50" spans="1:13" s="104" customFormat="1" x14ac:dyDescent="0.2">
      <c r="A50" s="173"/>
      <c r="B50" s="206" t="s">
        <v>0</v>
      </c>
      <c r="C50" s="207" t="s">
        <v>176</v>
      </c>
      <c r="D50" s="208"/>
      <c r="E50" s="208"/>
      <c r="F50" s="208"/>
      <c r="G50" s="208"/>
      <c r="H50" s="208"/>
      <c r="I50" s="208"/>
      <c r="J50" s="209">
        <v>69681</v>
      </c>
      <c r="K50" s="174" t="s">
        <v>23</v>
      </c>
      <c r="L50" s="110"/>
      <c r="M50" s="175"/>
    </row>
    <row r="51" spans="1:13" s="25" customFormat="1" ht="45" customHeight="1" x14ac:dyDescent="0.2">
      <c r="A51" s="105"/>
      <c r="B51" s="125"/>
      <c r="C51" s="255" t="s">
        <v>137</v>
      </c>
      <c r="D51" s="256"/>
      <c r="E51" s="256"/>
      <c r="F51" s="256"/>
      <c r="G51" s="256"/>
      <c r="H51" s="256"/>
      <c r="I51" s="256"/>
      <c r="J51" s="257"/>
      <c r="K51" s="257"/>
      <c r="L51" s="113"/>
      <c r="M51" s="130"/>
    </row>
    <row r="52" spans="1:13" s="13" customFormat="1" x14ac:dyDescent="0.2">
      <c r="A52" s="14"/>
      <c r="B52" s="131"/>
      <c r="C52" s="202" t="s">
        <v>24</v>
      </c>
      <c r="D52" s="196">
        <v>1</v>
      </c>
      <c r="E52" s="197" t="s">
        <v>138</v>
      </c>
      <c r="F52" s="197"/>
      <c r="G52" s="198">
        <f>84958-J50</f>
        <v>15277</v>
      </c>
      <c r="H52" s="197" t="s">
        <v>23</v>
      </c>
      <c r="I52" s="197"/>
      <c r="J52" s="198">
        <f t="shared" ref="J52" si="0">SUM(D52*G52)</f>
        <v>15277</v>
      </c>
      <c r="K52" s="197" t="s">
        <v>23</v>
      </c>
      <c r="L52" s="199">
        <v>0.71</v>
      </c>
      <c r="M52" s="200">
        <f>SUM(D52*G52)/L52*246.09</f>
        <v>5295094.2676056344</v>
      </c>
    </row>
    <row r="53" spans="1:13" s="13" customFormat="1" x14ac:dyDescent="0.2">
      <c r="A53" s="14"/>
      <c r="B53" s="131"/>
      <c r="C53" s="176"/>
      <c r="D53" s="201">
        <v>1</v>
      </c>
      <c r="E53" s="202" t="s">
        <v>139</v>
      </c>
      <c r="F53" s="202"/>
      <c r="G53" s="203">
        <v>10775</v>
      </c>
      <c r="H53" s="202" t="s">
        <v>23</v>
      </c>
      <c r="I53" s="202"/>
      <c r="J53" s="203">
        <f t="shared" ref="J53:J54" si="1">SUM(D53*G53)</f>
        <v>10775</v>
      </c>
      <c r="K53" s="202" t="s">
        <v>23</v>
      </c>
      <c r="L53" s="204">
        <v>0.71</v>
      </c>
      <c r="M53" s="205">
        <f>SUM(D53*G53)/L53*246.09</f>
        <v>3734675.704225352</v>
      </c>
    </row>
    <row r="54" spans="1:13" s="13" customFormat="1" x14ac:dyDescent="0.2">
      <c r="A54" s="14"/>
      <c r="B54" s="131"/>
      <c r="C54" s="176"/>
      <c r="D54" s="201">
        <v>1</v>
      </c>
      <c r="E54" s="202" t="s">
        <v>140</v>
      </c>
      <c r="F54" s="202"/>
      <c r="G54" s="203">
        <v>2049</v>
      </c>
      <c r="H54" s="202" t="s">
        <v>23</v>
      </c>
      <c r="I54" s="202"/>
      <c r="J54" s="203">
        <f t="shared" si="1"/>
        <v>2049</v>
      </c>
      <c r="K54" s="202" t="s">
        <v>23</v>
      </c>
      <c r="L54" s="204">
        <v>0.71</v>
      </c>
      <c r="M54" s="205">
        <f>SUM(D54*G54)/L54*246.09</f>
        <v>710194.94366197183</v>
      </c>
    </row>
    <row r="55" spans="1:13" s="13" customFormat="1" x14ac:dyDescent="0.2">
      <c r="A55" s="14"/>
      <c r="B55" s="131"/>
      <c r="C55" s="176"/>
      <c r="D55" s="177"/>
      <c r="E55" s="176"/>
      <c r="F55" s="176"/>
      <c r="G55" s="178"/>
      <c r="H55" s="176"/>
      <c r="I55" s="176"/>
      <c r="J55" s="178"/>
      <c r="K55" s="176"/>
      <c r="L55" s="179"/>
      <c r="M55" s="180"/>
    </row>
    <row r="56" spans="1:13" ht="6" customHeight="1" x14ac:dyDescent="0.2">
      <c r="A56" s="45"/>
      <c r="B56" s="4"/>
      <c r="C56" s="5"/>
      <c r="D56" s="5"/>
      <c r="E56" s="5"/>
      <c r="F56" s="5"/>
      <c r="G56" s="28"/>
      <c r="H56" s="28"/>
      <c r="I56" s="28"/>
      <c r="J56" s="28"/>
      <c r="K56" s="28"/>
      <c r="L56" s="28"/>
      <c r="M56" s="34"/>
    </row>
    <row r="57" spans="1:13" s="25" customFormat="1" x14ac:dyDescent="0.2">
      <c r="A57" s="14"/>
      <c r="B57" s="14" t="s">
        <v>1</v>
      </c>
      <c r="C57" s="5" t="s">
        <v>43</v>
      </c>
      <c r="D57" s="16"/>
      <c r="E57" s="13"/>
      <c r="F57" s="13"/>
      <c r="G57" s="26"/>
      <c r="H57" s="26"/>
      <c r="I57" s="26"/>
      <c r="J57" s="38">
        <v>201976</v>
      </c>
      <c r="K57" s="26" t="s">
        <v>23</v>
      </c>
      <c r="L57" s="37"/>
      <c r="M57" s="35"/>
    </row>
    <row r="58" spans="1:13" s="25" customFormat="1" ht="92.25" customHeight="1" x14ac:dyDescent="0.2">
      <c r="A58" s="14"/>
      <c r="B58" s="14"/>
      <c r="C58" s="254" t="s">
        <v>114</v>
      </c>
      <c r="D58" s="254"/>
      <c r="E58" s="254"/>
      <c r="F58" s="254"/>
      <c r="G58" s="254"/>
      <c r="H58" s="254"/>
      <c r="I58" s="254"/>
      <c r="J58" s="254"/>
      <c r="K58" s="254"/>
      <c r="L58" s="37"/>
      <c r="M58" s="93">
        <v>25863967</v>
      </c>
    </row>
    <row r="59" spans="1:13" s="25" customFormat="1" x14ac:dyDescent="0.2">
      <c r="A59" s="14"/>
      <c r="B59" s="14"/>
      <c r="C59" s="84" t="s">
        <v>24</v>
      </c>
      <c r="D59" s="54">
        <v>1</v>
      </c>
      <c r="E59" s="55" t="s">
        <v>77</v>
      </c>
      <c r="F59" s="82"/>
      <c r="G59" s="56">
        <v>5500</v>
      </c>
      <c r="H59" s="55" t="s">
        <v>23</v>
      </c>
      <c r="I59" s="82"/>
      <c r="J59" s="94">
        <f>SUM(D59*G59)</f>
        <v>5500</v>
      </c>
      <c r="K59" s="55" t="s">
        <v>23</v>
      </c>
      <c r="L59" s="37">
        <v>0.68</v>
      </c>
      <c r="M59" s="92">
        <f>SUM(D59*G59)/L59*249.21</f>
        <v>2015669.1176470588</v>
      </c>
    </row>
    <row r="60" spans="1:13" s="77" customFormat="1" x14ac:dyDescent="0.2">
      <c r="A60" s="14"/>
      <c r="B60" s="14"/>
      <c r="C60" s="13"/>
      <c r="D60" s="16">
        <v>8</v>
      </c>
      <c r="E60" s="13" t="s">
        <v>99</v>
      </c>
      <c r="F60" s="13"/>
      <c r="G60" s="94">
        <v>750</v>
      </c>
      <c r="H60" s="13" t="s">
        <v>23</v>
      </c>
      <c r="I60" s="13"/>
      <c r="J60" s="94">
        <f>SUM(D60*G60)</f>
        <v>6000</v>
      </c>
      <c r="K60" s="13" t="s">
        <v>23</v>
      </c>
      <c r="L60" s="95">
        <v>0.68</v>
      </c>
      <c r="M60" s="92">
        <f>SUM(D60*G60)/L60*249.21</f>
        <v>2198911.7647058819</v>
      </c>
    </row>
    <row r="61" spans="1:13" s="77" customFormat="1" x14ac:dyDescent="0.2">
      <c r="A61" s="14"/>
      <c r="B61" s="14"/>
      <c r="C61" s="13"/>
      <c r="D61" s="16">
        <v>1</v>
      </c>
      <c r="E61" s="13" t="s">
        <v>101</v>
      </c>
      <c r="F61" s="13"/>
      <c r="G61" s="94">
        <v>825</v>
      </c>
      <c r="H61" s="13" t="s">
        <v>23</v>
      </c>
      <c r="I61" s="13"/>
      <c r="J61" s="94">
        <f>SUM(D61*G61)</f>
        <v>825</v>
      </c>
      <c r="K61" s="13" t="s">
        <v>23</v>
      </c>
      <c r="L61" s="95">
        <v>0.68</v>
      </c>
      <c r="M61" s="92">
        <f>SUM(D61*G61)/L61*249.21</f>
        <v>302350.36764705885</v>
      </c>
    </row>
    <row r="62" spans="1:13" s="77" customFormat="1" x14ac:dyDescent="0.2">
      <c r="A62" s="14"/>
      <c r="B62" s="14"/>
      <c r="C62" s="13"/>
      <c r="D62" s="16">
        <v>4</v>
      </c>
      <c r="E62" s="13" t="s">
        <v>100</v>
      </c>
      <c r="F62" s="13"/>
      <c r="G62" s="94">
        <v>375</v>
      </c>
      <c r="H62" s="13" t="s">
        <v>23</v>
      </c>
      <c r="I62" s="13"/>
      <c r="J62" s="94">
        <f>SUM(D62*G62)</f>
        <v>1500</v>
      </c>
      <c r="K62" s="13" t="s">
        <v>23</v>
      </c>
      <c r="L62" s="95">
        <v>0.68</v>
      </c>
      <c r="M62" s="92">
        <f>SUM(D62*G62)/L62*249.21</f>
        <v>549727.94117647049</v>
      </c>
    </row>
    <row r="63" spans="1:13" s="77" customFormat="1" x14ac:dyDescent="0.2">
      <c r="A63" s="14"/>
      <c r="B63" s="14"/>
      <c r="C63" s="13"/>
      <c r="D63" s="16">
        <v>3</v>
      </c>
      <c r="E63" s="13" t="s">
        <v>102</v>
      </c>
      <c r="F63" s="13"/>
      <c r="G63" s="94">
        <v>1000</v>
      </c>
      <c r="H63" s="13" t="s">
        <v>23</v>
      </c>
      <c r="I63" s="13"/>
      <c r="J63" s="94">
        <f>SUM(D63*G63)</f>
        <v>3000</v>
      </c>
      <c r="K63" s="13" t="s">
        <v>23</v>
      </c>
      <c r="L63" s="95">
        <v>0.68</v>
      </c>
      <c r="M63" s="92">
        <f>SUM(D63*G63)/L63*249.21</f>
        <v>1099455.882352941</v>
      </c>
    </row>
    <row r="64" spans="1:13" ht="6" customHeight="1" x14ac:dyDescent="0.2">
      <c r="A64" s="45"/>
      <c r="B64" s="4"/>
      <c r="C64" s="5"/>
      <c r="D64" s="5"/>
      <c r="E64" s="5"/>
      <c r="F64" s="5"/>
      <c r="G64" s="28"/>
      <c r="H64" s="28"/>
      <c r="I64" s="28"/>
      <c r="J64" s="28"/>
      <c r="K64" s="28"/>
      <c r="L64" s="28"/>
      <c r="M64" s="34"/>
    </row>
    <row r="65" spans="1:13" x14ac:dyDescent="0.2">
      <c r="A65" s="14"/>
      <c r="B65" s="14" t="s">
        <v>2</v>
      </c>
      <c r="C65" s="46" t="s">
        <v>72</v>
      </c>
      <c r="D65" s="16"/>
      <c r="E65" s="13"/>
      <c r="F65" s="13"/>
      <c r="G65" s="26"/>
      <c r="H65" s="26"/>
      <c r="I65" s="26"/>
      <c r="J65" s="49">
        <v>71525</v>
      </c>
      <c r="K65" s="26" t="s">
        <v>23</v>
      </c>
      <c r="L65" s="37"/>
      <c r="M65" s="35"/>
    </row>
    <row r="66" spans="1:13" s="68" customFormat="1" ht="81" customHeight="1" x14ac:dyDescent="0.2">
      <c r="A66" s="14"/>
      <c r="B66" s="14"/>
      <c r="C66" s="254" t="s">
        <v>124</v>
      </c>
      <c r="D66" s="254"/>
      <c r="E66" s="254"/>
      <c r="F66" s="254"/>
      <c r="G66" s="254"/>
      <c r="H66" s="254"/>
      <c r="I66" s="254"/>
      <c r="J66" s="254"/>
      <c r="K66" s="254"/>
      <c r="L66" s="76"/>
      <c r="M66" s="93">
        <v>7985544</v>
      </c>
    </row>
    <row r="67" spans="1:13" s="77" customFormat="1" x14ac:dyDescent="0.2">
      <c r="A67" s="14"/>
      <c r="B67" s="14"/>
      <c r="C67" s="13"/>
      <c r="D67" s="16">
        <v>1</v>
      </c>
      <c r="E67" s="13" t="s">
        <v>101</v>
      </c>
      <c r="F67" s="13"/>
      <c r="G67" s="94">
        <v>825</v>
      </c>
      <c r="H67" s="13" t="s">
        <v>23</v>
      </c>
      <c r="I67" s="13"/>
      <c r="J67" s="94">
        <f>SUM(D67*G67)</f>
        <v>825</v>
      </c>
      <c r="K67" s="13" t="s">
        <v>23</v>
      </c>
      <c r="L67" s="95">
        <v>0.74</v>
      </c>
      <c r="M67" s="92">
        <f>SUM(D67*G67)/L67*229.32</f>
        <v>255660.8108108108</v>
      </c>
    </row>
    <row r="68" spans="1:13" s="18" customFormat="1" ht="5.25" customHeight="1" x14ac:dyDescent="0.25">
      <c r="A68" s="14"/>
      <c r="B68" s="14"/>
      <c r="C68" s="13"/>
      <c r="D68" s="16"/>
      <c r="E68" s="13"/>
      <c r="F68" s="13"/>
      <c r="G68" s="39"/>
      <c r="H68" s="35"/>
      <c r="I68" s="26"/>
      <c r="J68" s="39"/>
      <c r="K68" s="40"/>
      <c r="L68" s="41"/>
      <c r="M68" s="39"/>
    </row>
    <row r="69" spans="1:13" ht="14.25" x14ac:dyDescent="0.2">
      <c r="A69" s="8" t="s">
        <v>38</v>
      </c>
      <c r="B69" s="9"/>
      <c r="C69" s="10"/>
      <c r="D69" s="10"/>
      <c r="E69" s="10"/>
      <c r="F69" s="10"/>
      <c r="G69" s="32"/>
      <c r="H69" s="32"/>
      <c r="I69" s="32"/>
      <c r="J69" s="32"/>
      <c r="K69" s="32"/>
      <c r="L69" s="32"/>
      <c r="M69" s="33"/>
    </row>
    <row r="70" spans="1:13" ht="5.25" customHeight="1" x14ac:dyDescent="0.2">
      <c r="A70" s="7"/>
      <c r="B70" s="7"/>
      <c r="C70" s="5"/>
      <c r="D70" s="5"/>
      <c r="E70" s="5"/>
      <c r="F70" s="5"/>
      <c r="G70" s="28"/>
      <c r="H70" s="28"/>
      <c r="I70" s="28"/>
      <c r="J70" s="28"/>
      <c r="K70" s="28"/>
      <c r="L70" s="28"/>
      <c r="M70" s="34"/>
    </row>
    <row r="71" spans="1:13" x14ac:dyDescent="0.2">
      <c r="A71" s="11" t="s">
        <v>26</v>
      </c>
      <c r="B71" s="12" t="s">
        <v>29</v>
      </c>
      <c r="C71" s="13"/>
      <c r="D71" s="13"/>
      <c r="E71" s="13"/>
      <c r="F71" s="13"/>
      <c r="G71" s="26"/>
      <c r="H71" s="26"/>
      <c r="I71" s="26"/>
      <c r="J71" s="26"/>
      <c r="K71" s="26"/>
      <c r="L71" s="26"/>
      <c r="M71" s="35"/>
    </row>
    <row r="72" spans="1:13" x14ac:dyDescent="0.2">
      <c r="A72" s="14"/>
      <c r="B72" s="15" t="s">
        <v>25</v>
      </c>
      <c r="C72" s="13"/>
      <c r="D72" s="13"/>
      <c r="E72" s="13"/>
      <c r="F72" s="13"/>
      <c r="G72" s="26"/>
      <c r="H72" s="26"/>
      <c r="I72" s="26"/>
      <c r="J72" s="26"/>
      <c r="K72" s="26"/>
      <c r="L72" s="26"/>
      <c r="M72" s="35"/>
    </row>
    <row r="73" spans="1:13" ht="6" customHeight="1" x14ac:dyDescent="0.2">
      <c r="A73" s="45"/>
      <c r="B73" s="4"/>
      <c r="C73" s="5"/>
      <c r="D73" s="5"/>
      <c r="E73" s="5"/>
      <c r="F73" s="5"/>
      <c r="G73" s="28"/>
      <c r="H73" s="28"/>
      <c r="I73" s="28"/>
      <c r="J73" s="28"/>
      <c r="K73" s="28"/>
      <c r="L73" s="28"/>
      <c r="M73" s="34"/>
    </row>
    <row r="74" spans="1:13" x14ac:dyDescent="0.2">
      <c r="A74" s="14"/>
      <c r="B74" s="61" t="s">
        <v>0</v>
      </c>
      <c r="C74" s="50" t="s">
        <v>47</v>
      </c>
      <c r="D74" s="50"/>
      <c r="E74" s="50"/>
      <c r="F74" s="50"/>
      <c r="G74" s="62"/>
      <c r="H74" s="50"/>
      <c r="I74" s="50"/>
      <c r="J74" s="49">
        <v>70406</v>
      </c>
      <c r="K74" s="46" t="s">
        <v>23</v>
      </c>
      <c r="L74" s="50"/>
      <c r="M74" s="51"/>
    </row>
    <row r="75" spans="1:13" ht="39" customHeight="1" x14ac:dyDescent="0.2">
      <c r="A75" s="14"/>
      <c r="B75" s="61"/>
      <c r="C75" s="254" t="s">
        <v>125</v>
      </c>
      <c r="D75" s="254"/>
      <c r="E75" s="254"/>
      <c r="F75" s="254"/>
      <c r="G75" s="254"/>
      <c r="H75" s="254"/>
      <c r="I75" s="254"/>
      <c r="J75" s="254"/>
      <c r="K75" s="254"/>
      <c r="L75" s="50"/>
      <c r="M75" s="93">
        <v>2450773</v>
      </c>
    </row>
    <row r="76" spans="1:13" x14ac:dyDescent="0.2">
      <c r="A76" s="14"/>
      <c r="B76" s="63"/>
      <c r="C76" s="46" t="s">
        <v>24</v>
      </c>
      <c r="D76" s="52">
        <v>1</v>
      </c>
      <c r="E76" s="46" t="s">
        <v>73</v>
      </c>
      <c r="F76" s="46"/>
      <c r="G76" s="47">
        <v>1600</v>
      </c>
      <c r="H76" s="46" t="s">
        <v>23</v>
      </c>
      <c r="I76" s="46"/>
      <c r="J76" s="94">
        <f t="shared" ref="J76:J77" si="2">SUM(D76*G76)</f>
        <v>1600</v>
      </c>
      <c r="K76" s="46" t="s">
        <v>23</v>
      </c>
      <c r="L76" s="64">
        <v>0.71</v>
      </c>
      <c r="M76" s="92">
        <f t="shared" ref="M76:M77" si="3">SUM(D76*G76)/L76*234</f>
        <v>527323.94366197195</v>
      </c>
    </row>
    <row r="77" spans="1:13" ht="15" x14ac:dyDescent="0.25">
      <c r="A77" s="14"/>
      <c r="B77" s="65"/>
      <c r="C77" s="50"/>
      <c r="D77" s="53">
        <v>1</v>
      </c>
      <c r="E77" s="50" t="s">
        <v>106</v>
      </c>
      <c r="F77" s="50"/>
      <c r="G77" s="47">
        <v>300</v>
      </c>
      <c r="H77" s="46" t="s">
        <v>23</v>
      </c>
      <c r="I77" s="46"/>
      <c r="J77" s="94">
        <f t="shared" si="2"/>
        <v>300</v>
      </c>
      <c r="K77" s="46" t="s">
        <v>23</v>
      </c>
      <c r="L77" s="66">
        <v>0.71</v>
      </c>
      <c r="M77" s="92">
        <f t="shared" si="3"/>
        <v>98873.239436619711</v>
      </c>
    </row>
    <row r="78" spans="1:13" s="77" customFormat="1" x14ac:dyDescent="0.2">
      <c r="A78" s="14"/>
      <c r="B78" s="14"/>
      <c r="C78" s="13"/>
      <c r="D78" s="16">
        <v>1</v>
      </c>
      <c r="E78" s="267" t="s">
        <v>103</v>
      </c>
      <c r="F78" s="267"/>
      <c r="G78" s="94">
        <v>900</v>
      </c>
      <c r="H78" s="13" t="s">
        <v>23</v>
      </c>
      <c r="I78" s="13"/>
      <c r="J78" s="94">
        <f>SUM(D78*G78)</f>
        <v>900</v>
      </c>
      <c r="K78" s="13" t="s">
        <v>23</v>
      </c>
      <c r="L78" s="95">
        <v>0.71</v>
      </c>
      <c r="M78" s="92">
        <f>SUM(D78*G78)/L78*234</f>
        <v>296619.71830985916</v>
      </c>
    </row>
    <row r="79" spans="1:13" s="77" customFormat="1" x14ac:dyDescent="0.2">
      <c r="A79" s="14"/>
      <c r="B79" s="14"/>
      <c r="C79" s="13"/>
      <c r="D79" s="16">
        <v>3</v>
      </c>
      <c r="E79" s="13" t="s">
        <v>105</v>
      </c>
      <c r="F79" s="13"/>
      <c r="G79" s="94">
        <v>1000</v>
      </c>
      <c r="H79" s="13" t="s">
        <v>23</v>
      </c>
      <c r="I79" s="13"/>
      <c r="J79" s="94">
        <f>SUM(D79*G79)</f>
        <v>3000</v>
      </c>
      <c r="K79" s="13" t="s">
        <v>23</v>
      </c>
      <c r="L79" s="95">
        <v>0.71</v>
      </c>
      <c r="M79" s="92">
        <f>SUM(D79*G79)/L79*234</f>
        <v>988732.39436619729</v>
      </c>
    </row>
    <row r="80" spans="1:13" x14ac:dyDescent="0.2">
      <c r="A80" s="14"/>
      <c r="B80" s="61" t="s">
        <v>1</v>
      </c>
      <c r="C80" s="50" t="s">
        <v>115</v>
      </c>
      <c r="D80" s="67"/>
      <c r="E80" s="50"/>
      <c r="F80" s="50"/>
      <c r="G80" s="62"/>
      <c r="H80" s="50"/>
      <c r="I80" s="50"/>
      <c r="J80" s="49">
        <v>91300</v>
      </c>
      <c r="K80" s="46" t="s">
        <v>23</v>
      </c>
      <c r="L80" s="50"/>
      <c r="M80" s="51"/>
    </row>
    <row r="81" spans="1:13" ht="77.25" customHeight="1" x14ac:dyDescent="0.2">
      <c r="A81" s="14"/>
      <c r="B81" s="61"/>
      <c r="C81" s="254" t="s">
        <v>116</v>
      </c>
      <c r="D81" s="254"/>
      <c r="E81" s="254"/>
      <c r="F81" s="254"/>
      <c r="G81" s="254"/>
      <c r="H81" s="254"/>
      <c r="I81" s="254"/>
      <c r="J81" s="254"/>
      <c r="K81" s="254"/>
      <c r="L81" s="50"/>
      <c r="M81" s="149">
        <v>11163972</v>
      </c>
    </row>
    <row r="82" spans="1:13" ht="6" customHeight="1" x14ac:dyDescent="0.2">
      <c r="A82" s="45"/>
      <c r="B82" s="4"/>
      <c r="C82" s="5"/>
      <c r="D82" s="5"/>
      <c r="E82" s="5"/>
      <c r="F82" s="5"/>
      <c r="G82" s="28"/>
      <c r="H82" s="28"/>
      <c r="I82" s="28"/>
      <c r="J82" s="28"/>
      <c r="K82" s="28"/>
      <c r="L82" s="28"/>
      <c r="M82" s="34"/>
    </row>
    <row r="83" spans="1:13" x14ac:dyDescent="0.2">
      <c r="A83" s="14"/>
      <c r="B83" s="61" t="s">
        <v>2</v>
      </c>
      <c r="C83" s="50" t="s">
        <v>89</v>
      </c>
      <c r="D83" s="50"/>
      <c r="E83" s="50"/>
      <c r="F83" s="50"/>
      <c r="G83" s="62"/>
      <c r="H83" s="50"/>
      <c r="I83" s="50"/>
      <c r="J83" s="49">
        <v>86607</v>
      </c>
      <c r="K83" s="46" t="s">
        <v>23</v>
      </c>
      <c r="L83" s="50"/>
      <c r="M83" s="51"/>
    </row>
    <row r="84" spans="1:13" ht="41.25" customHeight="1" x14ac:dyDescent="0.2">
      <c r="A84" s="14"/>
      <c r="B84" s="61"/>
      <c r="C84" s="254" t="s">
        <v>126</v>
      </c>
      <c r="D84" s="254"/>
      <c r="E84" s="254"/>
      <c r="F84" s="254"/>
      <c r="G84" s="254"/>
      <c r="H84" s="254"/>
      <c r="I84" s="254"/>
      <c r="J84" s="254"/>
      <c r="K84" s="254"/>
      <c r="L84" s="50"/>
      <c r="M84" s="93">
        <v>1836842</v>
      </c>
    </row>
    <row r="85" spans="1:13" x14ac:dyDescent="0.2">
      <c r="A85" s="14"/>
      <c r="B85" s="63"/>
      <c r="C85" s="46" t="s">
        <v>24</v>
      </c>
      <c r="D85" s="52">
        <v>4</v>
      </c>
      <c r="E85" s="46" t="s">
        <v>75</v>
      </c>
      <c r="F85" s="46"/>
      <c r="G85" s="47">
        <v>375</v>
      </c>
      <c r="H85" s="46" t="s">
        <v>23</v>
      </c>
      <c r="I85" s="46"/>
      <c r="J85" s="94">
        <f t="shared" ref="J85:J86" si="4">SUM(D85*G85)</f>
        <v>1500</v>
      </c>
      <c r="K85" s="46" t="s">
        <v>23</v>
      </c>
      <c r="L85" s="64">
        <v>0.71</v>
      </c>
      <c r="M85" s="92">
        <f t="shared" ref="M85:M86" si="5">SUM(D85*G85)/L85*234</f>
        <v>494366.19718309864</v>
      </c>
    </row>
    <row r="86" spans="1:13" ht="15" x14ac:dyDescent="0.25">
      <c r="A86" s="14"/>
      <c r="B86" s="65"/>
      <c r="C86" s="50"/>
      <c r="D86" s="53">
        <v>1</v>
      </c>
      <c r="E86" s="50" t="s">
        <v>106</v>
      </c>
      <c r="F86" s="50"/>
      <c r="G86" s="47">
        <v>300</v>
      </c>
      <c r="H86" s="46" t="s">
        <v>23</v>
      </c>
      <c r="I86" s="46"/>
      <c r="J86" s="94">
        <f t="shared" si="4"/>
        <v>300</v>
      </c>
      <c r="K86" s="46" t="s">
        <v>23</v>
      </c>
      <c r="L86" s="66">
        <v>0.71</v>
      </c>
      <c r="M86" s="92">
        <f t="shared" si="5"/>
        <v>98873.239436619711</v>
      </c>
    </row>
    <row r="87" spans="1:13" s="77" customFormat="1" x14ac:dyDescent="0.2">
      <c r="A87" s="14"/>
      <c r="B87" s="14"/>
      <c r="C87" s="13"/>
      <c r="D87" s="16">
        <v>4</v>
      </c>
      <c r="E87" s="13" t="s">
        <v>99</v>
      </c>
      <c r="F87" s="13"/>
      <c r="G87" s="94">
        <v>750</v>
      </c>
      <c r="H87" s="13" t="s">
        <v>23</v>
      </c>
      <c r="I87" s="13"/>
      <c r="J87" s="94">
        <f>SUM(D87*G87)</f>
        <v>3000</v>
      </c>
      <c r="K87" s="13" t="s">
        <v>23</v>
      </c>
      <c r="L87" s="95">
        <v>0.71</v>
      </c>
      <c r="M87" s="92">
        <f>SUM(D87*G87)/L87*234</f>
        <v>988732.39436619729</v>
      </c>
    </row>
    <row r="88" spans="1:13" s="77" customFormat="1" x14ac:dyDescent="0.2">
      <c r="A88" s="14"/>
      <c r="B88" s="14"/>
      <c r="C88" s="13"/>
      <c r="D88" s="16">
        <v>1</v>
      </c>
      <c r="E88" s="13" t="s">
        <v>103</v>
      </c>
      <c r="F88" s="13"/>
      <c r="G88" s="94">
        <v>900</v>
      </c>
      <c r="H88" s="13" t="s">
        <v>23</v>
      </c>
      <c r="I88" s="13"/>
      <c r="J88" s="94">
        <f>SUM(D88*G88)</f>
        <v>900</v>
      </c>
      <c r="K88" s="13" t="s">
        <v>23</v>
      </c>
      <c r="L88" s="95">
        <v>0.71</v>
      </c>
      <c r="M88" s="92">
        <f>SUM(D88*G88)/L88*234</f>
        <v>296619.71830985916</v>
      </c>
    </row>
    <row r="89" spans="1:13" ht="6" customHeight="1" x14ac:dyDescent="0.2">
      <c r="A89" s="45"/>
      <c r="B89" s="4"/>
      <c r="C89" s="5"/>
      <c r="D89" s="5"/>
      <c r="E89" s="5"/>
      <c r="F89" s="5"/>
      <c r="G89" s="28"/>
      <c r="H89" s="28"/>
      <c r="I89" s="28"/>
      <c r="J89" s="28"/>
      <c r="K89" s="28"/>
      <c r="L89" s="28"/>
      <c r="M89" s="34"/>
    </row>
    <row r="90" spans="1:13" x14ac:dyDescent="0.2">
      <c r="A90" s="14"/>
      <c r="B90" s="61" t="s">
        <v>3</v>
      </c>
      <c r="C90" s="50" t="s">
        <v>90</v>
      </c>
      <c r="D90" s="50"/>
      <c r="E90" s="50"/>
      <c r="F90" s="50"/>
      <c r="G90" s="62"/>
      <c r="H90" s="50"/>
      <c r="I90" s="50"/>
      <c r="J90" s="49">
        <v>51254</v>
      </c>
      <c r="K90" s="46" t="s">
        <v>23</v>
      </c>
      <c r="L90" s="50"/>
      <c r="M90" s="51"/>
    </row>
    <row r="91" spans="1:13" ht="54" customHeight="1" x14ac:dyDescent="0.2">
      <c r="A91" s="14"/>
      <c r="B91" s="61"/>
      <c r="C91" s="254" t="s">
        <v>127</v>
      </c>
      <c r="D91" s="254"/>
      <c r="E91" s="254"/>
      <c r="F91" s="254"/>
      <c r="G91" s="254"/>
      <c r="H91" s="254"/>
      <c r="I91" s="254"/>
      <c r="J91" s="254"/>
      <c r="K91" s="254"/>
      <c r="L91" s="50"/>
      <c r="M91" s="51">
        <v>3631852</v>
      </c>
    </row>
    <row r="92" spans="1:13" x14ac:dyDescent="0.2">
      <c r="A92" s="14"/>
      <c r="B92" s="61"/>
      <c r="C92" s="50" t="s">
        <v>24</v>
      </c>
      <c r="D92" s="53">
        <v>1</v>
      </c>
      <c r="E92" s="50" t="s">
        <v>91</v>
      </c>
      <c r="F92" s="50"/>
      <c r="G92" s="47">
        <v>1200</v>
      </c>
      <c r="H92" s="46" t="s">
        <v>23</v>
      </c>
      <c r="I92" s="46"/>
      <c r="J92" s="96">
        <f t="shared" ref="J92:J94" si="6">SUM(D92*G92)</f>
        <v>1200</v>
      </c>
      <c r="K92" s="46" t="s">
        <v>23</v>
      </c>
      <c r="L92" s="66">
        <v>0.74</v>
      </c>
      <c r="M92" s="92">
        <f t="shared" ref="M92:M93" si="7">SUM(D92*G92)/L92*229.32</f>
        <v>371870.2702702703</v>
      </c>
    </row>
    <row r="93" spans="1:13" x14ac:dyDescent="0.2">
      <c r="A93" s="14"/>
      <c r="B93" s="61"/>
      <c r="C93" s="50"/>
      <c r="D93" s="53">
        <v>1</v>
      </c>
      <c r="E93" s="50" t="s">
        <v>74</v>
      </c>
      <c r="F93" s="50"/>
      <c r="G93" s="47">
        <v>300</v>
      </c>
      <c r="H93" s="46" t="s">
        <v>23</v>
      </c>
      <c r="I93" s="46"/>
      <c r="J93" s="96">
        <f t="shared" si="6"/>
        <v>300</v>
      </c>
      <c r="K93" s="46" t="s">
        <v>23</v>
      </c>
      <c r="L93" s="66">
        <v>0.74</v>
      </c>
      <c r="M93" s="92">
        <f t="shared" si="7"/>
        <v>92967.567567567574</v>
      </c>
    </row>
    <row r="94" spans="1:13" s="77" customFormat="1" ht="12.75" customHeight="1" x14ac:dyDescent="0.2">
      <c r="A94" s="14"/>
      <c r="B94" s="14"/>
      <c r="C94" s="97"/>
      <c r="D94" s="98">
        <v>2</v>
      </c>
      <c r="E94" s="99" t="s">
        <v>99</v>
      </c>
      <c r="F94" s="99"/>
      <c r="G94" s="96">
        <v>800</v>
      </c>
      <c r="H94" s="99" t="s">
        <v>23</v>
      </c>
      <c r="I94" s="99"/>
      <c r="J94" s="96">
        <f t="shared" si="6"/>
        <v>1600</v>
      </c>
      <c r="K94" s="99" t="s">
        <v>23</v>
      </c>
      <c r="L94" s="100">
        <v>0.74</v>
      </c>
      <c r="M94" s="92">
        <f>SUM(D94*G94)/L94*229.32</f>
        <v>495827.02702702698</v>
      </c>
    </row>
    <row r="95" spans="1:13" ht="6.75" customHeight="1" x14ac:dyDescent="0.2">
      <c r="A95" s="14"/>
      <c r="B95" s="61"/>
      <c r="C95" s="50"/>
      <c r="D95" s="53"/>
      <c r="E95" s="50"/>
      <c r="F95" s="50"/>
      <c r="G95" s="47"/>
      <c r="H95" s="46"/>
      <c r="I95" s="46"/>
      <c r="J95" s="47"/>
      <c r="K95" s="46"/>
      <c r="L95" s="66"/>
      <c r="M95" s="48"/>
    </row>
    <row r="96" spans="1:13" x14ac:dyDescent="0.2">
      <c r="A96" s="14"/>
      <c r="B96" s="61" t="s">
        <v>4</v>
      </c>
      <c r="C96" s="50" t="s">
        <v>92</v>
      </c>
      <c r="D96" s="50"/>
      <c r="E96" s="50"/>
      <c r="F96" s="50"/>
      <c r="G96" s="62"/>
      <c r="H96" s="50"/>
      <c r="I96" s="50"/>
      <c r="J96" s="49">
        <v>54410</v>
      </c>
      <c r="K96" s="46" t="s">
        <v>23</v>
      </c>
      <c r="L96" s="50"/>
      <c r="M96" s="51"/>
    </row>
    <row r="97" spans="1:13" ht="79.5" customHeight="1" x14ac:dyDescent="0.2">
      <c r="A97" s="14"/>
      <c r="B97" s="61"/>
      <c r="C97" s="254" t="s">
        <v>128</v>
      </c>
      <c r="D97" s="254"/>
      <c r="E97" s="254"/>
      <c r="F97" s="254"/>
      <c r="G97" s="254"/>
      <c r="H97" s="254"/>
      <c r="I97" s="254"/>
      <c r="J97" s="254"/>
      <c r="K97" s="254"/>
      <c r="L97" s="50"/>
      <c r="M97" s="93">
        <v>6339634</v>
      </c>
    </row>
    <row r="98" spans="1:13" x14ac:dyDescent="0.2">
      <c r="A98" s="14"/>
      <c r="B98" s="61"/>
      <c r="C98" s="50" t="s">
        <v>24</v>
      </c>
      <c r="D98" s="53">
        <v>1</v>
      </c>
      <c r="E98" s="50" t="s">
        <v>76</v>
      </c>
      <c r="F98" s="50"/>
      <c r="G98" s="47">
        <v>800</v>
      </c>
      <c r="H98" s="46" t="s">
        <v>23</v>
      </c>
      <c r="I98" s="46"/>
      <c r="J98" s="96">
        <f t="shared" ref="J98:J102" si="8">SUM(D98*G98)</f>
        <v>800</v>
      </c>
      <c r="K98" s="46" t="s">
        <v>23</v>
      </c>
      <c r="L98" s="66">
        <v>0.74</v>
      </c>
      <c r="M98" s="92">
        <f t="shared" ref="M98:M100" si="9">SUM(D98*G98)/L98*229.32</f>
        <v>247913.51351351349</v>
      </c>
    </row>
    <row r="99" spans="1:13" ht="15" x14ac:dyDescent="0.25">
      <c r="A99" s="14"/>
      <c r="B99" s="65"/>
      <c r="C99" s="50"/>
      <c r="D99" s="53">
        <v>1</v>
      </c>
      <c r="E99" s="50" t="s">
        <v>32</v>
      </c>
      <c r="F99" s="50"/>
      <c r="G99" s="47">
        <v>1000</v>
      </c>
      <c r="H99" s="46" t="s">
        <v>23</v>
      </c>
      <c r="I99" s="46"/>
      <c r="J99" s="96">
        <f t="shared" si="8"/>
        <v>1000</v>
      </c>
      <c r="K99" s="46" t="s">
        <v>23</v>
      </c>
      <c r="L99" s="66">
        <v>0.74</v>
      </c>
      <c r="M99" s="92">
        <f t="shared" si="9"/>
        <v>309891.89189189189</v>
      </c>
    </row>
    <row r="100" spans="1:13" ht="15" x14ac:dyDescent="0.25">
      <c r="A100" s="14"/>
      <c r="B100" s="65"/>
      <c r="C100" s="50"/>
      <c r="D100" s="53">
        <v>1</v>
      </c>
      <c r="E100" s="50" t="s">
        <v>74</v>
      </c>
      <c r="F100" s="50"/>
      <c r="G100" s="47">
        <v>300</v>
      </c>
      <c r="H100" s="46" t="s">
        <v>23</v>
      </c>
      <c r="I100" s="46"/>
      <c r="J100" s="96">
        <f t="shared" si="8"/>
        <v>300</v>
      </c>
      <c r="K100" s="46" t="s">
        <v>23</v>
      </c>
      <c r="L100" s="66">
        <v>0.74</v>
      </c>
      <c r="M100" s="92">
        <f t="shared" si="9"/>
        <v>92967.567567567574</v>
      </c>
    </row>
    <row r="101" spans="1:13" s="77" customFormat="1" ht="12.75" customHeight="1" x14ac:dyDescent="0.2">
      <c r="A101" s="14"/>
      <c r="B101" s="14"/>
      <c r="C101" s="97"/>
      <c r="D101" s="98">
        <v>7</v>
      </c>
      <c r="E101" s="99" t="s">
        <v>99</v>
      </c>
      <c r="F101" s="99"/>
      <c r="G101" s="96">
        <v>800</v>
      </c>
      <c r="H101" s="99" t="s">
        <v>23</v>
      </c>
      <c r="I101" s="99"/>
      <c r="J101" s="96">
        <f t="shared" ref="J101" si="10">SUM(D101*G101)</f>
        <v>5600</v>
      </c>
      <c r="K101" s="99" t="s">
        <v>23</v>
      </c>
      <c r="L101" s="100">
        <v>0.74</v>
      </c>
      <c r="M101" s="92">
        <f>SUM(D101*G101)/L101*229.32</f>
        <v>1735394.5945945946</v>
      </c>
    </row>
    <row r="102" spans="1:13" s="77" customFormat="1" ht="12.75" customHeight="1" x14ac:dyDescent="0.2">
      <c r="A102" s="14"/>
      <c r="B102" s="14"/>
      <c r="C102" s="97"/>
      <c r="D102" s="98">
        <v>1</v>
      </c>
      <c r="E102" s="99" t="s">
        <v>107</v>
      </c>
      <c r="F102" s="99"/>
      <c r="G102" s="96">
        <v>5500</v>
      </c>
      <c r="H102" s="99" t="s">
        <v>23</v>
      </c>
      <c r="I102" s="99"/>
      <c r="J102" s="96">
        <f t="shared" si="8"/>
        <v>5500</v>
      </c>
      <c r="K102" s="99" t="s">
        <v>23</v>
      </c>
      <c r="L102" s="100">
        <v>0.74</v>
      </c>
      <c r="M102" s="92">
        <f>SUM(D102*G102)/L102*229.32</f>
        <v>1704405.4054054054</v>
      </c>
    </row>
    <row r="103" spans="1:13" ht="6" customHeight="1" x14ac:dyDescent="0.2">
      <c r="A103" s="45"/>
      <c r="B103" s="4"/>
      <c r="C103" s="5"/>
      <c r="D103" s="5"/>
      <c r="E103" s="5"/>
      <c r="F103" s="5"/>
      <c r="G103" s="28"/>
      <c r="H103" s="28"/>
      <c r="I103" s="28"/>
      <c r="J103" s="28"/>
      <c r="K103" s="28"/>
      <c r="L103" s="28"/>
      <c r="M103" s="34"/>
    </row>
    <row r="104" spans="1:13" x14ac:dyDescent="0.2">
      <c r="A104" s="14"/>
      <c r="B104" s="61" t="s">
        <v>94</v>
      </c>
      <c r="C104" s="50" t="s">
        <v>44</v>
      </c>
      <c r="D104" s="50"/>
      <c r="E104" s="50"/>
      <c r="F104" s="50"/>
      <c r="G104" s="62"/>
      <c r="H104" s="50"/>
      <c r="I104" s="50"/>
      <c r="J104" s="49">
        <v>198553</v>
      </c>
      <c r="K104" s="46" t="s">
        <v>23</v>
      </c>
      <c r="L104" s="50"/>
      <c r="M104" s="51"/>
    </row>
    <row r="105" spans="1:13" ht="40.5" customHeight="1" x14ac:dyDescent="0.2">
      <c r="A105" s="14"/>
      <c r="B105" s="61"/>
      <c r="C105" s="254" t="s">
        <v>93</v>
      </c>
      <c r="D105" s="254"/>
      <c r="E105" s="254"/>
      <c r="F105" s="254"/>
      <c r="G105" s="254"/>
      <c r="H105" s="254"/>
      <c r="I105" s="254"/>
      <c r="J105" s="254"/>
      <c r="K105" s="254"/>
      <c r="L105" s="50"/>
      <c r="M105" s="51">
        <v>3057950</v>
      </c>
    </row>
    <row r="106" spans="1:13" s="25" customFormat="1" x14ac:dyDescent="0.2">
      <c r="A106" s="14"/>
      <c r="B106" s="14"/>
      <c r="C106" s="101" t="s">
        <v>24</v>
      </c>
      <c r="D106" s="16">
        <v>14</v>
      </c>
      <c r="E106" s="13" t="s">
        <v>99</v>
      </c>
      <c r="F106" s="13"/>
      <c r="G106" s="94">
        <v>750</v>
      </c>
      <c r="H106" s="55" t="s">
        <v>23</v>
      </c>
      <c r="I106" s="82"/>
      <c r="J106" s="38">
        <f>SUM(D106*G106)</f>
        <v>10500</v>
      </c>
      <c r="K106" s="55" t="s">
        <v>23</v>
      </c>
      <c r="L106" s="37">
        <v>0.68</v>
      </c>
      <c r="M106" s="35">
        <f>SUM(D106*G106)/L106*249.21</f>
        <v>3848095.588235294</v>
      </c>
    </row>
    <row r="107" spans="1:13" s="77" customFormat="1" x14ac:dyDescent="0.2">
      <c r="A107" s="14"/>
      <c r="B107" s="14"/>
      <c r="C107" s="13"/>
      <c r="D107" s="16">
        <v>3</v>
      </c>
      <c r="E107" s="13" t="s">
        <v>100</v>
      </c>
      <c r="F107" s="13"/>
      <c r="G107" s="94">
        <v>375</v>
      </c>
      <c r="H107" s="13" t="s">
        <v>23</v>
      </c>
      <c r="I107" s="13"/>
      <c r="J107" s="94">
        <f>SUM(D107*G107)</f>
        <v>1125</v>
      </c>
      <c r="K107" s="13" t="s">
        <v>23</v>
      </c>
      <c r="L107" s="95">
        <v>0.68</v>
      </c>
      <c r="M107" s="92">
        <f>SUM(D107*G107)/L107*249.21</f>
        <v>412295.95588235289</v>
      </c>
    </row>
    <row r="108" spans="1:13" s="77" customFormat="1" x14ac:dyDescent="0.2">
      <c r="A108" s="14"/>
      <c r="B108" s="14"/>
      <c r="C108" s="13"/>
      <c r="D108" s="16">
        <v>5</v>
      </c>
      <c r="E108" s="13" t="s">
        <v>102</v>
      </c>
      <c r="F108" s="13"/>
      <c r="G108" s="94">
        <v>1000</v>
      </c>
      <c r="H108" s="13" t="s">
        <v>23</v>
      </c>
      <c r="I108" s="13"/>
      <c r="J108" s="94">
        <f>SUM(D108*G108)</f>
        <v>5000</v>
      </c>
      <c r="K108" s="13" t="s">
        <v>23</v>
      </c>
      <c r="L108" s="95">
        <v>0.68</v>
      </c>
      <c r="M108" s="92">
        <f>SUM(D108*G108)/L108*249.21</f>
        <v>1832426.4705882352</v>
      </c>
    </row>
    <row r="109" spans="1:13" ht="6" customHeight="1" x14ac:dyDescent="0.2">
      <c r="A109" s="45"/>
      <c r="B109" s="4"/>
      <c r="C109" s="5"/>
      <c r="D109" s="5"/>
      <c r="E109" s="5"/>
      <c r="F109" s="5"/>
      <c r="G109" s="28"/>
      <c r="H109" s="28"/>
      <c r="I109" s="28"/>
      <c r="J109" s="28"/>
      <c r="K109" s="28"/>
      <c r="L109" s="28"/>
      <c r="M109" s="34"/>
    </row>
    <row r="110" spans="1:13" x14ac:dyDescent="0.2">
      <c r="A110" s="14"/>
      <c r="B110" s="61" t="s">
        <v>88</v>
      </c>
      <c r="C110" s="50" t="s">
        <v>70</v>
      </c>
      <c r="D110" s="67"/>
      <c r="E110" s="50"/>
      <c r="F110" s="50"/>
      <c r="G110" s="62"/>
      <c r="H110" s="50"/>
      <c r="I110" s="50"/>
      <c r="J110" s="49">
        <v>63141</v>
      </c>
      <c r="K110" s="46" t="s">
        <v>23</v>
      </c>
      <c r="L110" s="50"/>
      <c r="M110" s="51"/>
    </row>
    <row r="111" spans="1:13" ht="41.25" customHeight="1" x14ac:dyDescent="0.2">
      <c r="A111" s="14"/>
      <c r="B111" s="61"/>
      <c r="C111" s="254" t="s">
        <v>129</v>
      </c>
      <c r="D111" s="254"/>
      <c r="E111" s="254"/>
      <c r="F111" s="254"/>
      <c r="G111" s="254"/>
      <c r="H111" s="254"/>
      <c r="I111" s="254"/>
      <c r="J111" s="254"/>
      <c r="K111" s="254"/>
      <c r="L111" s="50"/>
      <c r="M111" s="93">
        <v>4420546</v>
      </c>
    </row>
    <row r="112" spans="1:13" s="77" customFormat="1" ht="12.75" customHeight="1" x14ac:dyDescent="0.2">
      <c r="A112" s="14"/>
      <c r="B112" s="14"/>
      <c r="C112" s="50" t="s">
        <v>24</v>
      </c>
      <c r="D112" s="16">
        <v>1</v>
      </c>
      <c r="E112" s="13" t="s">
        <v>101</v>
      </c>
      <c r="F112" s="13"/>
      <c r="G112" s="94">
        <v>825</v>
      </c>
      <c r="H112" s="99" t="s">
        <v>23</v>
      </c>
      <c r="I112" s="99"/>
      <c r="J112" s="96">
        <f t="shared" ref="J112:J114" si="11">SUM(D112*G112)</f>
        <v>825</v>
      </c>
      <c r="K112" s="99" t="s">
        <v>23</v>
      </c>
      <c r="L112" s="100">
        <v>0.74</v>
      </c>
      <c r="M112" s="92">
        <f>SUM(D112*G112)/L112*229.32</f>
        <v>255660.8108108108</v>
      </c>
    </row>
    <row r="113" spans="1:13" s="77" customFormat="1" ht="12.75" customHeight="1" x14ac:dyDescent="0.2">
      <c r="A113" s="14"/>
      <c r="B113" s="14"/>
      <c r="C113" s="97"/>
      <c r="D113" s="16">
        <v>3</v>
      </c>
      <c r="E113" s="13" t="s">
        <v>104</v>
      </c>
      <c r="F113" s="13"/>
      <c r="G113" s="94">
        <v>375</v>
      </c>
      <c r="H113" s="99" t="s">
        <v>23</v>
      </c>
      <c r="I113" s="99"/>
      <c r="J113" s="96">
        <f t="shared" si="11"/>
        <v>1125</v>
      </c>
      <c r="K113" s="99" t="s">
        <v>23</v>
      </c>
      <c r="L113" s="100">
        <v>0.74</v>
      </c>
      <c r="M113" s="92">
        <f>SUM(D113*G113)/L113*229.32</f>
        <v>348628.37837837834</v>
      </c>
    </row>
    <row r="114" spans="1:13" s="77" customFormat="1" ht="12.75" customHeight="1" x14ac:dyDescent="0.2">
      <c r="A114" s="14"/>
      <c r="B114" s="14"/>
      <c r="C114" s="97"/>
      <c r="D114" s="98">
        <v>1</v>
      </c>
      <c r="E114" s="99" t="s">
        <v>108</v>
      </c>
      <c r="F114" s="99"/>
      <c r="G114" s="96">
        <v>800</v>
      </c>
      <c r="H114" s="99" t="s">
        <v>23</v>
      </c>
      <c r="I114" s="99"/>
      <c r="J114" s="96">
        <f t="shared" si="11"/>
        <v>800</v>
      </c>
      <c r="K114" s="99" t="s">
        <v>23</v>
      </c>
      <c r="L114" s="100">
        <v>0.74</v>
      </c>
      <c r="M114" s="92">
        <f>SUM(D114*G114)/L114*229.32</f>
        <v>247913.51351351349</v>
      </c>
    </row>
    <row r="115" spans="1:13" s="25" customFormat="1" ht="5.25" customHeight="1" x14ac:dyDescent="0.2">
      <c r="A115" s="14"/>
      <c r="B115" s="14"/>
      <c r="C115" s="84"/>
      <c r="D115" s="85"/>
      <c r="E115" s="85"/>
      <c r="F115" s="85"/>
      <c r="G115" s="36"/>
      <c r="H115" s="36"/>
      <c r="I115" s="36"/>
      <c r="J115" s="36"/>
      <c r="K115" s="36"/>
      <c r="L115" s="37"/>
      <c r="M115" s="35"/>
    </row>
    <row r="116" spans="1:13" ht="14.25" x14ac:dyDescent="0.2">
      <c r="A116" s="8" t="s">
        <v>27</v>
      </c>
      <c r="B116" s="9"/>
      <c r="C116" s="10"/>
      <c r="D116" s="10"/>
      <c r="E116" s="10"/>
      <c r="F116" s="10"/>
      <c r="G116" s="32"/>
      <c r="H116" s="32"/>
      <c r="I116" s="32"/>
      <c r="J116" s="32"/>
      <c r="K116" s="32"/>
      <c r="L116" s="32"/>
      <c r="M116" s="33"/>
    </row>
    <row r="117" spans="1:13" ht="5.25" customHeight="1" x14ac:dyDescent="0.2">
      <c r="A117" s="7"/>
      <c r="B117" s="7"/>
      <c r="C117" s="5"/>
      <c r="D117" s="5"/>
      <c r="E117" s="5"/>
      <c r="F117" s="5"/>
      <c r="G117" s="28"/>
      <c r="H117" s="28"/>
      <c r="I117" s="28"/>
      <c r="J117" s="28"/>
      <c r="K117" s="28"/>
      <c r="L117" s="28"/>
      <c r="M117" s="34"/>
    </row>
    <row r="118" spans="1:13" x14ac:dyDescent="0.2">
      <c r="A118" s="11" t="s">
        <v>3</v>
      </c>
      <c r="B118" s="17" t="s">
        <v>30</v>
      </c>
      <c r="C118" s="13"/>
      <c r="D118" s="13"/>
      <c r="E118" s="13"/>
      <c r="F118" s="13"/>
      <c r="G118" s="26"/>
      <c r="H118" s="26"/>
      <c r="I118" s="26"/>
      <c r="J118" s="26"/>
      <c r="K118" s="26"/>
      <c r="L118" s="26"/>
      <c r="M118" s="35"/>
    </row>
    <row r="119" spans="1:13" ht="6" customHeight="1" x14ac:dyDescent="0.2">
      <c r="A119" s="45"/>
      <c r="B119" s="4"/>
      <c r="C119" s="5"/>
      <c r="D119" s="5"/>
      <c r="E119" s="5"/>
      <c r="F119" s="5"/>
      <c r="G119" s="28"/>
      <c r="H119" s="28"/>
      <c r="I119" s="28"/>
      <c r="J119" s="28"/>
      <c r="K119" s="28"/>
      <c r="L119" s="28"/>
      <c r="M119" s="34"/>
    </row>
    <row r="120" spans="1:13" x14ac:dyDescent="0.2">
      <c r="A120" s="14"/>
      <c r="B120" s="132" t="s">
        <v>0</v>
      </c>
      <c r="C120" s="133" t="s">
        <v>82</v>
      </c>
      <c r="D120" s="133"/>
      <c r="E120" s="133"/>
      <c r="F120" s="133"/>
      <c r="G120" s="133"/>
      <c r="H120" s="133"/>
      <c r="I120" s="133"/>
      <c r="J120" s="134">
        <v>38335</v>
      </c>
      <c r="K120" s="133" t="s">
        <v>23</v>
      </c>
      <c r="L120" s="135"/>
      <c r="M120" s="136"/>
    </row>
    <row r="121" spans="1:13" ht="15.75" customHeight="1" x14ac:dyDescent="0.2">
      <c r="A121" s="14"/>
      <c r="B121" s="132"/>
      <c r="C121" s="266" t="s">
        <v>117</v>
      </c>
      <c r="D121" s="266"/>
      <c r="E121" s="266"/>
      <c r="F121" s="266"/>
      <c r="G121" s="266"/>
      <c r="H121" s="266"/>
      <c r="I121" s="266"/>
      <c r="J121" s="266"/>
      <c r="K121" s="266"/>
      <c r="L121" s="137"/>
      <c r="M121" s="138">
        <v>1358207</v>
      </c>
    </row>
    <row r="122" spans="1:13" ht="6" customHeight="1" x14ac:dyDescent="0.2">
      <c r="A122" s="45"/>
      <c r="B122" s="139"/>
      <c r="C122" s="140"/>
      <c r="D122" s="140"/>
      <c r="E122" s="140"/>
      <c r="F122" s="140"/>
      <c r="G122" s="113"/>
      <c r="H122" s="113"/>
      <c r="I122" s="113"/>
      <c r="J122" s="113"/>
      <c r="K122" s="113"/>
      <c r="L122" s="113"/>
      <c r="M122" s="124"/>
    </row>
    <row r="123" spans="1:13" s="104" customFormat="1" x14ac:dyDescent="0.2">
      <c r="A123" s="103"/>
      <c r="B123" s="132" t="s">
        <v>1</v>
      </c>
      <c r="C123" s="133" t="s">
        <v>86</v>
      </c>
      <c r="D123" s="133"/>
      <c r="E123" s="133"/>
      <c r="F123" s="133"/>
      <c r="G123" s="133"/>
      <c r="H123" s="133"/>
      <c r="I123" s="133"/>
      <c r="J123" s="134">
        <v>25583</v>
      </c>
      <c r="K123" s="133" t="s">
        <v>23</v>
      </c>
      <c r="L123" s="135"/>
      <c r="M123" s="141"/>
    </row>
    <row r="124" spans="1:13" s="104" customFormat="1" ht="27.75" customHeight="1" x14ac:dyDescent="0.2">
      <c r="A124" s="103"/>
      <c r="B124" s="117"/>
      <c r="C124" s="260" t="s">
        <v>87</v>
      </c>
      <c r="D124" s="260"/>
      <c r="E124" s="260"/>
      <c r="F124" s="260"/>
      <c r="G124" s="260"/>
      <c r="H124" s="260"/>
      <c r="I124" s="260"/>
      <c r="J124" s="260"/>
      <c r="K124" s="260"/>
      <c r="L124" s="117"/>
      <c r="M124" s="142">
        <v>1812808</v>
      </c>
    </row>
    <row r="125" spans="1:13" s="104" customFormat="1" ht="5.25" customHeight="1" x14ac:dyDescent="0.2">
      <c r="A125" s="103"/>
      <c r="B125" s="143"/>
      <c r="C125" s="144"/>
      <c r="D125" s="144"/>
      <c r="E125" s="144"/>
      <c r="F125" s="144"/>
      <c r="G125" s="128"/>
      <c r="H125" s="128"/>
      <c r="I125" s="128"/>
      <c r="J125" s="128"/>
      <c r="K125" s="128"/>
      <c r="L125" s="128"/>
      <c r="M125" s="126"/>
    </row>
    <row r="126" spans="1:13" x14ac:dyDescent="0.2">
      <c r="A126" s="14"/>
      <c r="B126" s="132" t="s">
        <v>2</v>
      </c>
      <c r="C126" s="133" t="s">
        <v>83</v>
      </c>
      <c r="D126" s="133"/>
      <c r="E126" s="133"/>
      <c r="F126" s="133"/>
      <c r="G126" s="133"/>
      <c r="H126" s="133"/>
      <c r="I126" s="133"/>
      <c r="J126" s="134">
        <v>23800</v>
      </c>
      <c r="K126" s="133" t="s">
        <v>23</v>
      </c>
      <c r="L126" s="135"/>
      <c r="M126" s="141"/>
    </row>
    <row r="127" spans="1:13" ht="30" customHeight="1" x14ac:dyDescent="0.2">
      <c r="A127" s="14"/>
      <c r="B127" s="132"/>
      <c r="C127" s="259" t="s">
        <v>85</v>
      </c>
      <c r="D127" s="259"/>
      <c r="E127" s="259"/>
      <c r="F127" s="259"/>
      <c r="G127" s="259"/>
      <c r="H127" s="259"/>
      <c r="I127" s="259"/>
      <c r="J127" s="259"/>
      <c r="K127" s="259"/>
      <c r="L127" s="145"/>
      <c r="M127" s="146">
        <v>1264849</v>
      </c>
    </row>
    <row r="128" spans="1:13" ht="6" customHeight="1" x14ac:dyDescent="0.2">
      <c r="A128" s="45"/>
      <c r="B128" s="139"/>
      <c r="C128" s="140"/>
      <c r="D128" s="140"/>
      <c r="E128" s="140"/>
      <c r="F128" s="140"/>
      <c r="G128" s="113"/>
      <c r="H128" s="113"/>
      <c r="I128" s="113"/>
      <c r="J128" s="113"/>
      <c r="K128" s="113"/>
      <c r="L128" s="113"/>
      <c r="M128" s="124"/>
    </row>
    <row r="129" spans="1:13" x14ac:dyDescent="0.2">
      <c r="A129" s="14"/>
      <c r="B129" s="132" t="s">
        <v>3</v>
      </c>
      <c r="C129" s="133" t="s">
        <v>84</v>
      </c>
      <c r="D129" s="133"/>
      <c r="E129" s="133"/>
      <c r="F129" s="133"/>
      <c r="G129" s="133"/>
      <c r="H129" s="133"/>
      <c r="I129" s="133"/>
      <c r="J129" s="134">
        <v>7395</v>
      </c>
      <c r="K129" s="133" t="s">
        <v>23</v>
      </c>
      <c r="L129" s="135"/>
      <c r="M129" s="141"/>
    </row>
    <row r="130" spans="1:13" ht="27" customHeight="1" x14ac:dyDescent="0.2">
      <c r="A130" s="14"/>
      <c r="B130" s="147"/>
      <c r="C130" s="259" t="s">
        <v>85</v>
      </c>
      <c r="D130" s="259"/>
      <c r="E130" s="259"/>
      <c r="F130" s="259"/>
      <c r="G130" s="259"/>
      <c r="H130" s="259"/>
      <c r="I130" s="259"/>
      <c r="J130" s="259"/>
      <c r="K130" s="259"/>
      <c r="L130" s="148"/>
      <c r="M130" s="142">
        <v>524009</v>
      </c>
    </row>
    <row r="131" spans="1:13" ht="6" customHeight="1" thickBot="1" x14ac:dyDescent="0.25">
      <c r="A131" s="45"/>
      <c r="B131" s="4"/>
      <c r="C131" s="5"/>
      <c r="D131" s="5"/>
      <c r="E131" s="5"/>
      <c r="F131" s="5"/>
      <c r="G131" s="28"/>
      <c r="H131" s="28"/>
      <c r="I131" s="28"/>
      <c r="J131" s="28"/>
      <c r="K131" s="28"/>
      <c r="L131" s="28"/>
      <c r="M131" s="34"/>
    </row>
    <row r="132" spans="1:13" ht="13.5" thickBot="1" x14ac:dyDescent="0.25">
      <c r="A132" s="19" t="s">
        <v>34</v>
      </c>
      <c r="B132" s="20"/>
      <c r="C132" s="21"/>
      <c r="D132" s="21"/>
      <c r="E132" s="21"/>
      <c r="F132" s="21"/>
      <c r="G132" s="42"/>
      <c r="H132" s="42"/>
      <c r="I132" s="42"/>
      <c r="J132" s="42"/>
      <c r="K132" s="42"/>
      <c r="L132" s="42"/>
      <c r="M132" s="170">
        <f>SUM(M53:M131)</f>
        <v>98363998.93254441</v>
      </c>
    </row>
    <row r="133" spans="1:13" ht="5.25" customHeight="1" x14ac:dyDescent="0.2">
      <c r="A133" s="7"/>
      <c r="B133" s="7"/>
      <c r="C133" s="5"/>
      <c r="D133" s="5"/>
      <c r="E133" s="5"/>
      <c r="F133" s="5"/>
      <c r="G133" s="28"/>
      <c r="H133" s="28"/>
      <c r="I133" s="28"/>
      <c r="J133" s="28"/>
      <c r="K133" s="28"/>
      <c r="L133" s="28"/>
      <c r="M133" s="34"/>
    </row>
    <row r="134" spans="1:13" x14ac:dyDescent="0.2">
      <c r="A134" s="11" t="s">
        <v>4</v>
      </c>
      <c r="B134" s="17" t="s">
        <v>31</v>
      </c>
      <c r="C134" s="13"/>
      <c r="D134" s="13"/>
      <c r="E134" s="13"/>
      <c r="F134" s="13"/>
      <c r="G134" s="26"/>
      <c r="H134" s="26"/>
      <c r="I134" s="26"/>
      <c r="J134" s="26"/>
      <c r="K134" s="26"/>
      <c r="L134" s="26"/>
      <c r="M134" s="35"/>
    </row>
    <row r="135" spans="1:13" x14ac:dyDescent="0.2">
      <c r="A135" s="14"/>
      <c r="B135" s="15" t="s">
        <v>28</v>
      </c>
      <c r="C135" s="13"/>
      <c r="D135" s="13"/>
      <c r="E135" s="13"/>
      <c r="F135" s="13"/>
      <c r="G135" s="26"/>
      <c r="H135" s="26"/>
      <c r="I135" s="26"/>
      <c r="J135" s="26"/>
      <c r="K135" s="26"/>
      <c r="L135" s="26"/>
      <c r="M135" s="35"/>
    </row>
    <row r="136" spans="1:13" ht="6" customHeight="1" x14ac:dyDescent="0.2">
      <c r="A136" s="45"/>
      <c r="B136" s="4"/>
      <c r="C136" s="5"/>
      <c r="D136" s="5"/>
      <c r="E136" s="5"/>
      <c r="F136" s="5"/>
      <c r="G136" s="28"/>
      <c r="H136" s="28"/>
      <c r="I136" s="28"/>
      <c r="J136" s="28"/>
      <c r="K136" s="28"/>
      <c r="L136" s="28"/>
      <c r="M136" s="34"/>
    </row>
    <row r="137" spans="1:13" s="22" customFormat="1" x14ac:dyDescent="0.2">
      <c r="A137" s="24"/>
      <c r="B137" s="57" t="s">
        <v>0</v>
      </c>
      <c r="C137" s="58" t="s">
        <v>78</v>
      </c>
      <c r="D137" s="55"/>
      <c r="E137" s="55"/>
      <c r="F137" s="55"/>
      <c r="G137" s="56"/>
      <c r="H137" s="55"/>
      <c r="I137" s="55"/>
      <c r="J137" s="56">
        <v>16000</v>
      </c>
      <c r="K137" s="55" t="s">
        <v>23</v>
      </c>
      <c r="L137" s="55"/>
      <c r="M137" s="59"/>
    </row>
    <row r="138" spans="1:13" s="22" customFormat="1" ht="12.95" customHeight="1" x14ac:dyDescent="0.2">
      <c r="A138" s="24"/>
      <c r="B138" s="57"/>
      <c r="C138" s="60" t="s">
        <v>79</v>
      </c>
      <c r="D138" s="24"/>
      <c r="E138" s="83"/>
      <c r="F138" s="83"/>
      <c r="G138" s="83"/>
      <c r="H138" s="83"/>
      <c r="I138" s="83"/>
      <c r="J138" s="56"/>
      <c r="K138" s="55"/>
      <c r="L138" s="55"/>
      <c r="M138" s="59">
        <f>J137*250</f>
        <v>4000000</v>
      </c>
    </row>
    <row r="139" spans="1:13" ht="6" customHeight="1" x14ac:dyDescent="0.2">
      <c r="A139" s="45"/>
      <c r="B139" s="4"/>
      <c r="C139" s="5"/>
      <c r="D139" s="5"/>
      <c r="E139" s="5"/>
      <c r="F139" s="5"/>
      <c r="G139" s="28"/>
      <c r="H139" s="28"/>
      <c r="I139" s="28"/>
      <c r="J139" s="28"/>
      <c r="K139" s="28"/>
      <c r="L139" s="28"/>
      <c r="M139" s="34"/>
    </row>
    <row r="140" spans="1:13" s="22" customFormat="1" x14ac:dyDescent="0.2">
      <c r="A140" s="24"/>
      <c r="B140" s="57" t="s">
        <v>1</v>
      </c>
      <c r="C140" s="28" t="s">
        <v>48</v>
      </c>
      <c r="D140" s="28"/>
      <c r="E140" s="28"/>
      <c r="F140" s="28"/>
      <c r="G140" s="28"/>
      <c r="H140" s="28"/>
      <c r="I140" s="28"/>
      <c r="J140" s="56"/>
      <c r="K140" s="55"/>
      <c r="L140" s="28"/>
      <c r="M140" s="59"/>
    </row>
    <row r="141" spans="1:13" x14ac:dyDescent="0.2">
      <c r="B141" s="57"/>
      <c r="C141" s="28" t="s">
        <v>80</v>
      </c>
      <c r="E141" s="28"/>
      <c r="F141" s="28"/>
      <c r="G141" s="28"/>
      <c r="H141" s="28"/>
      <c r="I141" s="28"/>
      <c r="J141" s="56"/>
      <c r="K141" s="55"/>
      <c r="L141" s="28"/>
      <c r="M141" s="59">
        <v>500000</v>
      </c>
    </row>
    <row r="142" spans="1:13" ht="6" customHeight="1" x14ac:dyDescent="0.2">
      <c r="A142" s="45"/>
      <c r="B142" s="4"/>
      <c r="C142" s="5"/>
      <c r="D142" s="5"/>
      <c r="E142" s="5"/>
      <c r="F142" s="5"/>
      <c r="G142" s="28"/>
      <c r="H142" s="28"/>
      <c r="I142" s="28"/>
      <c r="J142" s="28"/>
      <c r="K142" s="28"/>
      <c r="L142" s="28"/>
      <c r="M142" s="34"/>
    </row>
    <row r="143" spans="1:13" x14ac:dyDescent="0.2">
      <c r="B143" s="57" t="s">
        <v>2</v>
      </c>
      <c r="C143" s="28" t="s">
        <v>43</v>
      </c>
      <c r="D143" s="28"/>
      <c r="E143" s="28"/>
      <c r="F143" s="28"/>
      <c r="G143" s="28"/>
      <c r="H143" s="28"/>
      <c r="I143" s="28"/>
      <c r="J143" s="56"/>
      <c r="K143" s="55"/>
      <c r="L143" s="28"/>
      <c r="M143" s="59"/>
    </row>
    <row r="144" spans="1:13" x14ac:dyDescent="0.2">
      <c r="B144" s="57"/>
      <c r="C144" s="102" t="s">
        <v>81</v>
      </c>
      <c r="E144" s="28"/>
      <c r="F144" s="28"/>
      <c r="G144" s="28"/>
      <c r="H144" s="28"/>
      <c r="I144" s="28"/>
      <c r="J144" s="56"/>
      <c r="K144" s="55"/>
      <c r="L144" s="28"/>
      <c r="M144" s="59">
        <v>140000</v>
      </c>
    </row>
    <row r="145" spans="1:13" ht="6" customHeight="1" x14ac:dyDescent="0.2">
      <c r="A145" s="45"/>
      <c r="B145" s="4"/>
      <c r="C145" s="5"/>
      <c r="D145" s="5"/>
      <c r="E145" s="5"/>
      <c r="F145" s="5"/>
      <c r="G145" s="28"/>
      <c r="H145" s="28"/>
      <c r="I145" s="28"/>
      <c r="J145" s="28"/>
      <c r="K145" s="28"/>
      <c r="L145" s="28"/>
      <c r="M145" s="34"/>
    </row>
    <row r="146" spans="1:13" x14ac:dyDescent="0.2">
      <c r="B146" s="57" t="s">
        <v>3</v>
      </c>
      <c r="C146" s="5" t="s">
        <v>43</v>
      </c>
      <c r="J146" s="56">
        <v>30000</v>
      </c>
      <c r="K146" s="55" t="s">
        <v>23</v>
      </c>
      <c r="M146" s="59"/>
    </row>
    <row r="147" spans="1:13" x14ac:dyDescent="0.2">
      <c r="B147" s="57"/>
      <c r="C147" s="5" t="s">
        <v>97</v>
      </c>
      <c r="J147" s="56"/>
      <c r="K147" s="55"/>
      <c r="M147" s="59">
        <v>5550000</v>
      </c>
    </row>
    <row r="148" spans="1:13" ht="6" customHeight="1" x14ac:dyDescent="0.2">
      <c r="A148" s="45"/>
      <c r="B148" s="4"/>
      <c r="C148" s="5"/>
      <c r="D148" s="5"/>
      <c r="E148" s="5"/>
      <c r="F148" s="5"/>
      <c r="G148" s="28"/>
      <c r="H148" s="28"/>
      <c r="I148" s="28"/>
      <c r="J148" s="28"/>
      <c r="K148" s="28"/>
      <c r="L148" s="28"/>
      <c r="M148" s="34"/>
    </row>
    <row r="149" spans="1:13" x14ac:dyDescent="0.2">
      <c r="B149" s="57" t="s">
        <v>4</v>
      </c>
      <c r="C149" s="5" t="s">
        <v>44</v>
      </c>
      <c r="J149" s="56">
        <v>30000</v>
      </c>
      <c r="K149" s="55" t="s">
        <v>23</v>
      </c>
      <c r="M149" s="59"/>
    </row>
    <row r="150" spans="1:13" x14ac:dyDescent="0.2">
      <c r="B150" s="57"/>
      <c r="C150" s="5" t="s">
        <v>97</v>
      </c>
      <c r="J150" s="56"/>
      <c r="K150" s="55"/>
      <c r="M150" s="59">
        <v>5550000</v>
      </c>
    </row>
    <row r="151" spans="1:13" ht="6" customHeight="1" x14ac:dyDescent="0.2">
      <c r="A151" s="45"/>
      <c r="B151" s="4"/>
      <c r="C151" s="5"/>
      <c r="D151" s="5"/>
      <c r="E151" s="5"/>
      <c r="F151" s="5"/>
      <c r="G151" s="28"/>
      <c r="H151" s="28"/>
      <c r="I151" s="28"/>
      <c r="J151" s="28"/>
      <c r="K151" s="28"/>
      <c r="L151" s="28"/>
      <c r="M151" s="34"/>
    </row>
    <row r="152" spans="1:13" x14ac:dyDescent="0.2">
      <c r="B152" s="57" t="s">
        <v>94</v>
      </c>
      <c r="C152" s="5" t="s">
        <v>45</v>
      </c>
      <c r="J152" s="56">
        <v>30000</v>
      </c>
      <c r="K152" s="55" t="s">
        <v>23</v>
      </c>
      <c r="M152" s="59"/>
    </row>
    <row r="153" spans="1:13" x14ac:dyDescent="0.2">
      <c r="B153" s="57"/>
      <c r="C153" s="5" t="s">
        <v>97</v>
      </c>
      <c r="J153" s="56"/>
      <c r="K153" s="55"/>
      <c r="M153" s="59">
        <v>5550000</v>
      </c>
    </row>
    <row r="154" spans="1:13" x14ac:dyDescent="0.2">
      <c r="B154" s="57"/>
      <c r="C154" s="5"/>
      <c r="K154" s="55"/>
      <c r="M154" s="59"/>
    </row>
    <row r="155" spans="1:13" ht="13.5" customHeight="1" x14ac:dyDescent="0.2">
      <c r="B155" s="206" t="s">
        <v>88</v>
      </c>
      <c r="C155" s="207" t="s">
        <v>177</v>
      </c>
      <c r="D155" s="208"/>
      <c r="E155" s="208"/>
      <c r="F155" s="208"/>
      <c r="G155" s="208"/>
      <c r="H155" s="208"/>
      <c r="I155" s="208"/>
      <c r="J155" s="209">
        <v>69681</v>
      </c>
      <c r="K155" s="207" t="s">
        <v>23</v>
      </c>
      <c r="L155" s="217"/>
      <c r="M155" s="218"/>
    </row>
    <row r="156" spans="1:13" ht="41.25" customHeight="1" x14ac:dyDescent="0.2">
      <c r="B156" s="219"/>
      <c r="C156" s="245" t="s">
        <v>178</v>
      </c>
      <c r="D156" s="246"/>
      <c r="E156" s="246"/>
      <c r="F156" s="246"/>
      <c r="G156" s="246"/>
      <c r="H156" s="246"/>
      <c r="I156" s="246"/>
      <c r="J156" s="247"/>
      <c r="K156" s="247"/>
      <c r="L156" s="217"/>
      <c r="M156" s="218"/>
    </row>
    <row r="157" spans="1:13" ht="12.75" customHeight="1" x14ac:dyDescent="0.2">
      <c r="B157" s="219"/>
      <c r="C157" s="261" t="s">
        <v>148</v>
      </c>
      <c r="D157" s="261"/>
      <c r="E157" s="261"/>
      <c r="F157" s="261"/>
      <c r="G157" s="210"/>
      <c r="H157" s="210"/>
      <c r="I157" s="210"/>
      <c r="J157" s="211"/>
      <c r="K157" s="211"/>
      <c r="L157" s="217"/>
      <c r="M157" s="218"/>
    </row>
    <row r="158" spans="1:13" x14ac:dyDescent="0.2">
      <c r="B158" s="220"/>
      <c r="C158" s="234"/>
      <c r="D158" s="235"/>
      <c r="E158" s="244" t="s">
        <v>151</v>
      </c>
      <c r="F158" s="244"/>
      <c r="G158" s="244"/>
      <c r="H158" s="244"/>
      <c r="I158" s="244"/>
      <c r="J158" s="244"/>
      <c r="K158" s="244"/>
      <c r="L158" s="244"/>
      <c r="M158" s="236">
        <v>0</v>
      </c>
    </row>
    <row r="159" spans="1:13" x14ac:dyDescent="0.2">
      <c r="B159" s="104"/>
      <c r="C159" s="237"/>
      <c r="D159" s="238"/>
      <c r="E159" s="244" t="s">
        <v>147</v>
      </c>
      <c r="F159" s="244"/>
      <c r="G159" s="244"/>
      <c r="H159" s="244"/>
      <c r="I159" s="244"/>
      <c r="J159" s="244"/>
      <c r="K159" s="244"/>
      <c r="L159" s="244"/>
      <c r="M159" s="236">
        <v>0</v>
      </c>
    </row>
    <row r="160" spans="1:13" x14ac:dyDescent="0.2">
      <c r="B160" s="104"/>
      <c r="C160" s="237"/>
      <c r="D160" s="238"/>
      <c r="E160" s="244" t="s">
        <v>150</v>
      </c>
      <c r="F160" s="244"/>
      <c r="G160" s="244"/>
      <c r="H160" s="244"/>
      <c r="I160" s="244"/>
      <c r="J160" s="244"/>
      <c r="K160" s="244"/>
      <c r="L160" s="244"/>
      <c r="M160" s="236">
        <v>0</v>
      </c>
    </row>
    <row r="161" spans="2:13" ht="12.75" customHeight="1" x14ac:dyDescent="0.2">
      <c r="B161" s="219"/>
      <c r="C161" s="261" t="s">
        <v>149</v>
      </c>
      <c r="D161" s="261"/>
      <c r="E161" s="261"/>
      <c r="F161" s="261"/>
      <c r="G161" s="210"/>
      <c r="H161" s="210"/>
      <c r="I161" s="210"/>
      <c r="J161" s="211"/>
      <c r="K161" s="211"/>
      <c r="L161" s="224"/>
      <c r="M161" s="239"/>
    </row>
    <row r="162" spans="2:13" x14ac:dyDescent="0.2">
      <c r="B162" s="104"/>
      <c r="C162" s="234"/>
      <c r="D162" s="235"/>
      <c r="E162" s="244" t="s">
        <v>145</v>
      </c>
      <c r="F162" s="244"/>
      <c r="G162" s="244"/>
      <c r="H162" s="244"/>
      <c r="I162" s="244"/>
      <c r="J162" s="244"/>
      <c r="K162" s="244"/>
      <c r="L162" s="244"/>
      <c r="M162" s="236">
        <v>0</v>
      </c>
    </row>
    <row r="163" spans="2:13" x14ac:dyDescent="0.2">
      <c r="B163" s="104"/>
      <c r="C163" s="234"/>
      <c r="D163" s="235"/>
      <c r="E163" s="244" t="s">
        <v>175</v>
      </c>
      <c r="F163" s="244"/>
      <c r="G163" s="244"/>
      <c r="H163" s="244"/>
      <c r="I163" s="244"/>
      <c r="J163" s="244"/>
      <c r="K163" s="244"/>
      <c r="L163" s="244"/>
      <c r="M163" s="236">
        <v>0</v>
      </c>
    </row>
    <row r="164" spans="2:13" x14ac:dyDescent="0.2">
      <c r="B164" s="104"/>
      <c r="C164" s="240"/>
      <c r="D164" s="241"/>
      <c r="E164" s="244" t="s">
        <v>144</v>
      </c>
      <c r="F164" s="244"/>
      <c r="G164" s="244"/>
      <c r="H164" s="244"/>
      <c r="I164" s="244"/>
      <c r="J164" s="244"/>
      <c r="K164" s="244"/>
      <c r="L164" s="244"/>
      <c r="M164" s="236">
        <v>0</v>
      </c>
    </row>
    <row r="165" spans="2:13" x14ac:dyDescent="0.2">
      <c r="B165" s="104"/>
      <c r="C165" s="240"/>
      <c r="D165" s="241"/>
      <c r="E165" s="244" t="s">
        <v>146</v>
      </c>
      <c r="F165" s="244"/>
      <c r="G165" s="244"/>
      <c r="H165" s="244"/>
      <c r="I165" s="244"/>
      <c r="J165" s="244"/>
      <c r="K165" s="244"/>
      <c r="L165" s="244"/>
      <c r="M165" s="236">
        <v>0</v>
      </c>
    </row>
  </sheetData>
  <mergeCells count="34">
    <mergeCell ref="X40:X44"/>
    <mergeCell ref="C22:G22"/>
    <mergeCell ref="C26:G26"/>
    <mergeCell ref="C36:G36"/>
    <mergeCell ref="E159:L159"/>
    <mergeCell ref="C121:K121"/>
    <mergeCell ref="C75:K75"/>
    <mergeCell ref="C81:K81"/>
    <mergeCell ref="C84:K84"/>
    <mergeCell ref="C91:K91"/>
    <mergeCell ref="C97:K97"/>
    <mergeCell ref="E78:F78"/>
    <mergeCell ref="A3:F3"/>
    <mergeCell ref="A4:F6"/>
    <mergeCell ref="A7:E7"/>
    <mergeCell ref="C66:K66"/>
    <mergeCell ref="C58:K58"/>
    <mergeCell ref="C51:K51"/>
    <mergeCell ref="H3:J3"/>
    <mergeCell ref="L5:M6"/>
    <mergeCell ref="E163:L163"/>
    <mergeCell ref="E164:L164"/>
    <mergeCell ref="E165:L165"/>
    <mergeCell ref="C156:K156"/>
    <mergeCell ref="C130:K130"/>
    <mergeCell ref="C124:K124"/>
    <mergeCell ref="C127:K127"/>
    <mergeCell ref="C105:K105"/>
    <mergeCell ref="C111:K111"/>
    <mergeCell ref="E160:L160"/>
    <mergeCell ref="C157:F157"/>
    <mergeCell ref="C161:F161"/>
    <mergeCell ref="E158:L158"/>
    <mergeCell ref="E162:L162"/>
  </mergeCells>
  <phoneticPr fontId="0" type="noConversion"/>
  <pageMargins left="0.7" right="0.45" top="0.75" bottom="0.75" header="0.3" footer="0.3"/>
  <pageSetup paperSize="17" orientation="landscape" cellComments="asDisplayed" r:id="rId1"/>
  <headerFooter alignWithMargins="0"/>
  <rowBreaks count="3" manualBreakCount="3">
    <brk id="44" max="16383" man="1"/>
    <brk id="81" max="16383" man="1"/>
    <brk id="115"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A15" sqref="A15"/>
    </sheetView>
  </sheetViews>
  <sheetFormatPr defaultRowHeight="12.75" x14ac:dyDescent="0.2"/>
  <cols>
    <col min="1" max="1" width="99.28515625" bestFit="1" customWidth="1"/>
    <col min="2" max="2" width="7" bestFit="1" customWidth="1"/>
    <col min="4" max="4" width="14" bestFit="1" customWidth="1"/>
  </cols>
  <sheetData>
    <row r="1" spans="1:4" x14ac:dyDescent="0.2">
      <c r="A1" s="43" t="s">
        <v>39</v>
      </c>
    </row>
    <row r="2" spans="1:4" x14ac:dyDescent="0.2">
      <c r="A2" s="43" t="s">
        <v>40</v>
      </c>
    </row>
    <row r="3" spans="1:4" x14ac:dyDescent="0.2">
      <c r="A3" s="43" t="s">
        <v>41</v>
      </c>
    </row>
    <row r="6" spans="1:4" x14ac:dyDescent="0.2">
      <c r="B6">
        <v>800000</v>
      </c>
      <c r="C6">
        <v>1.25</v>
      </c>
      <c r="D6" s="44">
        <f>ROUND(C6*B6,-3)</f>
        <v>1000000</v>
      </c>
    </row>
    <row r="7" spans="1:4" x14ac:dyDescent="0.2">
      <c r="B7">
        <v>135000</v>
      </c>
      <c r="C7">
        <v>1.25</v>
      </c>
      <c r="D7" s="44">
        <f t="shared" ref="D7:D9" si="0">ROUND(C7*B7,-3)</f>
        <v>169000</v>
      </c>
    </row>
    <row r="8" spans="1:4" x14ac:dyDescent="0.2">
      <c r="B8">
        <v>320000</v>
      </c>
      <c r="C8">
        <v>1.25</v>
      </c>
      <c r="D8" s="44">
        <f t="shared" si="0"/>
        <v>400000</v>
      </c>
    </row>
    <row r="9" spans="1:4" x14ac:dyDescent="0.2">
      <c r="A9">
        <v>1150</v>
      </c>
      <c r="B9">
        <f>A9*75</f>
        <v>86250</v>
      </c>
      <c r="C9">
        <v>1.25</v>
      </c>
      <c r="D9" s="44">
        <f t="shared" si="0"/>
        <v>108000</v>
      </c>
    </row>
    <row r="10" spans="1:4" x14ac:dyDescent="0.2">
      <c r="D10" s="44"/>
    </row>
    <row r="11" spans="1:4" x14ac:dyDescent="0.2">
      <c r="D11" s="44">
        <f>SUM(D6:D10)</f>
        <v>1677000</v>
      </c>
    </row>
  </sheetData>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KDE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Pawley, Kaycie</cp:lastModifiedBy>
  <cp:lastPrinted>2020-03-06T13:51:05Z</cp:lastPrinted>
  <dcterms:created xsi:type="dcterms:W3CDTF">2007-02-08T14:02:27Z</dcterms:created>
  <dcterms:modified xsi:type="dcterms:W3CDTF">2020-04-13T15:57:04Z</dcterms:modified>
</cp:coreProperties>
</file>