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2018-2019 Board meetings\May 21, 2019\"/>
    </mc:Choice>
  </mc:AlternateContent>
  <bookViews>
    <workbookView xWindow="0" yWindow="0" windowWidth="19200" windowHeight="8295"/>
  </bookViews>
  <sheets>
    <sheet name="Certified Staff 185 Days" sheetId="2" r:id="rId1"/>
    <sheet name="Hourly Classified Staff" sheetId="3" r:id="rId2"/>
    <sheet name="Salary Classified Staff" sheetId="4" r:id="rId3"/>
    <sheet name="EXTRA DUTY" sheetId="5" r:id="rId4"/>
    <sheet name="SUBSTITUTE" sheetId="6" r:id="rId5"/>
    <sheet name="Other Salary Positions" sheetId="7" state="hidden" r:id="rId6"/>
    <sheet name="Certified Supplemental Pay" sheetId="8" r:id="rId7"/>
    <sheet name="admin comparrison" sheetId="9" state="hidden" r:id="rId8"/>
  </sheets>
  <calcPr calcId="162913"/>
</workbook>
</file>

<file path=xl/calcChain.xml><?xml version="1.0" encoding="utf-8"?>
<calcChain xmlns="http://schemas.openxmlformats.org/spreadsheetml/2006/main">
  <c r="D28" i="8" l="1"/>
  <c r="D27" i="8"/>
  <c r="D26" i="8"/>
  <c r="D25" i="8"/>
  <c r="D24" i="8"/>
  <c r="D23" i="8"/>
  <c r="C17" i="8"/>
  <c r="C13" i="8"/>
  <c r="C12" i="8"/>
  <c r="C11" i="8"/>
  <c r="C10" i="8"/>
  <c r="C9" i="8"/>
  <c r="C5" i="8"/>
  <c r="C4" i="8"/>
  <c r="K31" i="2" l="1"/>
  <c r="K30" i="2"/>
  <c r="K29" i="2"/>
  <c r="K28" i="2"/>
  <c r="K27" i="2"/>
  <c r="K26" i="2"/>
  <c r="K25" i="2"/>
  <c r="K24" i="2"/>
  <c r="K23" i="2"/>
  <c r="K22" i="2"/>
  <c r="K21" i="2"/>
  <c r="K20" i="2"/>
  <c r="K19" i="2"/>
  <c r="K18" i="2"/>
  <c r="K17" i="2"/>
  <c r="K16" i="2"/>
  <c r="K15" i="2"/>
  <c r="K14" i="2"/>
  <c r="K13" i="2"/>
  <c r="K12" i="2"/>
  <c r="K11" i="2"/>
  <c r="K10" i="2"/>
  <c r="K9" i="2"/>
  <c r="K8" i="2"/>
  <c r="K7" i="2"/>
  <c r="K6" i="2"/>
  <c r="K5" i="2"/>
  <c r="K4"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G19" i="9" l="1"/>
  <c r="G17" i="9"/>
  <c r="G13" i="9"/>
  <c r="O12" i="9"/>
  <c r="O11" i="9"/>
  <c r="G11" i="9"/>
  <c r="G7" i="9"/>
  <c r="G6" i="9"/>
  <c r="G5" i="9"/>
  <c r="G4" i="9"/>
  <c r="G3" i="9"/>
  <c r="O2" i="9"/>
  <c r="I36" i="7"/>
  <c r="H36" i="7"/>
  <c r="G36" i="7"/>
  <c r="F36" i="7"/>
  <c r="E36" i="7"/>
  <c r="D36" i="7"/>
  <c r="C36" i="7"/>
  <c r="I33" i="7"/>
  <c r="H33" i="7"/>
  <c r="G33" i="7"/>
  <c r="F33" i="7"/>
  <c r="E33" i="7"/>
  <c r="D33" i="7"/>
  <c r="C33" i="7"/>
  <c r="J31" i="7"/>
  <c r="I30" i="7"/>
  <c r="I32" i="7" s="1"/>
  <c r="H30" i="7"/>
  <c r="H32" i="7" s="1"/>
  <c r="G30" i="7"/>
  <c r="G32" i="7" s="1"/>
  <c r="F30" i="7"/>
  <c r="F32" i="7" s="1"/>
  <c r="E30" i="7"/>
  <c r="E32" i="7" s="1"/>
  <c r="D30" i="7"/>
  <c r="D32" i="7" s="1"/>
  <c r="C30" i="7"/>
  <c r="C38" i="7" s="1"/>
  <c r="I6" i="7"/>
  <c r="H6" i="7"/>
  <c r="G6" i="7"/>
  <c r="F6" i="7"/>
  <c r="E6" i="7"/>
  <c r="D6" i="7"/>
  <c r="C6" i="7"/>
  <c r="C32" i="7" l="1"/>
  <c r="J32" i="7" s="1"/>
  <c r="C34" i="7"/>
</calcChain>
</file>

<file path=xl/comments1.xml><?xml version="1.0" encoding="utf-8"?>
<comments xmlns="http://schemas.openxmlformats.org/spreadsheetml/2006/main">
  <authors>
    <author>Gamble, Kelley</author>
  </authors>
  <commentList>
    <comment ref="A85" authorId="0" shapeId="0">
      <text>
        <r>
          <rPr>
            <b/>
            <sz val="9"/>
            <color indexed="81"/>
            <rFont val="Tahoma"/>
            <family val="2"/>
          </rPr>
          <t>Gamble, Kelley:</t>
        </r>
        <r>
          <rPr>
            <sz val="9"/>
            <color indexed="81"/>
            <rFont val="Tahoma"/>
            <family val="2"/>
          </rPr>
          <t xml:space="preserve">
</t>
        </r>
      </text>
    </comment>
  </commentList>
</comments>
</file>

<file path=xl/sharedStrings.xml><?xml version="1.0" encoding="utf-8"?>
<sst xmlns="http://schemas.openxmlformats.org/spreadsheetml/2006/main" count="307" uniqueCount="223">
  <si>
    <t>Position</t>
  </si>
  <si>
    <t>Days</t>
  </si>
  <si>
    <t>Years of Experience</t>
  </si>
  <si>
    <t>1-4</t>
  </si>
  <si>
    <t>5-9</t>
  </si>
  <si>
    <t>10-14</t>
  </si>
  <si>
    <t>15-19</t>
  </si>
  <si>
    <t>20-24</t>
  </si>
  <si>
    <t>25+</t>
  </si>
  <si>
    <t>Adult Bus Monitor/no CDL</t>
  </si>
  <si>
    <t>Adult Monitor With CDL</t>
  </si>
  <si>
    <t>Attendance Clerk</t>
  </si>
  <si>
    <t>Bus Driver / Driver Trainer</t>
  </si>
  <si>
    <t>Bus Mechanic Assistant  Vehicle Mechanic II</t>
  </si>
  <si>
    <t>Human Resource Manager-Payroll</t>
  </si>
  <si>
    <t xml:space="preserve">Computer Technician                         </t>
  </si>
  <si>
    <t>Custodian</t>
  </si>
  <si>
    <t>Cafeteria Manager</t>
  </si>
  <si>
    <t>Finance Director</t>
  </si>
  <si>
    <t>As Needed</t>
  </si>
  <si>
    <t>Food Service Director</t>
  </si>
  <si>
    <t>FRYSC/YSC Coordinator</t>
  </si>
  <si>
    <t>Food Service Worker</t>
  </si>
  <si>
    <t>Maintenance Director</t>
  </si>
  <si>
    <t xml:space="preserve">FRYSC Family Advocate                            </t>
  </si>
  <si>
    <t>Network Manager</t>
  </si>
  <si>
    <t>Head Custodian</t>
  </si>
  <si>
    <t>Health Services Aide</t>
  </si>
  <si>
    <t>Transportation Director</t>
  </si>
  <si>
    <t>Instructional Aide</t>
  </si>
  <si>
    <t>Maintenance Assistant Maintenance Worker I</t>
  </si>
  <si>
    <t>Part Time Computer Tech.</t>
  </si>
  <si>
    <t>Secretary</t>
  </si>
  <si>
    <t>Student Worker</t>
  </si>
  <si>
    <t>Sub Bus Driver</t>
  </si>
  <si>
    <t xml:space="preserve">Overnight bus trips - Driver to receive regular bus pay on the day of departure for hours driven to location. </t>
  </si>
  <si>
    <t>$125.00 per day while on the trip and $125.00 on the departure day plus driver's regular rate of pay after 4:00pm to arrival at school</t>
  </si>
  <si>
    <t>Any full time employee with a CDL that drives a bus will be paid at the bus driver hourly rate</t>
  </si>
  <si>
    <t xml:space="preserve">0-3 </t>
  </si>
  <si>
    <t>Stipend</t>
  </si>
  <si>
    <t xml:space="preserve">20-24 </t>
  </si>
  <si>
    <t xml:space="preserve">10+ </t>
  </si>
  <si>
    <t>Rank 1 6th Year Program</t>
  </si>
  <si>
    <t>Athletic Director (2)</t>
  </si>
  <si>
    <t>Rank II Master's/5th Year</t>
  </si>
  <si>
    <t>Rank III BS/BA w/Certificate</t>
  </si>
  <si>
    <t>Rank IV No Certificate</t>
  </si>
  <si>
    <t>Rank V  64-95 Credit Hours</t>
  </si>
  <si>
    <t>Planning Time Coverage</t>
  </si>
  <si>
    <t>$20 per hour</t>
  </si>
  <si>
    <t>Must work 20 consecutive days in the same classroom. The salary is based on the certified staff salary schedule or the Daily wage threshold determined by KTRS.. The salary will become effective on the 21st day. The pay will revert back to daily sub pay if more than 5 consecutive days are missed during a long term assignment</t>
  </si>
  <si>
    <t>Years</t>
  </si>
  <si>
    <t>Rank 1</t>
  </si>
  <si>
    <t>Rank II</t>
  </si>
  <si>
    <t>Rank III</t>
  </si>
  <si>
    <t>Rank IV</t>
  </si>
  <si>
    <t>Rank V</t>
  </si>
  <si>
    <t>Band Director</t>
  </si>
  <si>
    <t>Assistant Band Director</t>
  </si>
  <si>
    <t>ES 1st Grade Department Head</t>
  </si>
  <si>
    <t>ES 2nd Grade Department Head</t>
  </si>
  <si>
    <t>ES K Grade Department Head</t>
  </si>
  <si>
    <t>ES Specials Department Head</t>
  </si>
  <si>
    <t>ES Stlp</t>
  </si>
  <si>
    <t>ES Yearbook</t>
  </si>
  <si>
    <t>Ess Coord  1/school</t>
  </si>
  <si>
    <t>HS Academic Team</t>
  </si>
  <si>
    <t>HS Art Club</t>
  </si>
  <si>
    <t>HS Beta Club</t>
  </si>
  <si>
    <t>HS Boys Baseball Coach Asst.</t>
  </si>
  <si>
    <t>HS Boys Baseball Head Coach</t>
  </si>
  <si>
    <t xml:space="preserve">HS Boys Basketbal  Jr. Var. </t>
  </si>
  <si>
    <t>HS Boys Basketball Freshman</t>
  </si>
  <si>
    <t>HS Boys Basketball Varsity Asst.</t>
  </si>
  <si>
    <t>HS Boys Basketball Varsity Head Coach</t>
  </si>
  <si>
    <t>HS Football Asst Coach Level 1</t>
  </si>
  <si>
    <t>HS Football Asst Coach Level 2</t>
  </si>
  <si>
    <t>HS Football Asst Coach Level 3</t>
  </si>
  <si>
    <t>HS Football Head Coach</t>
  </si>
  <si>
    <t>POSITION</t>
  </si>
  <si>
    <t>CONTRACT DAYS</t>
  </si>
  <si>
    <t>YEARS OF EXPERIENCE</t>
  </si>
  <si>
    <t>HS Boys Golf</t>
  </si>
  <si>
    <t>HS Boys Soccer Asst. Coach</t>
  </si>
  <si>
    <t>HS Boys Soccer Head Coach</t>
  </si>
  <si>
    <t>Accounts Manager/Payroll</t>
  </si>
  <si>
    <t>235 DAYS</t>
  </si>
  <si>
    <t>HS Boys Tennis</t>
  </si>
  <si>
    <t>Cafeteria Managers</t>
  </si>
  <si>
    <t>187 DAYS</t>
  </si>
  <si>
    <t>HS Cheerleading Coach</t>
  </si>
  <si>
    <t>HS Class Sponsor Freshman</t>
  </si>
  <si>
    <t>HS Class Sponsor Junior (2)</t>
  </si>
  <si>
    <t>HS Class Sponsor Senior (2)</t>
  </si>
  <si>
    <t>HS Class Sponsor Sophomore</t>
  </si>
  <si>
    <t>HS Cross Country Coach</t>
  </si>
  <si>
    <t>HS Dept Head Arts/Hum/etc</t>
  </si>
  <si>
    <t>HOURLY</t>
  </si>
  <si>
    <t>27+</t>
  </si>
  <si>
    <t>228 DAYS</t>
  </si>
  <si>
    <t>HS Dept Head CTE</t>
  </si>
  <si>
    <t>Didn’t we make change here</t>
  </si>
  <si>
    <t>HS Dept Head Language Arts</t>
  </si>
  <si>
    <t>240 DAYS</t>
  </si>
  <si>
    <t>HS Dept Head Math</t>
  </si>
  <si>
    <t>Maintenance Director II</t>
  </si>
  <si>
    <t>238 DAYS</t>
  </si>
  <si>
    <t xml:space="preserve">Maintenance Director </t>
  </si>
  <si>
    <t>HS Dept Head Science</t>
  </si>
  <si>
    <t>233 DAYS</t>
  </si>
  <si>
    <t>Requires a 4 year degree in network administration or a 2 year degree in an information technology field with Microsoft Certified Systems Administrator Certification</t>
  </si>
  <si>
    <t>HS Dept Head Social Studies</t>
  </si>
  <si>
    <t>HS FBLA\FTA Club</t>
  </si>
  <si>
    <t>Vehicle Maintenance Supervisor</t>
  </si>
  <si>
    <t>Full Time Substitute Teacher</t>
  </si>
  <si>
    <t>175 DAYS</t>
  </si>
  <si>
    <t>HS FCCLA Club</t>
  </si>
  <si>
    <t xml:space="preserve">HS FEA Club </t>
  </si>
  <si>
    <t>HS FFA Club</t>
  </si>
  <si>
    <t>HS Girls Basketball Freshman</t>
  </si>
  <si>
    <t>HS Girls Basketball JV</t>
  </si>
  <si>
    <t>HS Girls Basketball Varsity Asst. Coach</t>
  </si>
  <si>
    <t>HS Girls Basketball Varsity Head Coach</t>
  </si>
  <si>
    <t>HS Girls Golf</t>
  </si>
  <si>
    <t>HS Girls Soccer Asst. Coach</t>
  </si>
  <si>
    <t>HS Girls Soccer Head Coach</t>
  </si>
  <si>
    <t>HS Girls Softball JV</t>
  </si>
  <si>
    <t>HS Girls Softball Varsity Head Coach</t>
  </si>
  <si>
    <t xml:space="preserve">HS Girls Tennis </t>
  </si>
  <si>
    <t>HS Junior Class/After Prom</t>
  </si>
  <si>
    <t>HS Spanish Club</t>
  </si>
  <si>
    <t>HS Speech &amp; Drama Club</t>
  </si>
  <si>
    <t>HS Stlp</t>
  </si>
  <si>
    <t>Index</t>
  </si>
  <si>
    <t>Ext Days</t>
  </si>
  <si>
    <t>Total Days</t>
  </si>
  <si>
    <t>HS Student Council</t>
  </si>
  <si>
    <t>Director of Pupil Personnel</t>
  </si>
  <si>
    <t>HS Volleyball Coach</t>
  </si>
  <si>
    <t xml:space="preserve">HS Volleyball Coach Asst. </t>
  </si>
  <si>
    <t>HS Winter Guard</t>
  </si>
  <si>
    <t>HS Yearbook</t>
  </si>
  <si>
    <t>MS Academic Team</t>
  </si>
  <si>
    <t>MS Arts/Hum/etc.</t>
  </si>
  <si>
    <t>MS Boys Bsktbl - 7th Grade</t>
  </si>
  <si>
    <t>MS Boys Bsktbl - 8th Grade</t>
  </si>
  <si>
    <t>MS Boys Football Asst Coach</t>
  </si>
  <si>
    <t>MS Boys Football Head Coach</t>
  </si>
  <si>
    <t>MS Cheerleading Coach</t>
  </si>
  <si>
    <t>MS Girl Bsktbl- 7th Grade</t>
  </si>
  <si>
    <t>Director of Technology</t>
  </si>
  <si>
    <t>MS Girls Basketball  - 8th Grade</t>
  </si>
  <si>
    <t>MS STLP</t>
  </si>
  <si>
    <t>Director of Special Education</t>
  </si>
  <si>
    <t>Director of Curriculum, Instruction &amp; Assessment</t>
  </si>
  <si>
    <t xml:space="preserve">Assistant Principal High School </t>
  </si>
  <si>
    <t>MS Student Council</t>
  </si>
  <si>
    <t xml:space="preserve">Principal High School </t>
  </si>
  <si>
    <t>MS Team Leader (3)</t>
  </si>
  <si>
    <t xml:space="preserve">Principal Middle School </t>
  </si>
  <si>
    <t>MS Volleyball Coach</t>
  </si>
  <si>
    <t xml:space="preserve">Principal Elementary School </t>
  </si>
  <si>
    <t>MS Yearbook</t>
  </si>
  <si>
    <t xml:space="preserve">Assistant Principal Middle School </t>
  </si>
  <si>
    <t>Assistant Principal Elementary</t>
  </si>
  <si>
    <t>Counselor High School</t>
  </si>
  <si>
    <t>Counselor Middle School</t>
  </si>
  <si>
    <t>UE Academic Team</t>
  </si>
  <si>
    <t>Counselor Elementary School</t>
  </si>
  <si>
    <t>Agriculture Education Teacher</t>
  </si>
  <si>
    <t>UE Stlp</t>
  </si>
  <si>
    <t>UE Yearbook</t>
  </si>
  <si>
    <t>Psychologist</t>
  </si>
  <si>
    <t>Migrant Advocate/ELL</t>
  </si>
  <si>
    <t>Media Specialist  UE/MS</t>
  </si>
  <si>
    <t>Media Specialist LE</t>
  </si>
  <si>
    <t>Media Specialist HS</t>
  </si>
  <si>
    <t>Response to Intervention Specialist/Curriculum Coach</t>
  </si>
  <si>
    <t xml:space="preserve">ESS </t>
  </si>
  <si>
    <t>Curriculum Coach Middle School</t>
  </si>
  <si>
    <t>School Nurse</t>
  </si>
  <si>
    <t>Speech Language Pathologist</t>
  </si>
  <si>
    <t>HS/MS BAND Director</t>
  </si>
  <si>
    <t>INDEX</t>
  </si>
  <si>
    <t>EXT DAYS</t>
  </si>
  <si>
    <t>HENRY</t>
  </si>
  <si>
    <t>Beechwood</t>
  </si>
  <si>
    <t>OWEN</t>
  </si>
  <si>
    <t>MASON</t>
  </si>
  <si>
    <t>Franklin</t>
  </si>
  <si>
    <t>Trimble</t>
  </si>
  <si>
    <t>Assistant Superintendent/inst super</t>
  </si>
  <si>
    <t>NA</t>
  </si>
  <si>
    <t>Chief Information Officer</t>
  </si>
  <si>
    <t>District Wide Services</t>
  </si>
  <si>
    <t>Principal Upper Elementary</t>
  </si>
  <si>
    <t>Assistant Principal Upper Elementary</t>
  </si>
  <si>
    <t xml:space="preserve">AssistantPrincipal Lower Elementary </t>
  </si>
  <si>
    <t>HS Dean of Students</t>
  </si>
  <si>
    <t>Alternative School Director</t>
  </si>
  <si>
    <t xml:space="preserve">Counselor Upper Elementary School </t>
  </si>
  <si>
    <t>Reading Resource</t>
  </si>
  <si>
    <t>Math Coach UE/LE</t>
  </si>
  <si>
    <t>Science 6th grade 1/2 day</t>
  </si>
  <si>
    <t>8th Grade Math 1/2 day</t>
  </si>
  <si>
    <t>Lead Mechanic</t>
  </si>
  <si>
    <t>Administrative Assistant/Board Secretary</t>
  </si>
  <si>
    <t>Secretary-Data Entry Clerk</t>
  </si>
  <si>
    <t>Human Resource Generalist-Accounts Payable</t>
  </si>
  <si>
    <t>Middle School Instructional Coach</t>
  </si>
  <si>
    <t>2019-2020 Certified Supplemental Salary Schedule</t>
  </si>
  <si>
    <t>HS Dual Credit/ Per Semester</t>
  </si>
  <si>
    <t>$27 Per Hour</t>
  </si>
  <si>
    <t>Anyone hired into a position beginning with the 2017-2018 school year will be paid using the stipend column,while employees who are paid at the years of experience will be grandfathered in at their current salary amount.</t>
  </si>
  <si>
    <t>2019-2020 Substitute Salary Schedule</t>
  </si>
  <si>
    <t>2019-2020 Extra Duty Salary Schedule</t>
  </si>
  <si>
    <t>2019-2020 Hourly Classifed Salary Schedule</t>
  </si>
  <si>
    <t>Drug-Free Schools Coordinator</t>
  </si>
  <si>
    <t>Cafeteria Manager and Supper Program Manager</t>
  </si>
  <si>
    <t>Parent Involvement Building Coordinators</t>
  </si>
  <si>
    <t>2019-2020  Classifed Salary Schedule</t>
  </si>
  <si>
    <t>2019-2020 Certified Salary Schedule</t>
  </si>
  <si>
    <t>Cafeteria Monitor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</si>
</sst>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m\-d"/>
    <numFmt numFmtId="166" formatCode="&quot;$&quot;#,##0.00"/>
    <numFmt numFmtId="167" formatCode="&quot;$&quot;#,##0"/>
  </numFmts>
  <fonts count="24" x14ac:knownFonts="1">
    <font>
      <sz val="12"/>
      <color rgb="FF000000"/>
      <name val="Arial"/>
    </font>
    <font>
      <b/>
      <sz val="14"/>
      <color rgb="FFF3F3F3"/>
      <name val="Arial"/>
      <family val="2"/>
    </font>
    <font>
      <sz val="12"/>
      <name val="Arial"/>
      <family val="2"/>
    </font>
    <font>
      <sz val="12"/>
      <name val="Arial"/>
      <family val="2"/>
    </font>
    <font>
      <sz val="14"/>
      <name val="Arial"/>
      <family val="2"/>
    </font>
    <font>
      <b/>
      <sz val="12"/>
      <color rgb="FF0000FF"/>
      <name val="Arial"/>
      <family val="2"/>
    </font>
    <font>
      <b/>
      <sz val="12"/>
      <color rgb="FFFF0000"/>
      <name val="Arial"/>
      <family val="2"/>
    </font>
    <font>
      <b/>
      <sz val="14"/>
      <color rgb="FFFFFFFF"/>
      <name val="Arial"/>
      <family val="2"/>
    </font>
    <font>
      <sz val="12"/>
      <name val="Arial"/>
      <family val="2"/>
    </font>
    <font>
      <b/>
      <sz val="14"/>
      <color rgb="FF000000"/>
      <name val="Arial"/>
      <family val="2"/>
    </font>
    <font>
      <b/>
      <sz val="14"/>
      <color rgb="FFF3F3F3"/>
      <name val="Arial"/>
      <family val="2"/>
    </font>
    <font>
      <sz val="14"/>
      <name val="Arial"/>
      <family val="2"/>
    </font>
    <font>
      <b/>
      <sz val="11"/>
      <name val="Arial"/>
      <family val="2"/>
    </font>
    <font>
      <sz val="8"/>
      <name val="Arial"/>
      <family val="2"/>
    </font>
    <font>
      <sz val="11"/>
      <color rgb="FF000000"/>
      <name val="Arial"/>
      <family val="2"/>
    </font>
    <font>
      <sz val="9"/>
      <color indexed="81"/>
      <name val="Tahoma"/>
      <family val="2"/>
    </font>
    <font>
      <b/>
      <sz val="9"/>
      <color indexed="81"/>
      <name val="Tahoma"/>
      <family val="2"/>
    </font>
    <font>
      <sz val="14"/>
      <color rgb="FFFFFFFF"/>
      <name val="Arial"/>
      <family val="2"/>
    </font>
    <font>
      <b/>
      <sz val="11"/>
      <color rgb="FF000000"/>
      <name val="Arial"/>
      <family val="2"/>
    </font>
    <font>
      <b/>
      <sz val="12"/>
      <name val="Arial"/>
      <family val="2"/>
    </font>
    <font>
      <b/>
      <sz val="8"/>
      <name val="Arial"/>
      <family val="2"/>
    </font>
    <font>
      <sz val="10"/>
      <name val="Arial"/>
      <family val="2"/>
    </font>
    <font>
      <sz val="10"/>
      <color rgb="FF000000"/>
      <name val="Arial"/>
      <family val="2"/>
    </font>
    <font>
      <sz val="12"/>
      <color rgb="FF000000"/>
      <name val="Arial"/>
      <family val="2"/>
    </font>
  </fonts>
  <fills count="10">
    <fill>
      <patternFill patternType="none"/>
    </fill>
    <fill>
      <patternFill patternType="gray125"/>
    </fill>
    <fill>
      <patternFill patternType="solid">
        <fgColor rgb="FF0000FF"/>
        <bgColor rgb="FF0000FF"/>
      </patternFill>
    </fill>
    <fill>
      <patternFill patternType="solid">
        <fgColor rgb="FF2414F4"/>
        <bgColor rgb="FF2414F4"/>
      </patternFill>
    </fill>
    <fill>
      <patternFill patternType="solid">
        <fgColor rgb="FFFFFFFF"/>
        <bgColor rgb="FFFFFFFF"/>
      </patternFill>
    </fill>
    <fill>
      <patternFill patternType="solid">
        <fgColor rgb="FFFFFF00"/>
        <bgColor rgb="FFFFFF00"/>
      </patternFill>
    </fill>
    <fill>
      <patternFill patternType="solid">
        <fgColor theme="4" tint="0.59996337778862885"/>
        <bgColor rgb="FFFFFFFF"/>
      </patternFill>
    </fill>
    <fill>
      <patternFill patternType="solid">
        <fgColor theme="4" tint="0.59996337778862885"/>
        <bgColor indexed="64"/>
      </patternFill>
    </fill>
    <fill>
      <patternFill patternType="solid">
        <fgColor theme="4" tint="0.39994506668294322"/>
        <bgColor indexed="64"/>
      </patternFill>
    </fill>
    <fill>
      <patternFill patternType="solid">
        <fgColor theme="4" tint="0.39994506668294322"/>
        <bgColor rgb="FFFFFFFF"/>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s>
  <cellStyleXfs count="1">
    <xf numFmtId="0" fontId="0" fillId="0" borderId="0"/>
  </cellStyleXfs>
  <cellXfs count="110">
    <xf numFmtId="0" fontId="0" fillId="0" borderId="0" xfId="0" applyFont="1" applyAlignment="1"/>
    <xf numFmtId="0" fontId="2" fillId="0" borderId="0" xfId="0" applyFont="1"/>
    <xf numFmtId="0" fontId="4" fillId="3" borderId="5" xfId="0" applyFont="1" applyFill="1" applyBorder="1"/>
    <xf numFmtId="0" fontId="4" fillId="0" borderId="0" xfId="0" applyFont="1"/>
    <xf numFmtId="0" fontId="2" fillId="4" borderId="1" xfId="0" applyFont="1" applyFill="1" applyBorder="1"/>
    <xf numFmtId="0" fontId="2" fillId="4" borderId="1" xfId="0" applyFont="1" applyFill="1" applyBorder="1" applyAlignment="1">
      <alignment horizontal="center"/>
    </xf>
    <xf numFmtId="0" fontId="0" fillId="4" borderId="1" xfId="0" applyFont="1" applyFill="1" applyBorder="1"/>
    <xf numFmtId="0" fontId="0" fillId="0" borderId="0" xfId="0" applyFont="1"/>
    <xf numFmtId="0" fontId="0" fillId="0" borderId="1" xfId="0" applyFont="1" applyBorder="1"/>
    <xf numFmtId="165" fontId="0" fillId="0" borderId="1" xfId="0" applyNumberFormat="1" applyFont="1" applyBorder="1"/>
    <xf numFmtId="0" fontId="0" fillId="0" borderId="1" xfId="0" applyFont="1" applyBorder="1" applyAlignment="1">
      <alignment horizontal="center"/>
    </xf>
    <xf numFmtId="165" fontId="0" fillId="0" borderId="1" xfId="0" applyNumberFormat="1" applyFont="1" applyBorder="1" applyAlignment="1">
      <alignment horizontal="center"/>
    </xf>
    <xf numFmtId="167" fontId="0" fillId="0" borderId="1" xfId="0" applyNumberFormat="1" applyFont="1" applyBorder="1"/>
    <xf numFmtId="167" fontId="0" fillId="0" borderId="1" xfId="0" applyNumberFormat="1" applyFont="1" applyBorder="1" applyAlignment="1">
      <alignment horizontal="center"/>
    </xf>
    <xf numFmtId="43" fontId="0" fillId="0" borderId="1" xfId="0" applyNumberFormat="1" applyFont="1" applyBorder="1"/>
    <xf numFmtId="49" fontId="0" fillId="0" borderId="1" xfId="0" applyNumberFormat="1" applyFont="1" applyBorder="1"/>
    <xf numFmtId="164" fontId="0" fillId="0" borderId="1" xfId="0" applyNumberFormat="1" applyFont="1" applyBorder="1"/>
    <xf numFmtId="0" fontId="5" fillId="0" borderId="1" xfId="0" applyFont="1" applyBorder="1" applyAlignment="1">
      <alignment horizontal="center" vertical="center"/>
    </xf>
    <xf numFmtId="0" fontId="5" fillId="0" borderId="0" xfId="0" applyFont="1"/>
    <xf numFmtId="0" fontId="2" fillId="0" borderId="1" xfId="0" applyFont="1" applyBorder="1" applyAlignment="1">
      <alignment horizontal="center" vertical="center"/>
    </xf>
    <xf numFmtId="1" fontId="2" fillId="0" borderId="1" xfId="0" applyNumberFormat="1" applyFont="1" applyBorder="1" applyAlignment="1">
      <alignment horizontal="center" vertical="center"/>
    </xf>
    <xf numFmtId="167" fontId="2" fillId="0" borderId="1" xfId="0" applyNumberFormat="1" applyFont="1" applyBorder="1" applyAlignment="1">
      <alignment horizontal="center" vertical="center"/>
    </xf>
    <xf numFmtId="0" fontId="2" fillId="4" borderId="1" xfId="0" applyFont="1" applyFill="1" applyBorder="1" applyAlignment="1">
      <alignment horizontal="center" wrapText="1"/>
    </xf>
    <xf numFmtId="0" fontId="2" fillId="4" borderId="5" xfId="0" applyFont="1" applyFill="1" applyBorder="1"/>
    <xf numFmtId="164" fontId="2" fillId="4" borderId="1" xfId="0" applyNumberFormat="1" applyFont="1" applyFill="1" applyBorder="1" applyAlignment="1">
      <alignment horizontal="center"/>
    </xf>
    <xf numFmtId="0" fontId="6" fillId="4" borderId="1" xfId="0" applyFont="1" applyFill="1" applyBorder="1"/>
    <xf numFmtId="0" fontId="6" fillId="4" borderId="1" xfId="0" applyFont="1" applyFill="1" applyBorder="1" applyAlignment="1">
      <alignment horizontal="center"/>
    </xf>
    <xf numFmtId="164" fontId="6" fillId="4" borderId="1" xfId="0" applyNumberFormat="1" applyFont="1" applyFill="1" applyBorder="1" applyAlignment="1">
      <alignment horizontal="center"/>
    </xf>
    <xf numFmtId="0" fontId="6" fillId="4" borderId="5" xfId="0" applyFont="1" applyFill="1" applyBorder="1"/>
    <xf numFmtId="0" fontId="2" fillId="5" borderId="1" xfId="0" applyFont="1" applyFill="1" applyBorder="1"/>
    <xf numFmtId="164" fontId="2" fillId="4" borderId="5" xfId="0" applyNumberFormat="1" applyFont="1" applyFill="1" applyBorder="1"/>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4" fillId="0" borderId="1" xfId="0" applyFont="1" applyBorder="1" applyAlignment="1">
      <alignment horizontal="center" vertical="center"/>
    </xf>
    <xf numFmtId="0" fontId="4" fillId="4"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4" borderId="1" xfId="0" applyFont="1" applyFill="1" applyBorder="1" applyAlignment="1">
      <alignment horizontal="center"/>
    </xf>
    <xf numFmtId="0" fontId="0" fillId="0" borderId="0" xfId="0" applyFont="1" applyAlignment="1"/>
    <xf numFmtId="0" fontId="0" fillId="4" borderId="10" xfId="0" applyFont="1" applyFill="1" applyBorder="1"/>
    <xf numFmtId="0" fontId="0" fillId="4" borderId="10" xfId="0" applyFont="1" applyFill="1" applyBorder="1" applyAlignment="1">
      <alignment horizontal="center" vertical="center"/>
    </xf>
    <xf numFmtId="0" fontId="0" fillId="4" borderId="10" xfId="0" applyFont="1" applyFill="1" applyBorder="1" applyAlignment="1">
      <alignment horizontal="center"/>
    </xf>
    <xf numFmtId="0" fontId="9" fillId="4" borderId="10" xfId="0" applyFont="1" applyFill="1" applyBorder="1" applyAlignment="1">
      <alignment horizontal="center" vertical="center"/>
    </xf>
    <xf numFmtId="0" fontId="11" fillId="2" borderId="10" xfId="0" applyFont="1" applyFill="1" applyBorder="1"/>
    <xf numFmtId="0" fontId="12" fillId="0" borderId="1" xfId="0" applyFont="1" applyBorder="1" applyAlignment="1">
      <alignment horizontal="center"/>
    </xf>
    <xf numFmtId="3" fontId="12" fillId="0" borderId="1" xfId="0" applyNumberFormat="1" applyFont="1" applyBorder="1" applyAlignment="1">
      <alignment horizontal="center"/>
    </xf>
    <xf numFmtId="3" fontId="12" fillId="4" borderId="1" xfId="0" applyNumberFormat="1" applyFont="1" applyFill="1" applyBorder="1" applyAlignment="1">
      <alignment horizontal="center"/>
    </xf>
    <xf numFmtId="0" fontId="17" fillId="3" borderId="1" xfId="0" applyFont="1" applyFill="1" applyBorder="1"/>
    <xf numFmtId="0" fontId="14" fillId="0" borderId="1" xfId="0" applyFont="1" applyBorder="1" applyAlignment="1">
      <alignment vertical="top" wrapText="1"/>
    </xf>
    <xf numFmtId="0" fontId="11" fillId="3" borderId="10" xfId="0" applyFont="1" applyFill="1" applyBorder="1"/>
    <xf numFmtId="0" fontId="18" fillId="0" borderId="6" xfId="0" applyFont="1" applyBorder="1" applyAlignment="1">
      <alignment horizontal="center" vertical="center"/>
    </xf>
    <xf numFmtId="0" fontId="18" fillId="0" borderId="6" xfId="0"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0" xfId="0" applyFont="1"/>
    <xf numFmtId="0" fontId="8" fillId="4" borderId="1" xfId="0" applyFont="1" applyFill="1" applyBorder="1"/>
    <xf numFmtId="0" fontId="8" fillId="0" borderId="1" xfId="0" applyFont="1" applyBorder="1"/>
    <xf numFmtId="0" fontId="19" fillId="4" borderId="1" xfId="0" applyFont="1" applyFill="1" applyBorder="1" applyAlignment="1">
      <alignment horizontal="center"/>
    </xf>
    <xf numFmtId="0" fontId="8" fillId="4" borderId="1" xfId="0" applyFont="1" applyFill="1" applyBorder="1" applyAlignment="1">
      <alignment horizontal="center"/>
    </xf>
    <xf numFmtId="164" fontId="19" fillId="4" borderId="1" xfId="0" applyNumberFormat="1" applyFont="1" applyFill="1" applyBorder="1" applyAlignment="1">
      <alignment horizontal="center"/>
    </xf>
    <xf numFmtId="165" fontId="19" fillId="4" borderId="1" xfId="0" applyNumberFormat="1" applyFont="1" applyFill="1" applyBorder="1" applyAlignment="1">
      <alignment horizontal="center"/>
    </xf>
    <xf numFmtId="0" fontId="8" fillId="4" borderId="1" xfId="0" applyFont="1" applyFill="1" applyBorder="1" applyAlignment="1">
      <alignment wrapText="1"/>
    </xf>
    <xf numFmtId="166" fontId="8" fillId="4" borderId="1" xfId="0" applyNumberFormat="1" applyFont="1" applyFill="1" applyBorder="1" applyAlignment="1">
      <alignment horizontal="center"/>
    </xf>
    <xf numFmtId="44" fontId="8" fillId="4" borderId="1" xfId="0" applyNumberFormat="1" applyFont="1" applyFill="1" applyBorder="1" applyAlignment="1">
      <alignment horizontal="center"/>
    </xf>
    <xf numFmtId="0" fontId="8" fillId="9" borderId="1" xfId="0" applyFont="1" applyFill="1" applyBorder="1" applyAlignment="1">
      <alignment wrapText="1"/>
    </xf>
    <xf numFmtId="44" fontId="8" fillId="9" borderId="1" xfId="0" applyNumberFormat="1" applyFont="1" applyFill="1" applyBorder="1" applyAlignment="1">
      <alignment horizontal="center"/>
    </xf>
    <xf numFmtId="166" fontId="8" fillId="9" borderId="1" xfId="0" applyNumberFormat="1" applyFont="1" applyFill="1" applyBorder="1" applyAlignment="1">
      <alignment horizontal="center"/>
    </xf>
    <xf numFmtId="0" fontId="13" fillId="0" borderId="0" xfId="0" applyFont="1"/>
    <xf numFmtId="0" fontId="20" fillId="0" borderId="0" xfId="0" applyFont="1"/>
    <xf numFmtId="0" fontId="20" fillId="0" borderId="0" xfId="0" applyFont="1" applyAlignment="1">
      <alignment horizontal="center"/>
    </xf>
    <xf numFmtId="0" fontId="13" fillId="0" borderId="0" xfId="0" applyFont="1" applyAlignment="1">
      <alignment horizontal="center"/>
    </xf>
    <xf numFmtId="164" fontId="8" fillId="0" borderId="1" xfId="0" applyNumberFormat="1" applyFont="1" applyBorder="1"/>
    <xf numFmtId="164" fontId="8" fillId="8" borderId="1" xfId="0" applyNumberFormat="1" applyFont="1" applyFill="1" applyBorder="1"/>
    <xf numFmtId="0" fontId="8" fillId="9" borderId="1" xfId="0" applyFont="1" applyFill="1" applyBorder="1"/>
    <xf numFmtId="0" fontId="8" fillId="9" borderId="1" xfId="0" applyFont="1" applyFill="1" applyBorder="1" applyAlignment="1">
      <alignment horizontal="center"/>
    </xf>
    <xf numFmtId="0" fontId="21" fillId="0" borderId="1" xfId="0" applyFont="1" applyBorder="1"/>
    <xf numFmtId="3" fontId="21" fillId="0" borderId="1" xfId="0" applyNumberFormat="1" applyFont="1" applyBorder="1"/>
    <xf numFmtId="3" fontId="21" fillId="4" borderId="1" xfId="0" applyNumberFormat="1" applyFont="1" applyFill="1" applyBorder="1"/>
    <xf numFmtId="0" fontId="21" fillId="4" borderId="1" xfId="0" applyFont="1" applyFill="1" applyBorder="1"/>
    <xf numFmtId="0" fontId="21" fillId="8" borderId="1" xfId="0" applyFont="1" applyFill="1" applyBorder="1"/>
    <xf numFmtId="3" fontId="21" fillId="7" borderId="1" xfId="0" applyNumberFormat="1" applyFont="1" applyFill="1" applyBorder="1"/>
    <xf numFmtId="0" fontId="21" fillId="7" borderId="1" xfId="0" applyFont="1" applyFill="1" applyBorder="1"/>
    <xf numFmtId="0" fontId="22" fillId="0" borderId="0" xfId="0" applyFont="1" applyAlignment="1"/>
    <xf numFmtId="0" fontId="23" fillId="4" borderId="1" xfId="0" applyFont="1" applyFill="1" applyBorder="1"/>
    <xf numFmtId="0" fontId="23" fillId="4" borderId="1" xfId="0" applyFont="1" applyFill="1" applyBorder="1" applyAlignment="1">
      <alignment horizontal="center" vertical="center"/>
    </xf>
    <xf numFmtId="0" fontId="23" fillId="4" borderId="1" xfId="0" applyFont="1" applyFill="1" applyBorder="1" applyAlignment="1">
      <alignment horizontal="center"/>
    </xf>
    <xf numFmtId="0" fontId="23" fillId="4" borderId="1" xfId="0" applyFont="1" applyFill="1" applyBorder="1" applyAlignment="1"/>
    <xf numFmtId="0" fontId="23" fillId="6" borderId="1" xfId="0" applyFont="1" applyFill="1" applyBorder="1" applyAlignment="1">
      <alignment horizontal="center"/>
    </xf>
    <xf numFmtId="0" fontId="23" fillId="0" borderId="1" xfId="0" applyFont="1" applyBorder="1" applyAlignment="1">
      <alignment horizontal="center"/>
    </xf>
    <xf numFmtId="0" fontId="23" fillId="7" borderId="1" xfId="0" applyFont="1" applyFill="1" applyBorder="1" applyAlignment="1">
      <alignment horizontal="center"/>
    </xf>
    <xf numFmtId="0" fontId="23" fillId="6" borderId="1" xfId="0" applyFont="1" applyFill="1" applyBorder="1"/>
    <xf numFmtId="0" fontId="23" fillId="0" borderId="1" xfId="0" applyFont="1" applyBorder="1"/>
    <xf numFmtId="0" fontId="2" fillId="9" borderId="1" xfId="0" applyFont="1" applyFill="1" applyBorder="1" applyAlignment="1">
      <alignment wrapText="1"/>
    </xf>
    <xf numFmtId="0" fontId="1" fillId="2" borderId="2" xfId="0" applyFont="1" applyFill="1" applyBorder="1" applyAlignment="1">
      <alignment horizontal="center"/>
    </xf>
    <xf numFmtId="0" fontId="3" fillId="0" borderId="3" xfId="0" applyFont="1" applyBorder="1"/>
    <xf numFmtId="0" fontId="3" fillId="0" borderId="4" xfId="0" applyFont="1" applyBorder="1"/>
    <xf numFmtId="0" fontId="2" fillId="0" borderId="6" xfId="0" applyFont="1" applyBorder="1" applyAlignment="1">
      <alignment horizontal="center" vertical="center"/>
    </xf>
    <xf numFmtId="0" fontId="3" fillId="0" borderId="6" xfId="0" applyFont="1" applyBorder="1"/>
    <xf numFmtId="0" fontId="10" fillId="2" borderId="6" xfId="0" applyFont="1" applyFill="1" applyBorder="1" applyAlignment="1">
      <alignment horizontal="center"/>
    </xf>
    <xf numFmtId="0" fontId="8" fillId="0" borderId="6" xfId="0" applyFont="1" applyBorder="1"/>
    <xf numFmtId="0" fontId="8" fillId="0" borderId="8" xfId="0" applyFont="1" applyBorder="1"/>
    <xf numFmtId="0" fontId="10" fillId="2" borderId="7" xfId="0" applyFont="1" applyFill="1" applyBorder="1" applyAlignment="1">
      <alignment horizontal="center"/>
    </xf>
    <xf numFmtId="0" fontId="8" fillId="0" borderId="9" xfId="0" applyFont="1" applyBorder="1"/>
    <xf numFmtId="0" fontId="21" fillId="0" borderId="0" xfId="0" applyFont="1" applyAlignment="1">
      <alignment wrapText="1"/>
    </xf>
    <xf numFmtId="0" fontId="22" fillId="0" borderId="0" xfId="0" applyFont="1" applyAlignment="1"/>
    <xf numFmtId="164" fontId="2" fillId="4" borderId="7" xfId="0" applyNumberFormat="1" applyFont="1" applyFill="1" applyBorder="1" applyAlignment="1">
      <alignment horizontal="center"/>
    </xf>
    <xf numFmtId="0" fontId="3" fillId="0" borderId="8" xfId="0" applyFont="1" applyBorder="1"/>
    <xf numFmtId="0" fontId="3" fillId="0" borderId="9" xfId="0" applyFont="1" applyBorder="1"/>
    <xf numFmtId="0" fontId="2" fillId="4" borderId="7" xfId="0" applyFont="1" applyFill="1" applyBorder="1"/>
    <xf numFmtId="0" fontId="7" fillId="2" borderId="10" xfId="0" applyFont="1" applyFill="1" applyBorder="1" applyAlignment="1">
      <alignment horizontal="center"/>
    </xf>
    <xf numFmtId="0" fontId="8" fillId="0" borderId="1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1000"/>
  <sheetViews>
    <sheetView showGridLines="0" tabSelected="1" workbookViewId="0">
      <selection activeCell="E38" sqref="E38"/>
    </sheetView>
  </sheetViews>
  <sheetFormatPr defaultColWidth="11.21875" defaultRowHeight="15" customHeight="1" x14ac:dyDescent="0.2"/>
  <cols>
    <col min="1" max="1" width="9.6640625" customWidth="1"/>
    <col min="2" max="2" width="14.5546875" hidden="1" customWidth="1"/>
    <col min="3" max="3" width="14.5546875" customWidth="1"/>
    <col min="4" max="4" width="14.5546875" hidden="1" customWidth="1"/>
    <col min="5" max="5" width="14.5546875" customWidth="1"/>
    <col min="6" max="6" width="14.5546875" hidden="1" customWidth="1"/>
    <col min="7" max="7" width="14.5546875" customWidth="1"/>
    <col min="8" max="8" width="14.5546875" hidden="1" customWidth="1"/>
    <col min="9" max="9" width="14.5546875" customWidth="1"/>
    <col min="10" max="10" width="14.5546875" hidden="1" customWidth="1"/>
    <col min="11" max="11" width="9.88671875" customWidth="1"/>
    <col min="12" max="21" width="8.5546875" customWidth="1"/>
  </cols>
  <sheetData>
    <row r="1" spans="1:21" ht="18" x14ac:dyDescent="0.25">
      <c r="A1" s="92" t="s">
        <v>221</v>
      </c>
      <c r="B1" s="93"/>
      <c r="C1" s="93"/>
      <c r="D1" s="93"/>
      <c r="E1" s="93"/>
      <c r="F1" s="93"/>
      <c r="G1" s="93"/>
      <c r="H1" s="93"/>
      <c r="I1" s="93"/>
      <c r="J1" s="94"/>
      <c r="K1" s="2"/>
      <c r="L1" s="3"/>
      <c r="M1" s="3"/>
      <c r="N1" s="3"/>
      <c r="O1" s="3"/>
      <c r="P1" s="3"/>
      <c r="Q1" s="3"/>
      <c r="R1" s="3"/>
      <c r="S1" s="3"/>
      <c r="T1" s="3"/>
      <c r="U1" s="3"/>
    </row>
    <row r="2" spans="1:21" x14ac:dyDescent="0.2">
      <c r="A2" s="95"/>
      <c r="B2" s="96"/>
      <c r="C2" s="96"/>
      <c r="D2" s="96"/>
      <c r="E2" s="96"/>
      <c r="F2" s="96"/>
      <c r="G2" s="96"/>
      <c r="H2" s="96"/>
      <c r="I2" s="96"/>
      <c r="J2" s="96"/>
    </row>
    <row r="3" spans="1:21" ht="15.75" x14ac:dyDescent="0.25">
      <c r="A3" s="17" t="s">
        <v>51</v>
      </c>
      <c r="B3" s="17" t="s">
        <v>52</v>
      </c>
      <c r="C3" s="17" t="s">
        <v>52</v>
      </c>
      <c r="D3" s="17" t="s">
        <v>53</v>
      </c>
      <c r="E3" s="17" t="s">
        <v>53</v>
      </c>
      <c r="F3" s="17" t="s">
        <v>54</v>
      </c>
      <c r="G3" s="17" t="s">
        <v>54</v>
      </c>
      <c r="H3" s="17" t="s">
        <v>55</v>
      </c>
      <c r="I3" s="17" t="s">
        <v>55</v>
      </c>
      <c r="J3" s="17" t="s">
        <v>56</v>
      </c>
      <c r="K3" s="17" t="s">
        <v>56</v>
      </c>
      <c r="L3" s="18"/>
      <c r="M3" s="18"/>
      <c r="N3" s="18"/>
      <c r="O3" s="18"/>
      <c r="P3" s="18"/>
      <c r="Q3" s="18"/>
      <c r="R3" s="18"/>
      <c r="S3" s="18"/>
      <c r="T3" s="18"/>
      <c r="U3" s="18"/>
    </row>
    <row r="4" spans="1:21" x14ac:dyDescent="0.2">
      <c r="A4" s="19">
        <v>0</v>
      </c>
      <c r="B4" s="20">
        <v>44386</v>
      </c>
      <c r="C4" s="21">
        <v>46179.1944</v>
      </c>
      <c r="D4" s="20">
        <v>40238</v>
      </c>
      <c r="E4" s="21">
        <v>41863.6152</v>
      </c>
      <c r="F4" s="20">
        <v>36028</v>
      </c>
      <c r="G4" s="21">
        <v>37483.531199999998</v>
      </c>
      <c r="H4" s="20">
        <v>36028</v>
      </c>
      <c r="I4" s="21">
        <f>H4*1.02</f>
        <v>36748.559999999998</v>
      </c>
      <c r="J4" s="20">
        <v>31074</v>
      </c>
      <c r="K4" s="21">
        <f>J4*1.02</f>
        <v>31695.48</v>
      </c>
    </row>
    <row r="5" spans="1:21" x14ac:dyDescent="0.2">
      <c r="A5" s="19">
        <v>1</v>
      </c>
      <c r="B5" s="20">
        <v>44539</v>
      </c>
      <c r="C5" s="21">
        <v>46409.1944</v>
      </c>
      <c r="D5" s="20">
        <v>40391</v>
      </c>
      <c r="E5" s="21">
        <v>42088.6152</v>
      </c>
      <c r="F5" s="20">
        <v>36182</v>
      </c>
      <c r="G5" s="21">
        <v>37708.531199999998</v>
      </c>
      <c r="H5" s="20">
        <v>36028</v>
      </c>
      <c r="I5" s="21">
        <f t="shared" ref="I5" si="0">H5*1.02</f>
        <v>36748.559999999998</v>
      </c>
      <c r="J5" s="20">
        <v>31074</v>
      </c>
      <c r="K5" s="21">
        <f t="shared" ref="K5" si="1">J5*1.02</f>
        <v>31695.48</v>
      </c>
    </row>
    <row r="6" spans="1:21" x14ac:dyDescent="0.2">
      <c r="A6" s="19">
        <v>2</v>
      </c>
      <c r="B6" s="20">
        <v>44692</v>
      </c>
      <c r="C6" s="21">
        <v>46639.1944</v>
      </c>
      <c r="D6" s="20">
        <v>40545</v>
      </c>
      <c r="E6" s="21">
        <v>42313.6152</v>
      </c>
      <c r="F6" s="20">
        <v>36335</v>
      </c>
      <c r="G6" s="21">
        <v>37933.531199999998</v>
      </c>
      <c r="H6" s="20">
        <v>36028</v>
      </c>
      <c r="I6" s="21">
        <f t="shared" ref="I6" si="2">H6*1.02</f>
        <v>36748.559999999998</v>
      </c>
      <c r="J6" s="20">
        <v>31074</v>
      </c>
      <c r="K6" s="21">
        <f t="shared" ref="K6" si="3">J6*1.02</f>
        <v>31695.48</v>
      </c>
    </row>
    <row r="7" spans="1:21" x14ac:dyDescent="0.2">
      <c r="A7" s="19">
        <v>3</v>
      </c>
      <c r="B7" s="20">
        <v>44844</v>
      </c>
      <c r="C7" s="21">
        <v>46869.1944</v>
      </c>
      <c r="D7" s="20">
        <v>40698</v>
      </c>
      <c r="E7" s="21">
        <v>42538.6152</v>
      </c>
      <c r="F7" s="20">
        <v>36486</v>
      </c>
      <c r="G7" s="21">
        <v>38158.531199999998</v>
      </c>
      <c r="H7" s="20">
        <v>36028</v>
      </c>
      <c r="I7" s="21">
        <f t="shared" ref="I7" si="4">H7*1.02</f>
        <v>36748.559999999998</v>
      </c>
      <c r="J7" s="20">
        <v>31074</v>
      </c>
      <c r="K7" s="21">
        <f t="shared" ref="K7" si="5">J7*1.02</f>
        <v>31695.48</v>
      </c>
    </row>
    <row r="8" spans="1:21" x14ac:dyDescent="0.2">
      <c r="A8" s="19">
        <v>4</v>
      </c>
      <c r="B8" s="20">
        <v>48557</v>
      </c>
      <c r="C8" s="21">
        <v>50518.702799999999</v>
      </c>
      <c r="D8" s="20">
        <v>44386</v>
      </c>
      <c r="E8" s="21">
        <v>46179.1944</v>
      </c>
      <c r="F8" s="20">
        <v>40238</v>
      </c>
      <c r="G8" s="21">
        <v>41863.6152</v>
      </c>
      <c r="H8" s="20">
        <v>36028</v>
      </c>
      <c r="I8" s="21">
        <f t="shared" ref="I8" si="6">H8*1.02</f>
        <v>36748.559999999998</v>
      </c>
      <c r="J8" s="20">
        <v>31074</v>
      </c>
      <c r="K8" s="21">
        <f t="shared" ref="K8" si="7">J8*1.02</f>
        <v>31695.48</v>
      </c>
    </row>
    <row r="9" spans="1:21" x14ac:dyDescent="0.2">
      <c r="A9" s="19">
        <v>5</v>
      </c>
      <c r="B9" s="20">
        <v>48713</v>
      </c>
      <c r="C9" s="21">
        <v>50748.702799999999</v>
      </c>
      <c r="D9" s="20">
        <v>44538.688110000003</v>
      </c>
      <c r="E9" s="21">
        <v>46404.1944</v>
      </c>
      <c r="F9" s="20">
        <v>40391</v>
      </c>
      <c r="G9" s="21">
        <v>42088.6152</v>
      </c>
      <c r="H9" s="20">
        <v>36028</v>
      </c>
      <c r="I9" s="21">
        <f t="shared" ref="I9" si="8">H9*1.02</f>
        <v>36748.559999999998</v>
      </c>
      <c r="J9" s="20">
        <v>31074</v>
      </c>
      <c r="K9" s="21">
        <f t="shared" ref="K9" si="9">J9*1.02</f>
        <v>31695.48</v>
      </c>
    </row>
    <row r="10" spans="1:21" x14ac:dyDescent="0.2">
      <c r="A10" s="19">
        <v>6</v>
      </c>
      <c r="B10" s="20">
        <v>48864</v>
      </c>
      <c r="C10" s="21">
        <v>50978.702799999999</v>
      </c>
      <c r="D10" s="20">
        <v>44692</v>
      </c>
      <c r="E10" s="21">
        <v>46629.1944</v>
      </c>
      <c r="F10" s="20">
        <v>40545</v>
      </c>
      <c r="G10" s="21">
        <v>42313.6152</v>
      </c>
      <c r="H10" s="20">
        <v>36028</v>
      </c>
      <c r="I10" s="21">
        <f t="shared" ref="I10" si="10">H10*1.02</f>
        <v>36748.559999999998</v>
      </c>
      <c r="J10" s="20">
        <v>31074</v>
      </c>
      <c r="K10" s="21">
        <f t="shared" ref="K10" si="11">J10*1.02</f>
        <v>31695.48</v>
      </c>
    </row>
    <row r="11" spans="1:21" x14ac:dyDescent="0.2">
      <c r="A11" s="19">
        <v>7</v>
      </c>
      <c r="B11" s="20">
        <v>49017</v>
      </c>
      <c r="C11" s="21">
        <v>51208.702799999999</v>
      </c>
      <c r="D11" s="20">
        <v>44845</v>
      </c>
      <c r="E11" s="21">
        <v>46854.1944</v>
      </c>
      <c r="F11" s="20">
        <v>40698</v>
      </c>
      <c r="G11" s="21">
        <v>42538.6152</v>
      </c>
      <c r="H11" s="20">
        <v>36028</v>
      </c>
      <c r="I11" s="21">
        <f t="shared" ref="I11" si="12">H11*1.02</f>
        <v>36748.559999999998</v>
      </c>
      <c r="J11" s="20">
        <v>31074</v>
      </c>
      <c r="K11" s="21">
        <f t="shared" ref="K11" si="13">J11*1.02</f>
        <v>31695.48</v>
      </c>
    </row>
    <row r="12" spans="1:21" x14ac:dyDescent="0.2">
      <c r="A12" s="19">
        <v>8</v>
      </c>
      <c r="B12" s="20">
        <v>49172</v>
      </c>
      <c r="C12" s="21">
        <v>51438.702799999999</v>
      </c>
      <c r="D12" s="20">
        <v>44999</v>
      </c>
      <c r="E12" s="21">
        <v>47079.1944</v>
      </c>
      <c r="F12" s="20">
        <v>40850</v>
      </c>
      <c r="G12" s="21">
        <v>42763.6152</v>
      </c>
      <c r="H12" s="20">
        <v>36028</v>
      </c>
      <c r="I12" s="21">
        <f t="shared" ref="I12" si="14">H12*1.02</f>
        <v>36748.559999999998</v>
      </c>
      <c r="J12" s="20">
        <v>31074</v>
      </c>
      <c r="K12" s="21">
        <f t="shared" ref="K12" si="15">J12*1.02</f>
        <v>31695.48</v>
      </c>
    </row>
    <row r="13" spans="1:21" x14ac:dyDescent="0.2">
      <c r="A13" s="19">
        <v>9</v>
      </c>
      <c r="B13" s="20">
        <v>49326</v>
      </c>
      <c r="C13" s="21">
        <v>51668.702799999999</v>
      </c>
      <c r="D13" s="20">
        <v>45153</v>
      </c>
      <c r="E13" s="21">
        <v>47304.1944</v>
      </c>
      <c r="F13" s="20">
        <v>41006</v>
      </c>
      <c r="G13" s="21">
        <v>42988.6152</v>
      </c>
      <c r="H13" s="20">
        <v>36028</v>
      </c>
      <c r="I13" s="21">
        <f t="shared" ref="I13" si="16">H13*1.02</f>
        <v>36748.559999999998</v>
      </c>
      <c r="J13" s="20">
        <v>31074</v>
      </c>
      <c r="K13" s="21">
        <f t="shared" ref="K13" si="17">J13*1.02</f>
        <v>31695.48</v>
      </c>
    </row>
    <row r="14" spans="1:21" x14ac:dyDescent="0.2">
      <c r="A14" s="19">
        <v>10</v>
      </c>
      <c r="B14" s="20">
        <v>54006</v>
      </c>
      <c r="C14" s="21">
        <v>56187.842400000001</v>
      </c>
      <c r="D14" s="20">
        <v>49746</v>
      </c>
      <c r="E14" s="21">
        <v>51755.738400000002</v>
      </c>
      <c r="F14" s="20">
        <v>45558</v>
      </c>
      <c r="G14" s="21">
        <v>47398.543200000007</v>
      </c>
      <c r="H14" s="20">
        <v>36028</v>
      </c>
      <c r="I14" s="21">
        <f t="shared" ref="I14" si="18">H14*1.02</f>
        <v>36748.559999999998</v>
      </c>
      <c r="J14" s="20">
        <v>31074</v>
      </c>
      <c r="K14" s="21">
        <f t="shared" ref="K14" si="19">J14*1.02</f>
        <v>31695.48</v>
      </c>
    </row>
    <row r="15" spans="1:21" x14ac:dyDescent="0.2">
      <c r="A15" s="19">
        <v>11</v>
      </c>
      <c r="B15" s="20">
        <v>54169</v>
      </c>
      <c r="C15" s="21">
        <v>56457.842400000001</v>
      </c>
      <c r="D15" s="20">
        <v>49902</v>
      </c>
      <c r="E15" s="21">
        <v>52005.738400000002</v>
      </c>
      <c r="F15" s="20">
        <v>45711</v>
      </c>
      <c r="G15" s="21">
        <v>47623.543200000007</v>
      </c>
      <c r="H15" s="20">
        <v>36028</v>
      </c>
      <c r="I15" s="21">
        <f t="shared" ref="I15" si="20">H15*1.02</f>
        <v>36748.559999999998</v>
      </c>
      <c r="J15" s="20">
        <v>31074</v>
      </c>
      <c r="K15" s="21">
        <f t="shared" ref="K15" si="21">J15*1.02</f>
        <v>31695.48</v>
      </c>
    </row>
    <row r="16" spans="1:21" x14ac:dyDescent="0.2">
      <c r="A16" s="19">
        <v>12</v>
      </c>
      <c r="B16" s="20">
        <v>54326</v>
      </c>
      <c r="C16" s="21">
        <v>56727.842400000001</v>
      </c>
      <c r="D16" s="20">
        <v>50052</v>
      </c>
      <c r="E16" s="21">
        <v>52255.738400000002</v>
      </c>
      <c r="F16" s="20">
        <v>45865</v>
      </c>
      <c r="G16" s="21">
        <v>47848.543200000007</v>
      </c>
      <c r="H16" s="20">
        <v>36028</v>
      </c>
      <c r="I16" s="21">
        <f t="shared" ref="I16" si="22">H16*1.02</f>
        <v>36748.559999999998</v>
      </c>
      <c r="J16" s="20">
        <v>31074</v>
      </c>
      <c r="K16" s="21">
        <f t="shared" ref="K16" si="23">J16*1.02</f>
        <v>31695.48</v>
      </c>
    </row>
    <row r="17" spans="1:11" x14ac:dyDescent="0.2">
      <c r="A17" s="19">
        <v>13</v>
      </c>
      <c r="B17" s="20">
        <v>54483</v>
      </c>
      <c r="C17" s="21">
        <v>56997.842400000001</v>
      </c>
      <c r="D17" s="20">
        <v>50208</v>
      </c>
      <c r="E17" s="21">
        <v>52505.738400000002</v>
      </c>
      <c r="F17" s="20">
        <v>46015</v>
      </c>
      <c r="G17" s="21">
        <v>48073.543200000007</v>
      </c>
      <c r="H17" s="20">
        <v>36028</v>
      </c>
      <c r="I17" s="21">
        <f t="shared" ref="I17" si="24">H17*1.02</f>
        <v>36748.559999999998</v>
      </c>
      <c r="J17" s="20">
        <v>31074</v>
      </c>
      <c r="K17" s="21">
        <f t="shared" ref="K17" si="25">J17*1.02</f>
        <v>31695.48</v>
      </c>
    </row>
    <row r="18" spans="1:11" x14ac:dyDescent="0.2">
      <c r="A18" s="19">
        <v>14</v>
      </c>
      <c r="B18" s="20">
        <v>54641</v>
      </c>
      <c r="C18" s="21">
        <v>57267.842400000001</v>
      </c>
      <c r="D18" s="20">
        <v>50361</v>
      </c>
      <c r="E18" s="21">
        <v>52755.738400000002</v>
      </c>
      <c r="F18" s="20">
        <v>46173</v>
      </c>
      <c r="G18" s="21">
        <v>48298.543200000007</v>
      </c>
      <c r="H18" s="20">
        <v>36028</v>
      </c>
      <c r="I18" s="21">
        <f t="shared" ref="I18" si="26">H18*1.02</f>
        <v>36748.559999999998</v>
      </c>
      <c r="J18" s="20">
        <v>31074</v>
      </c>
      <c r="K18" s="21">
        <f t="shared" ref="K18" si="27">J18*1.02</f>
        <v>31695.48</v>
      </c>
    </row>
    <row r="19" spans="1:11" x14ac:dyDescent="0.2">
      <c r="A19" s="19">
        <v>15</v>
      </c>
      <c r="B19" s="20">
        <v>55649</v>
      </c>
      <c r="C19" s="21">
        <v>57897.219600000004</v>
      </c>
      <c r="D19" s="20">
        <v>51343</v>
      </c>
      <c r="E19" s="21">
        <v>53687.2572</v>
      </c>
      <c r="F19" s="20">
        <v>47142</v>
      </c>
      <c r="G19" s="21">
        <v>48523.543200000007</v>
      </c>
      <c r="H19" s="20">
        <v>36028</v>
      </c>
      <c r="I19" s="21">
        <f t="shared" ref="I19" si="28">H19*1.02</f>
        <v>36748.559999999998</v>
      </c>
      <c r="J19" s="20">
        <v>31074</v>
      </c>
      <c r="K19" s="21">
        <f t="shared" ref="K19" si="29">J19*1.02</f>
        <v>31695.48</v>
      </c>
    </row>
    <row r="20" spans="1:11" x14ac:dyDescent="0.2">
      <c r="A20" s="19">
        <v>16</v>
      </c>
      <c r="B20" s="20">
        <v>55806</v>
      </c>
      <c r="C20" s="21">
        <v>58167.219600000004</v>
      </c>
      <c r="D20" s="20">
        <v>51498</v>
      </c>
      <c r="E20" s="21">
        <v>53937.2572</v>
      </c>
      <c r="F20" s="20">
        <v>47294</v>
      </c>
      <c r="G20" s="21">
        <v>48748.543200000007</v>
      </c>
      <c r="H20" s="20">
        <v>36028</v>
      </c>
      <c r="I20" s="21">
        <f t="shared" ref="I20" si="30">H20*1.02</f>
        <v>36748.559999999998</v>
      </c>
      <c r="J20" s="20">
        <v>31074</v>
      </c>
      <c r="K20" s="21">
        <f t="shared" ref="K20" si="31">J20*1.02</f>
        <v>31695.48</v>
      </c>
    </row>
    <row r="21" spans="1:11" ht="15.75" customHeight="1" x14ac:dyDescent="0.2">
      <c r="A21" s="19">
        <v>17</v>
      </c>
      <c r="B21" s="20">
        <v>55964</v>
      </c>
      <c r="C21" s="21">
        <v>58437.219600000004</v>
      </c>
      <c r="D21" s="20">
        <v>51651</v>
      </c>
      <c r="E21" s="21">
        <v>54187.2572</v>
      </c>
      <c r="F21" s="20">
        <v>47450</v>
      </c>
      <c r="G21" s="21">
        <v>48973.543200000007</v>
      </c>
      <c r="H21" s="20">
        <v>36028</v>
      </c>
      <c r="I21" s="21">
        <f t="shared" ref="I21" si="32">H21*1.02</f>
        <v>36748.559999999998</v>
      </c>
      <c r="J21" s="20">
        <v>31074</v>
      </c>
      <c r="K21" s="21">
        <f t="shared" ref="K21" si="33">J21*1.02</f>
        <v>31695.48</v>
      </c>
    </row>
    <row r="22" spans="1:11" ht="15.75" customHeight="1" x14ac:dyDescent="0.2">
      <c r="A22" s="19">
        <v>18</v>
      </c>
      <c r="B22" s="20">
        <v>56121</v>
      </c>
      <c r="C22" s="21">
        <v>58707.219600000004</v>
      </c>
      <c r="D22" s="20">
        <v>51801</v>
      </c>
      <c r="E22" s="21">
        <v>54437.2572</v>
      </c>
      <c r="F22" s="20">
        <v>47601</v>
      </c>
      <c r="G22" s="21">
        <v>49198.543200000007</v>
      </c>
      <c r="H22" s="20">
        <v>36028</v>
      </c>
      <c r="I22" s="21">
        <f t="shared" ref="I22" si="34">H22*1.02</f>
        <v>36748.559999999998</v>
      </c>
      <c r="J22" s="20">
        <v>31074</v>
      </c>
      <c r="K22" s="21">
        <f t="shared" ref="K22" si="35">J22*1.02</f>
        <v>31695.48</v>
      </c>
    </row>
    <row r="23" spans="1:11" ht="15.75" customHeight="1" x14ac:dyDescent="0.2">
      <c r="A23" s="19">
        <v>19</v>
      </c>
      <c r="B23" s="20">
        <v>56281</v>
      </c>
      <c r="C23" s="21">
        <v>58977.219600000004</v>
      </c>
      <c r="D23" s="20">
        <v>51959</v>
      </c>
      <c r="E23" s="21">
        <v>54687.2572</v>
      </c>
      <c r="F23" s="20">
        <v>47755</v>
      </c>
      <c r="G23" s="21">
        <v>49423.543200000007</v>
      </c>
      <c r="H23" s="20">
        <v>36028</v>
      </c>
      <c r="I23" s="21">
        <f t="shared" ref="I23" si="36">H23*1.02</f>
        <v>36748.559999999998</v>
      </c>
      <c r="J23" s="20">
        <v>31074</v>
      </c>
      <c r="K23" s="21">
        <f t="shared" ref="K23" si="37">J23*1.02</f>
        <v>31695.48</v>
      </c>
    </row>
    <row r="24" spans="1:11" ht="15.75" customHeight="1" x14ac:dyDescent="0.2">
      <c r="A24" s="19">
        <v>20</v>
      </c>
      <c r="B24" s="20">
        <v>56434</v>
      </c>
      <c r="C24" s="21">
        <v>59247.219600000004</v>
      </c>
      <c r="D24" s="20">
        <v>52117</v>
      </c>
      <c r="E24" s="21">
        <v>54937.2572</v>
      </c>
      <c r="F24" s="20">
        <v>47909</v>
      </c>
      <c r="G24" s="21">
        <v>49648.543200000007</v>
      </c>
      <c r="H24" s="20">
        <v>36028</v>
      </c>
      <c r="I24" s="21">
        <f t="shared" ref="I24" si="38">H24*1.02</f>
        <v>36748.559999999998</v>
      </c>
      <c r="J24" s="20">
        <v>31074</v>
      </c>
      <c r="K24" s="21">
        <f t="shared" ref="K24" si="39">J24*1.02</f>
        <v>31695.48</v>
      </c>
    </row>
    <row r="25" spans="1:11" ht="15.75" customHeight="1" x14ac:dyDescent="0.2">
      <c r="A25" s="19">
        <v>21</v>
      </c>
      <c r="B25" s="20">
        <v>56590</v>
      </c>
      <c r="C25" s="21">
        <v>59517.219600000004</v>
      </c>
      <c r="D25" s="20">
        <v>52272</v>
      </c>
      <c r="E25" s="21">
        <v>55187.2572</v>
      </c>
      <c r="F25" s="20">
        <v>48063</v>
      </c>
      <c r="G25" s="21">
        <v>49873.543200000007</v>
      </c>
      <c r="H25" s="20">
        <v>36028</v>
      </c>
      <c r="I25" s="21">
        <f t="shared" ref="I25" si="40">H25*1.02</f>
        <v>36748.559999999998</v>
      </c>
      <c r="J25" s="20">
        <v>31074</v>
      </c>
      <c r="K25" s="21">
        <f t="shared" ref="K25" si="41">J25*1.02</f>
        <v>31695.48</v>
      </c>
    </row>
    <row r="26" spans="1:11" ht="15.75" customHeight="1" x14ac:dyDescent="0.2">
      <c r="A26" s="19">
        <v>22</v>
      </c>
      <c r="B26" s="20">
        <v>56750</v>
      </c>
      <c r="C26" s="21">
        <v>59787.219600000004</v>
      </c>
      <c r="D26" s="20">
        <v>52431</v>
      </c>
      <c r="E26" s="21">
        <v>55437.2572</v>
      </c>
      <c r="F26" s="20">
        <v>48215</v>
      </c>
      <c r="G26" s="21">
        <v>50098.543200000007</v>
      </c>
      <c r="H26" s="20">
        <v>36028</v>
      </c>
      <c r="I26" s="21">
        <f t="shared" ref="I26" si="42">H26*1.02</f>
        <v>36748.559999999998</v>
      </c>
      <c r="J26" s="20">
        <v>31074</v>
      </c>
      <c r="K26" s="21">
        <f t="shared" ref="K26" si="43">J26*1.02</f>
        <v>31695.48</v>
      </c>
    </row>
    <row r="27" spans="1:11" ht="15.75" customHeight="1" x14ac:dyDescent="0.2">
      <c r="A27" s="19">
        <v>23</v>
      </c>
      <c r="B27" s="20">
        <v>56905</v>
      </c>
      <c r="C27" s="21">
        <v>60057.219600000004</v>
      </c>
      <c r="D27" s="20">
        <v>52585</v>
      </c>
      <c r="E27" s="21">
        <v>55687.2572</v>
      </c>
      <c r="F27" s="20">
        <v>48368</v>
      </c>
      <c r="G27" s="21">
        <v>50323.543200000007</v>
      </c>
      <c r="H27" s="20">
        <v>36028</v>
      </c>
      <c r="I27" s="21">
        <f t="shared" ref="I27" si="44">H27*1.02</f>
        <v>36748.559999999998</v>
      </c>
      <c r="J27" s="20">
        <v>31074</v>
      </c>
      <c r="K27" s="21">
        <f t="shared" ref="K27" si="45">J27*1.02</f>
        <v>31695.48</v>
      </c>
    </row>
    <row r="28" spans="1:11" ht="15.75" customHeight="1" x14ac:dyDescent="0.2">
      <c r="A28" s="19">
        <v>24</v>
      </c>
      <c r="B28" s="20">
        <v>57064</v>
      </c>
      <c r="C28" s="21">
        <v>60327.219600000004</v>
      </c>
      <c r="D28" s="20">
        <v>52741</v>
      </c>
      <c r="E28" s="21">
        <v>55937.2572</v>
      </c>
      <c r="F28" s="20">
        <v>48522</v>
      </c>
      <c r="G28" s="21">
        <v>50548.543200000007</v>
      </c>
      <c r="H28" s="20">
        <v>36028</v>
      </c>
      <c r="I28" s="21">
        <f t="shared" ref="I28" si="46">H28*1.02</f>
        <v>36748.559999999998</v>
      </c>
      <c r="J28" s="20">
        <v>31074</v>
      </c>
      <c r="K28" s="21">
        <f t="shared" ref="K28" si="47">J28*1.02</f>
        <v>31695.48</v>
      </c>
    </row>
    <row r="29" spans="1:11" ht="15.75" customHeight="1" x14ac:dyDescent="0.2">
      <c r="A29" s="19">
        <v>25</v>
      </c>
      <c r="B29" s="20">
        <v>58071</v>
      </c>
      <c r="C29" s="21">
        <v>60597.219600000004</v>
      </c>
      <c r="D29" s="20">
        <v>53749</v>
      </c>
      <c r="E29" s="21">
        <v>56187.2572</v>
      </c>
      <c r="F29" s="20">
        <v>49487</v>
      </c>
      <c r="G29" s="21">
        <v>50773.543200000007</v>
      </c>
      <c r="H29" s="20">
        <v>36028</v>
      </c>
      <c r="I29" s="21">
        <f t="shared" ref="I29" si="48">H29*1.02</f>
        <v>36748.559999999998</v>
      </c>
      <c r="J29" s="20">
        <v>31074</v>
      </c>
      <c r="K29" s="21">
        <f t="shared" ref="K29" si="49">J29*1.02</f>
        <v>31695.48</v>
      </c>
    </row>
    <row r="30" spans="1:11" ht="15.75" customHeight="1" x14ac:dyDescent="0.2">
      <c r="A30" s="19">
        <v>26</v>
      </c>
      <c r="B30" s="20">
        <v>58226</v>
      </c>
      <c r="C30" s="21">
        <v>60872.219600000004</v>
      </c>
      <c r="D30" s="20">
        <v>53905</v>
      </c>
      <c r="E30" s="21">
        <v>56437.2572</v>
      </c>
      <c r="F30" s="20">
        <v>49641</v>
      </c>
      <c r="G30" s="21">
        <v>50998.543200000007</v>
      </c>
      <c r="H30" s="20">
        <v>36028</v>
      </c>
      <c r="I30" s="21">
        <f t="shared" ref="I30" si="50">H30*1.02</f>
        <v>36748.559999999998</v>
      </c>
      <c r="J30" s="20">
        <v>31074</v>
      </c>
      <c r="K30" s="21">
        <f t="shared" ref="K30" si="51">J30*1.02</f>
        <v>31695.48</v>
      </c>
    </row>
    <row r="31" spans="1:11" ht="15.75" customHeight="1" x14ac:dyDescent="0.2">
      <c r="A31" s="19" t="s">
        <v>98</v>
      </c>
      <c r="B31" s="20">
        <v>58384</v>
      </c>
      <c r="C31" s="21">
        <v>61147.219600000004</v>
      </c>
      <c r="D31" s="20">
        <v>54063</v>
      </c>
      <c r="E31" s="21">
        <v>56687.2572</v>
      </c>
      <c r="F31" s="20">
        <v>49792</v>
      </c>
      <c r="G31" s="21">
        <v>51223.543200000007</v>
      </c>
      <c r="H31" s="20">
        <v>36028</v>
      </c>
      <c r="I31" s="21">
        <f t="shared" ref="I31" si="52">H31*1.02</f>
        <v>36748.559999999998</v>
      </c>
      <c r="J31" s="20">
        <v>31074</v>
      </c>
      <c r="K31" s="21">
        <f t="shared" ref="K31" si="53">J31*1.02</f>
        <v>31695.48</v>
      </c>
    </row>
    <row r="32" spans="1:11" ht="15.75" customHeight="1" x14ac:dyDescent="0.2">
      <c r="A32" s="1"/>
      <c r="B32" s="1"/>
      <c r="C32" s="1"/>
      <c r="D32" s="1"/>
      <c r="E32" s="1"/>
      <c r="F32" s="1"/>
      <c r="G32" s="1"/>
      <c r="H32" s="1"/>
      <c r="I32" s="1"/>
      <c r="J32" s="1"/>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J1"/>
    <mergeCell ref="A2:J2"/>
  </mergeCells>
  <printOptions horizontalCentered="1" gridLines="1"/>
  <pageMargins left="0.7" right="0.7" top="0.75" bottom="0.75" header="0" footer="0"/>
  <pageSetup scale="97" fitToHeight="0" pageOrder="overThenDown" orientation="portrait"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C78D8"/>
    <pageSetUpPr fitToPage="1"/>
  </sheetPr>
  <dimension ref="A1:I942"/>
  <sheetViews>
    <sheetView showGridLines="0" workbookViewId="0">
      <selection activeCell="A24" sqref="A24"/>
    </sheetView>
  </sheetViews>
  <sheetFormatPr defaultColWidth="11.21875" defaultRowHeight="15" customHeight="1" x14ac:dyDescent="0.2"/>
  <cols>
    <col min="1" max="1" width="50.6640625" customWidth="1"/>
    <col min="2" max="2" width="10.88671875" bestFit="1" customWidth="1"/>
    <col min="3" max="3" width="12" bestFit="1" customWidth="1"/>
    <col min="4" max="9" width="7.88671875" customWidth="1"/>
    <col min="10" max="13" width="8.5546875" customWidth="1"/>
  </cols>
  <sheetData>
    <row r="1" spans="1:9" ht="15.75" customHeight="1" x14ac:dyDescent="0.25">
      <c r="A1" s="97" t="s">
        <v>216</v>
      </c>
      <c r="B1" s="98"/>
      <c r="C1" s="98"/>
      <c r="D1" s="98"/>
      <c r="E1" s="98"/>
      <c r="F1" s="98"/>
      <c r="G1" s="98"/>
      <c r="H1" s="98"/>
      <c r="I1" s="98"/>
    </row>
    <row r="2" spans="1:9" ht="15.75" customHeight="1" x14ac:dyDescent="0.25">
      <c r="A2" s="51" t="s">
        <v>0</v>
      </c>
      <c r="B2" s="52" t="s">
        <v>1</v>
      </c>
      <c r="C2" s="99"/>
      <c r="D2" s="99"/>
      <c r="E2" s="99"/>
      <c r="F2" s="99"/>
      <c r="G2" s="99"/>
      <c r="H2" s="99"/>
      <c r="I2" s="53"/>
    </row>
    <row r="3" spans="1:9" ht="15.75" customHeight="1" x14ac:dyDescent="0.25">
      <c r="A3" s="54"/>
      <c r="B3" s="55"/>
      <c r="C3" s="57">
        <v>0</v>
      </c>
      <c r="D3" s="58" t="s">
        <v>3</v>
      </c>
      <c r="E3" s="59">
        <v>43229</v>
      </c>
      <c r="F3" s="58" t="s">
        <v>5</v>
      </c>
      <c r="G3" s="58" t="s">
        <v>6</v>
      </c>
      <c r="H3" s="58" t="s">
        <v>7</v>
      </c>
      <c r="I3" s="58" t="s">
        <v>8</v>
      </c>
    </row>
    <row r="4" spans="1:9" ht="15.75" customHeight="1" x14ac:dyDescent="0.2">
      <c r="A4" s="60" t="s">
        <v>206</v>
      </c>
      <c r="B4" s="57">
        <v>233</v>
      </c>
      <c r="C4" s="61">
        <v>16.024761000000002</v>
      </c>
      <c r="D4" s="61">
        <v>16.50813084</v>
      </c>
      <c r="E4" s="61">
        <v>17.443346400000003</v>
      </c>
      <c r="F4" s="61">
        <v>18.452118239999997</v>
      </c>
      <c r="G4" s="61">
        <v>19.450382040000001</v>
      </c>
      <c r="H4" s="61">
        <v>20.73236292</v>
      </c>
      <c r="I4" s="61">
        <v>21.982819680000002</v>
      </c>
    </row>
    <row r="5" spans="1:9" ht="15.75" customHeight="1" x14ac:dyDescent="0.2">
      <c r="A5" s="6" t="s">
        <v>9</v>
      </c>
      <c r="B5" s="62"/>
      <c r="C5" s="61">
        <v>11.464822261296</v>
      </c>
      <c r="D5" s="61">
        <v>11.789583745536</v>
      </c>
      <c r="E5" s="61">
        <v>13.131931213728</v>
      </c>
      <c r="F5" s="61">
        <v>14.376850236648002</v>
      </c>
      <c r="G5" s="61">
        <v>15.632594642376004</v>
      </c>
      <c r="H5" s="61">
        <v>16.909989813720003</v>
      </c>
      <c r="I5" s="61">
        <v>18.176559602256003</v>
      </c>
    </row>
    <row r="6" spans="1:9" ht="15.75" customHeight="1" x14ac:dyDescent="0.2">
      <c r="A6" s="60" t="s">
        <v>10</v>
      </c>
      <c r="B6" s="62"/>
      <c r="C6" s="61">
        <v>11.767932979919999</v>
      </c>
      <c r="D6" s="61">
        <v>12.471582862440002</v>
      </c>
      <c r="E6" s="61">
        <v>13.943834924328</v>
      </c>
      <c r="F6" s="61">
        <v>15.199579330056002</v>
      </c>
      <c r="G6" s="61">
        <v>16.466149118592003</v>
      </c>
      <c r="H6" s="61">
        <v>17.754369672744001</v>
      </c>
      <c r="I6" s="61">
        <v>19.031764844088002</v>
      </c>
    </row>
    <row r="7" spans="1:9" ht="15.75" customHeight="1" x14ac:dyDescent="0.2">
      <c r="A7" s="6" t="s">
        <v>11</v>
      </c>
      <c r="B7" s="62"/>
      <c r="C7" s="61">
        <v>11.464822261296</v>
      </c>
      <c r="D7" s="61">
        <v>11.789583745536</v>
      </c>
      <c r="E7" s="61">
        <v>13.131931213728</v>
      </c>
      <c r="F7" s="61">
        <v>14.376850236648002</v>
      </c>
      <c r="G7" s="61">
        <v>15.632594642376004</v>
      </c>
      <c r="H7" s="61">
        <v>16.909989813720003</v>
      </c>
      <c r="I7" s="61">
        <v>18.176559602256003</v>
      </c>
    </row>
    <row r="8" spans="1:9" ht="15.75" customHeight="1" x14ac:dyDescent="0.2">
      <c r="A8" s="60" t="s">
        <v>12</v>
      </c>
      <c r="B8" s="62"/>
      <c r="C8" s="61">
        <v>15.006872384496001</v>
      </c>
      <c r="D8" s="61">
        <v>16.695632102544003</v>
      </c>
      <c r="E8" s="61">
        <v>17.550837344375999</v>
      </c>
      <c r="F8" s="61">
        <v>18.373566437784</v>
      </c>
      <c r="G8" s="61">
        <v>19.196295531192</v>
      </c>
      <c r="H8" s="61">
        <v>20.062326155832004</v>
      </c>
      <c r="I8" s="61">
        <v>20.863404483624006</v>
      </c>
    </row>
    <row r="9" spans="1:9" ht="15.75" customHeight="1" x14ac:dyDescent="0.2">
      <c r="A9" s="60" t="s">
        <v>13</v>
      </c>
      <c r="B9" s="57">
        <v>233</v>
      </c>
      <c r="C9" s="61">
        <v>15.961712759999999</v>
      </c>
      <c r="D9" s="61">
        <v>16.812864000000001</v>
      </c>
      <c r="E9" s="61">
        <v>18.441610200000003</v>
      </c>
      <c r="F9" s="61">
        <v>19.408349879999999</v>
      </c>
      <c r="G9" s="61">
        <v>20.459153880000002</v>
      </c>
      <c r="H9" s="61">
        <v>21.4364016</v>
      </c>
      <c r="I9" s="61">
        <v>22.066884000000002</v>
      </c>
    </row>
    <row r="10" spans="1:9" ht="15.75" customHeight="1" x14ac:dyDescent="0.2">
      <c r="A10" s="60" t="s">
        <v>205</v>
      </c>
      <c r="B10" s="57">
        <v>233</v>
      </c>
      <c r="C10" s="61">
        <v>19.063800000000001</v>
      </c>
      <c r="D10" s="61">
        <v>19.900200000000002</v>
      </c>
      <c r="E10" s="61">
        <v>21.5322</v>
      </c>
      <c r="F10" s="61">
        <v>22.501200000000001</v>
      </c>
      <c r="G10" s="61">
        <v>23.5518</v>
      </c>
      <c r="H10" s="61">
        <v>24.531000000000002</v>
      </c>
      <c r="I10" s="61">
        <v>25.153200000000002</v>
      </c>
    </row>
    <row r="11" spans="1:9" ht="15.75" customHeight="1" x14ac:dyDescent="0.2">
      <c r="A11" s="60" t="s">
        <v>15</v>
      </c>
      <c r="B11" s="57">
        <v>233</v>
      </c>
      <c r="C11" s="61">
        <v>17.842859999999998</v>
      </c>
      <c r="D11" s="61">
        <v>18.368262000000001</v>
      </c>
      <c r="E11" s="61">
        <v>19.419066000000001</v>
      </c>
      <c r="F11" s="61">
        <v>20.364789600000002</v>
      </c>
      <c r="G11" s="61">
        <v>21.415593600000001</v>
      </c>
      <c r="H11" s="61">
        <v>22.466397600000001</v>
      </c>
      <c r="I11" s="61">
        <v>23.096879999999999</v>
      </c>
    </row>
    <row r="12" spans="1:9" ht="15.75" customHeight="1" x14ac:dyDescent="0.2">
      <c r="A12" s="63" t="s">
        <v>16</v>
      </c>
      <c r="B12" s="64"/>
      <c r="C12" s="65">
        <v>11.80202291604</v>
      </c>
      <c r="D12" s="65">
        <v>12.013754668020002</v>
      </c>
      <c r="E12" s="65">
        <v>13.380752699999999</v>
      </c>
      <c r="F12" s="65">
        <v>14.657170500000001</v>
      </c>
      <c r="G12" s="65">
        <v>15.944405400000001</v>
      </c>
      <c r="H12" s="65">
        <v>17.242457400000003</v>
      </c>
      <c r="I12" s="65">
        <v>18.486423899999998</v>
      </c>
    </row>
    <row r="13" spans="1:9" ht="15.75" customHeight="1" x14ac:dyDescent="0.2">
      <c r="A13" s="60" t="s">
        <v>207</v>
      </c>
      <c r="B13" s="57">
        <v>233</v>
      </c>
      <c r="C13" s="61">
        <v>14.7186</v>
      </c>
      <c r="D13" s="61">
        <v>15.2796</v>
      </c>
      <c r="E13" s="61">
        <v>16.595400000000001</v>
      </c>
      <c r="F13" s="61">
        <v>17.901</v>
      </c>
      <c r="G13" s="61">
        <v>19.227</v>
      </c>
      <c r="H13" s="61">
        <v>20.532599999999999</v>
      </c>
      <c r="I13" s="61">
        <v>21.848400000000002</v>
      </c>
    </row>
    <row r="14" spans="1:9" ht="15.75" customHeight="1" x14ac:dyDescent="0.2">
      <c r="A14" s="54" t="s">
        <v>18</v>
      </c>
      <c r="B14" s="57" t="s">
        <v>19</v>
      </c>
      <c r="C14" s="61">
        <v>31.524120000000003</v>
      </c>
      <c r="D14" s="61">
        <v>34.676532000000002</v>
      </c>
      <c r="E14" s="61">
        <v>37.828944000000007</v>
      </c>
      <c r="F14" s="61">
        <v>39.930552000000006</v>
      </c>
      <c r="G14" s="61">
        <v>42.032159999999998</v>
      </c>
      <c r="H14" s="61">
        <v>44.133768000000003</v>
      </c>
      <c r="I14" s="61">
        <v>46.256392079999998</v>
      </c>
    </row>
    <row r="15" spans="1:9" ht="15.75" customHeight="1" x14ac:dyDescent="0.2">
      <c r="A15" s="60" t="s">
        <v>22</v>
      </c>
      <c r="B15" s="62"/>
      <c r="C15" s="65">
        <v>11.51</v>
      </c>
      <c r="D15" s="65">
        <v>11.84</v>
      </c>
      <c r="E15" s="65">
        <v>13.18</v>
      </c>
      <c r="F15" s="65">
        <v>14.43</v>
      </c>
      <c r="G15" s="65">
        <v>15.68</v>
      </c>
      <c r="H15" s="65">
        <v>16.96</v>
      </c>
      <c r="I15" s="65">
        <v>18.23</v>
      </c>
    </row>
    <row r="16" spans="1:9" ht="15.75" customHeight="1" x14ac:dyDescent="0.2">
      <c r="A16" s="60" t="s">
        <v>24</v>
      </c>
      <c r="B16" s="57">
        <v>180</v>
      </c>
      <c r="C16" s="61">
        <v>14.8665648312</v>
      </c>
      <c r="D16" s="61">
        <v>15.048774244800001</v>
      </c>
      <c r="E16" s="61">
        <v>15.316729264800001</v>
      </c>
      <c r="F16" s="61">
        <v>16.324240140000001</v>
      </c>
      <c r="G16" s="61">
        <v>17.288878212000004</v>
      </c>
      <c r="H16" s="61">
        <v>18.253516284</v>
      </c>
      <c r="I16" s="61">
        <v>19.271745359999997</v>
      </c>
    </row>
    <row r="17" spans="1:9" ht="15.75" customHeight="1" x14ac:dyDescent="0.2">
      <c r="A17" s="63" t="s">
        <v>26</v>
      </c>
      <c r="B17" s="64"/>
      <c r="C17" s="65">
        <v>12.909559824000002</v>
      </c>
      <c r="D17" s="65">
        <v>13.119195222000002</v>
      </c>
      <c r="E17" s="65">
        <v>14.484096900000003</v>
      </c>
      <c r="F17" s="65">
        <v>15.7605147</v>
      </c>
      <c r="G17" s="65">
        <v>17.047749600000003</v>
      </c>
      <c r="H17" s="65">
        <v>18.345801600000001</v>
      </c>
      <c r="I17" s="65">
        <v>19.589768100000004</v>
      </c>
    </row>
    <row r="18" spans="1:9" ht="15.75" customHeight="1" x14ac:dyDescent="0.2">
      <c r="A18" s="60" t="s">
        <v>27</v>
      </c>
      <c r="B18" s="62"/>
      <c r="C18" s="61">
        <v>12.252374640000001</v>
      </c>
      <c r="D18" s="61">
        <v>12.807169729488001</v>
      </c>
      <c r="E18" s="61">
        <v>14.14951719768</v>
      </c>
      <c r="F18" s="61">
        <v>15.448563134640004</v>
      </c>
      <c r="G18" s="61">
        <v>16.758434454408</v>
      </c>
      <c r="H18" s="61">
        <v>18.057480391368003</v>
      </c>
      <c r="I18" s="61">
        <v>19.356526328328002</v>
      </c>
    </row>
    <row r="19" spans="1:9" ht="15.75" customHeight="1" x14ac:dyDescent="0.2">
      <c r="A19" s="6" t="s">
        <v>29</v>
      </c>
      <c r="B19" s="62"/>
      <c r="C19" s="61">
        <v>11.464822261296</v>
      </c>
      <c r="D19" s="61">
        <v>11.789583745536</v>
      </c>
      <c r="E19" s="61">
        <v>13.131931213728</v>
      </c>
      <c r="F19" s="61">
        <v>14.376850236648002</v>
      </c>
      <c r="G19" s="61">
        <v>15.632594642376004</v>
      </c>
      <c r="H19" s="61">
        <v>16.909989813720003</v>
      </c>
      <c r="I19" s="61">
        <v>18.176559602256003</v>
      </c>
    </row>
    <row r="20" spans="1:9" ht="15.75" customHeight="1" x14ac:dyDescent="0.2">
      <c r="A20" s="60" t="s">
        <v>30</v>
      </c>
      <c r="B20" s="57">
        <v>233</v>
      </c>
      <c r="C20" s="61">
        <v>13.334702760000001</v>
      </c>
      <c r="D20" s="61">
        <v>13.82858064</v>
      </c>
      <c r="E20" s="61">
        <v>14.73227208</v>
      </c>
      <c r="F20" s="61">
        <v>15.741043920000001</v>
      </c>
      <c r="G20" s="61">
        <v>16.749815760000001</v>
      </c>
      <c r="H20" s="61">
        <v>17.821635839999999</v>
      </c>
      <c r="I20" s="61">
        <v>19.030060440000003</v>
      </c>
    </row>
    <row r="21" spans="1:9" ht="15.75" customHeight="1" x14ac:dyDescent="0.2">
      <c r="A21" s="6" t="s">
        <v>31</v>
      </c>
      <c r="B21" s="62" t="s">
        <v>19</v>
      </c>
      <c r="C21" s="61">
        <v>11.464822261296</v>
      </c>
      <c r="D21" s="61">
        <v>11.789583745536</v>
      </c>
      <c r="E21" s="61">
        <v>13.131931213728</v>
      </c>
      <c r="F21" s="61">
        <v>14.376850236648002</v>
      </c>
      <c r="G21" s="61">
        <v>15.632594642376004</v>
      </c>
      <c r="H21" s="61">
        <v>16.909989813720003</v>
      </c>
      <c r="I21" s="61">
        <v>18.176559602256003</v>
      </c>
    </row>
    <row r="22" spans="1:9" ht="15.75" customHeight="1" x14ac:dyDescent="0.2">
      <c r="A22" s="60" t="s">
        <v>32</v>
      </c>
      <c r="B22" s="62"/>
      <c r="C22" s="61">
        <v>12.515075639999999</v>
      </c>
      <c r="D22" s="61">
        <v>13.072001759999999</v>
      </c>
      <c r="E22" s="61">
        <v>14.38550676</v>
      </c>
      <c r="F22" s="61">
        <v>15.699011759999999</v>
      </c>
      <c r="G22" s="61">
        <v>17.012516760000004</v>
      </c>
      <c r="H22" s="61">
        <v>18.326021760000003</v>
      </c>
      <c r="I22" s="61">
        <v>19.639526760000006</v>
      </c>
    </row>
    <row r="23" spans="1:9" ht="15.75" customHeight="1" x14ac:dyDescent="0.2">
      <c r="A23" s="91" t="s">
        <v>222</v>
      </c>
      <c r="B23" s="64"/>
      <c r="C23" s="65">
        <v>11.464822261296</v>
      </c>
      <c r="D23" s="65">
        <v>11.789583745536</v>
      </c>
      <c r="E23" s="65">
        <v>13.131931213728</v>
      </c>
      <c r="F23" s="65">
        <v>14.376850236648002</v>
      </c>
      <c r="G23" s="65">
        <v>15.632594642376004</v>
      </c>
      <c r="H23" s="65">
        <v>16.909989813720003</v>
      </c>
      <c r="I23" s="65">
        <v>18.176559602256003</v>
      </c>
    </row>
    <row r="24" spans="1:9" ht="15.75" customHeight="1" x14ac:dyDescent="0.2">
      <c r="A24" s="60" t="s">
        <v>33</v>
      </c>
      <c r="B24" s="62"/>
      <c r="C24" s="61">
        <v>7.8810300000000009</v>
      </c>
      <c r="D24" s="61">
        <v>7.8846000000000007</v>
      </c>
      <c r="E24" s="61">
        <v>7.8846000000000007</v>
      </c>
      <c r="F24" s="61">
        <v>7.8846000000000007</v>
      </c>
      <c r="G24" s="61">
        <v>7.8846000000000007</v>
      </c>
      <c r="H24" s="61">
        <v>7.8846000000000007</v>
      </c>
      <c r="I24" s="61">
        <v>7.8846000000000007</v>
      </c>
    </row>
    <row r="25" spans="1:9" ht="15.75" customHeight="1" x14ac:dyDescent="0.2">
      <c r="A25" s="60" t="s">
        <v>34</v>
      </c>
      <c r="B25" s="62"/>
      <c r="C25" s="61">
        <v>13.913508720888002</v>
      </c>
      <c r="D25" s="61">
        <v>15.602268438936001</v>
      </c>
      <c r="E25" s="61">
        <v>16.457473680768</v>
      </c>
      <c r="F25" s="61">
        <v>17.280202774176001</v>
      </c>
      <c r="G25" s="61">
        <v>18.102931867584005</v>
      </c>
      <c r="H25" s="61">
        <v>18.968962492224001</v>
      </c>
      <c r="I25" s="61">
        <v>19.770040820016</v>
      </c>
    </row>
    <row r="26" spans="1:9" ht="15.75" customHeight="1" x14ac:dyDescent="0.2">
      <c r="A26" s="66" t="s">
        <v>35</v>
      </c>
      <c r="B26" s="67"/>
      <c r="C26" s="68"/>
      <c r="D26" s="68"/>
      <c r="E26" s="68"/>
      <c r="F26" s="68"/>
      <c r="G26" s="69"/>
      <c r="H26" s="69"/>
      <c r="I26" s="69"/>
    </row>
    <row r="27" spans="1:9" ht="15.75" customHeight="1" x14ac:dyDescent="0.2">
      <c r="A27" s="66" t="s">
        <v>36</v>
      </c>
      <c r="B27" s="67"/>
      <c r="C27" s="68"/>
      <c r="D27" s="68"/>
      <c r="E27" s="68"/>
      <c r="F27" s="68"/>
      <c r="G27" s="69"/>
      <c r="H27" s="69"/>
      <c r="I27" s="69"/>
    </row>
    <row r="28" spans="1:9" ht="15.75" customHeight="1" x14ac:dyDescent="0.2">
      <c r="A28" s="66" t="s">
        <v>37</v>
      </c>
      <c r="B28" s="67"/>
      <c r="C28" s="68"/>
      <c r="D28" s="68"/>
      <c r="E28" s="68"/>
      <c r="F28" s="68"/>
      <c r="G28" s="69"/>
      <c r="H28" s="69"/>
      <c r="I28" s="69"/>
    </row>
    <row r="29" spans="1:9" ht="15.75" customHeight="1" x14ac:dyDescent="0.2"/>
    <row r="30" spans="1:9" ht="15.75" customHeight="1" x14ac:dyDescent="0.2"/>
    <row r="31" spans="1:9" ht="15.75" customHeight="1" x14ac:dyDescent="0.2"/>
    <row r="32" spans="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sheetData>
  <mergeCells count="2">
    <mergeCell ref="A1:I1"/>
    <mergeCell ref="C2:H2"/>
  </mergeCells>
  <printOptions horizontalCentered="1" gridLines="1"/>
  <pageMargins left="0.7" right="0.7" top="0.75" bottom="0.75" header="0" footer="0"/>
  <pageSetup scale="62" fitToHeight="0" pageOrder="overThenDown" orientation="portrait"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I959"/>
  <sheetViews>
    <sheetView showGridLines="0" workbookViewId="0">
      <selection activeCell="E26" sqref="E26"/>
    </sheetView>
  </sheetViews>
  <sheetFormatPr defaultColWidth="11.21875" defaultRowHeight="15" customHeight="1" x14ac:dyDescent="0.2"/>
  <cols>
    <col min="1" max="1" width="40.33203125" bestFit="1" customWidth="1"/>
    <col min="2" max="2" width="4.5546875" customWidth="1"/>
    <col min="3" max="19" width="8.5546875" customWidth="1"/>
  </cols>
  <sheetData>
    <row r="1" spans="1:9" ht="15.75" customHeight="1" x14ac:dyDescent="0.25">
      <c r="A1" s="97" t="s">
        <v>220</v>
      </c>
      <c r="B1" s="98"/>
      <c r="C1" s="98"/>
      <c r="D1" s="98"/>
      <c r="E1" s="98"/>
      <c r="F1" s="98"/>
      <c r="G1" s="98"/>
      <c r="H1" s="98"/>
      <c r="I1" s="48"/>
    </row>
    <row r="2" spans="1:9" ht="15.75" customHeight="1" x14ac:dyDescent="0.2">
      <c r="A2" s="49"/>
      <c r="B2" s="50"/>
      <c r="C2" s="49"/>
      <c r="D2" s="49"/>
      <c r="E2" s="49"/>
      <c r="F2" s="49"/>
      <c r="G2" s="49"/>
      <c r="H2" s="49"/>
      <c r="I2" s="49"/>
    </row>
    <row r="3" spans="1:9" ht="15.75" customHeight="1" x14ac:dyDescent="0.25">
      <c r="A3" s="49" t="s">
        <v>0</v>
      </c>
      <c r="B3" s="50" t="s">
        <v>1</v>
      </c>
      <c r="C3" s="98"/>
      <c r="D3" s="98"/>
      <c r="E3" s="98"/>
      <c r="F3" s="98"/>
      <c r="G3" s="98"/>
      <c r="H3" s="98"/>
      <c r="I3" s="53"/>
    </row>
    <row r="4" spans="1:9" ht="15.75" customHeight="1" x14ac:dyDescent="0.25">
      <c r="A4" s="54"/>
      <c r="B4" s="55"/>
      <c r="C4" s="56">
        <v>0</v>
      </c>
      <c r="D4" s="58" t="s">
        <v>3</v>
      </c>
      <c r="E4" s="58" t="s">
        <v>4</v>
      </c>
      <c r="F4" s="58" t="s">
        <v>5</v>
      </c>
      <c r="G4" s="58" t="s">
        <v>6</v>
      </c>
      <c r="H4" s="58" t="s">
        <v>7</v>
      </c>
      <c r="I4" s="58" t="s">
        <v>8</v>
      </c>
    </row>
    <row r="5" spans="1:9" ht="15.75" customHeight="1" x14ac:dyDescent="0.2">
      <c r="A5" s="60" t="s">
        <v>14</v>
      </c>
      <c r="B5" s="57">
        <v>235</v>
      </c>
      <c r="C5" s="70">
        <v>50039.286479999995</v>
      </c>
      <c r="D5" s="70">
        <v>51040.702692000006</v>
      </c>
      <c r="E5" s="70">
        <v>53067.703608000011</v>
      </c>
      <c r="F5" s="70">
        <v>55290.154068000003</v>
      </c>
      <c r="G5" s="70">
        <v>57511.553723999998</v>
      </c>
      <c r="H5" s="70">
        <v>59732.953379999999</v>
      </c>
      <c r="I5" s="70">
        <v>61912.320876000005</v>
      </c>
    </row>
    <row r="6" spans="1:9" ht="15.75" customHeight="1" x14ac:dyDescent="0.2">
      <c r="A6" s="60" t="s">
        <v>208</v>
      </c>
      <c r="B6" s="57">
        <v>233</v>
      </c>
      <c r="C6" s="70">
        <v>41781.24</v>
      </c>
      <c r="D6" s="70">
        <v>42682.92</v>
      </c>
      <c r="E6" s="70">
        <v>44430.18</v>
      </c>
      <c r="F6" s="70">
        <v>46292.700000000004</v>
      </c>
      <c r="G6" s="70">
        <v>48155.22</v>
      </c>
      <c r="H6" s="70">
        <v>50556.3</v>
      </c>
      <c r="I6" s="70">
        <v>52898.22</v>
      </c>
    </row>
    <row r="7" spans="1:9" s="37" customFormat="1" ht="15.75" customHeight="1" x14ac:dyDescent="0.2">
      <c r="A7" s="72" t="s">
        <v>218</v>
      </c>
      <c r="B7" s="73">
        <v>187</v>
      </c>
      <c r="C7" s="71">
        <v>22248</v>
      </c>
      <c r="D7" s="71">
        <v>22803</v>
      </c>
      <c r="E7" s="71">
        <v>24818</v>
      </c>
      <c r="F7" s="71">
        <v>26803</v>
      </c>
      <c r="G7" s="71">
        <v>28702</v>
      </c>
      <c r="H7" s="71">
        <v>30668</v>
      </c>
      <c r="I7" s="71">
        <v>32634</v>
      </c>
    </row>
    <row r="8" spans="1:9" ht="15.75" customHeight="1" x14ac:dyDescent="0.2">
      <c r="A8" s="54" t="s">
        <v>17</v>
      </c>
      <c r="B8" s="57">
        <v>187</v>
      </c>
      <c r="C8" s="70">
        <v>18648.1296</v>
      </c>
      <c r="D8" s="70">
        <v>19202.662799999998</v>
      </c>
      <c r="E8" s="70">
        <v>21218.958000000002</v>
      </c>
      <c r="F8" s="70">
        <v>23203.000800000002</v>
      </c>
      <c r="G8" s="70">
        <v>25101.730800000001</v>
      </c>
      <c r="H8" s="70">
        <v>27068.086800000001</v>
      </c>
      <c r="I8" s="70">
        <v>29034.442800000001</v>
      </c>
    </row>
    <row r="9" spans="1:9" ht="15.75" customHeight="1" x14ac:dyDescent="0.2">
      <c r="A9" s="6" t="s">
        <v>20</v>
      </c>
      <c r="B9" s="57">
        <v>238</v>
      </c>
      <c r="C9" s="70">
        <v>52650.482400000001</v>
      </c>
      <c r="D9" s="70">
        <v>53747.064000000006</v>
      </c>
      <c r="E9" s="70">
        <v>55941.267599999999</v>
      </c>
      <c r="F9" s="70">
        <v>59186.275200000004</v>
      </c>
      <c r="G9" s="70">
        <v>60328.634400000003</v>
      </c>
      <c r="H9" s="70">
        <v>62522.838000000003</v>
      </c>
      <c r="I9" s="70">
        <v>65813.623200000002</v>
      </c>
    </row>
    <row r="10" spans="1:9" ht="15.75" customHeight="1" x14ac:dyDescent="0.2">
      <c r="A10" s="54" t="s">
        <v>21</v>
      </c>
      <c r="B10" s="57">
        <v>240</v>
      </c>
      <c r="C10" s="70">
        <v>39497.745600000002</v>
      </c>
      <c r="D10" s="70">
        <v>41683.626000000004</v>
      </c>
      <c r="E10" s="70">
        <v>43162.034400000004</v>
      </c>
      <c r="F10" s="70">
        <v>45773.438399999999</v>
      </c>
      <c r="G10" s="70">
        <v>48302.650800000003</v>
      </c>
      <c r="H10" s="70">
        <v>49778.9784</v>
      </c>
      <c r="I10" s="70">
        <v>52138.605600000003</v>
      </c>
    </row>
    <row r="11" spans="1:9" ht="15.75" customHeight="1" x14ac:dyDescent="0.2">
      <c r="A11" s="54" t="s">
        <v>23</v>
      </c>
      <c r="B11" s="57">
        <v>238</v>
      </c>
      <c r="C11" s="70">
        <v>52650.482400000001</v>
      </c>
      <c r="D11" s="70">
        <v>53747.064000000006</v>
      </c>
      <c r="E11" s="70">
        <v>55941.267599999999</v>
      </c>
      <c r="F11" s="70">
        <v>59186.275200000004</v>
      </c>
      <c r="G11" s="70">
        <v>60328.634400000003</v>
      </c>
      <c r="H11" s="70">
        <v>62522.838000000003</v>
      </c>
      <c r="I11" s="70">
        <v>65813.623200000002</v>
      </c>
    </row>
    <row r="12" spans="1:9" ht="15.75" customHeight="1" x14ac:dyDescent="0.2">
      <c r="A12" s="54" t="s">
        <v>25</v>
      </c>
      <c r="B12" s="57">
        <v>233</v>
      </c>
      <c r="C12" s="70">
        <v>53953.063200000004</v>
      </c>
      <c r="D12" s="70">
        <v>54412.92</v>
      </c>
      <c r="E12" s="70">
        <v>56209.690800000004</v>
      </c>
      <c r="F12" s="70">
        <v>60258.927600000003</v>
      </c>
      <c r="G12" s="70">
        <v>62228.404799999997</v>
      </c>
      <c r="H12" s="70">
        <v>64196.8416</v>
      </c>
      <c r="I12" s="70">
        <v>66179.844000000012</v>
      </c>
    </row>
    <row r="13" spans="1:9" ht="15.75" customHeight="1" x14ac:dyDescent="0.2">
      <c r="A13" s="54" t="s">
        <v>28</v>
      </c>
      <c r="B13" s="57">
        <v>238</v>
      </c>
      <c r="C13" s="70">
        <v>55692.612000000001</v>
      </c>
      <c r="D13" s="70">
        <v>56743.416000000005</v>
      </c>
      <c r="E13" s="70">
        <v>59895.828000000001</v>
      </c>
      <c r="F13" s="70">
        <v>63048.24</v>
      </c>
      <c r="G13" s="70">
        <v>65149.848000000005</v>
      </c>
      <c r="H13" s="70">
        <v>67251.456000000006</v>
      </c>
      <c r="I13" s="70">
        <v>69353.063999999998</v>
      </c>
    </row>
    <row r="14" spans="1:9" ht="15.75" customHeight="1" x14ac:dyDescent="0.2">
      <c r="A14" s="72" t="s">
        <v>217</v>
      </c>
      <c r="B14" s="73">
        <v>240</v>
      </c>
      <c r="C14" s="71">
        <v>39497.745600000002</v>
      </c>
      <c r="D14" s="71">
        <v>41683.626000000004</v>
      </c>
      <c r="E14" s="71">
        <v>43162.034400000004</v>
      </c>
      <c r="F14" s="71">
        <v>45773.438399999999</v>
      </c>
      <c r="G14" s="71">
        <v>48302.650800000003</v>
      </c>
      <c r="H14" s="71">
        <v>49778.9784</v>
      </c>
      <c r="I14" s="71">
        <v>52138.605600000003</v>
      </c>
    </row>
    <row r="15" spans="1:9" ht="15.75" customHeight="1" x14ac:dyDescent="0.2"/>
    <row r="16" spans="1:9"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sheetData>
  <mergeCells count="2">
    <mergeCell ref="A1:H1"/>
    <mergeCell ref="C3:H3"/>
  </mergeCells>
  <printOptions horizontalCentered="1" gridLines="1"/>
  <pageMargins left="0.7" right="0.7" top="0.75" bottom="0.75" header="0" footer="0"/>
  <pageSetup scale="72" fitToHeight="0" pageOrder="overThenDown" orientation="portrait" cellComments="atEnd"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C78D8"/>
    <pageSetUpPr fitToPage="1"/>
  </sheetPr>
  <dimension ref="A1:H902"/>
  <sheetViews>
    <sheetView showGridLines="0" topLeftCell="A55" workbookViewId="0">
      <selection activeCell="F76" sqref="F76"/>
    </sheetView>
  </sheetViews>
  <sheetFormatPr defaultColWidth="11.21875" defaultRowHeight="15" customHeight="1" x14ac:dyDescent="0.2"/>
  <cols>
    <col min="1" max="1" width="31" bestFit="1" customWidth="1"/>
    <col min="2" max="2" width="7.88671875" customWidth="1"/>
    <col min="3" max="3" width="7.88671875" hidden="1" customWidth="1"/>
    <col min="4" max="4" width="7.88671875" customWidth="1"/>
    <col min="5" max="5" width="7.88671875" hidden="1" customWidth="1"/>
    <col min="6" max="6" width="7.88671875" customWidth="1"/>
    <col min="7" max="7" width="7.88671875" hidden="1" customWidth="1"/>
    <col min="8" max="8" width="7.88671875" customWidth="1"/>
    <col min="9" max="17" width="8.88671875" customWidth="1"/>
    <col min="18" max="18" width="8.5546875" customWidth="1"/>
  </cols>
  <sheetData>
    <row r="1" spans="1:8" ht="15.75" customHeight="1" x14ac:dyDescent="0.25">
      <c r="A1" s="100" t="s">
        <v>215</v>
      </c>
      <c r="B1" s="99"/>
      <c r="C1" s="99"/>
      <c r="D1" s="99"/>
      <c r="E1" s="99"/>
      <c r="F1" s="99"/>
      <c r="G1" s="101"/>
      <c r="H1" s="42"/>
    </row>
    <row r="2" spans="1:8" ht="15.75" customHeight="1" x14ac:dyDescent="0.25">
      <c r="A2" s="43" t="s">
        <v>0</v>
      </c>
      <c r="B2" s="44" t="s">
        <v>39</v>
      </c>
      <c r="C2" s="45" t="s">
        <v>6</v>
      </c>
      <c r="D2" s="45" t="s">
        <v>6</v>
      </c>
      <c r="E2" s="45" t="s">
        <v>40</v>
      </c>
      <c r="F2" s="45" t="s">
        <v>40</v>
      </c>
      <c r="G2" s="45" t="s">
        <v>8</v>
      </c>
      <c r="H2" s="45" t="s">
        <v>8</v>
      </c>
    </row>
    <row r="3" spans="1:8" x14ac:dyDescent="0.2">
      <c r="A3" s="74" t="s">
        <v>43</v>
      </c>
      <c r="B3" s="75">
        <v>6424.47</v>
      </c>
      <c r="C3" s="76">
        <v>6202.4324219999999</v>
      </c>
      <c r="D3" s="75">
        <v>6453.0106918488</v>
      </c>
      <c r="E3" s="75">
        <v>6381.66929652</v>
      </c>
      <c r="F3" s="75">
        <v>6509.3026824504004</v>
      </c>
      <c r="G3" s="75">
        <v>6436.8575226000003</v>
      </c>
      <c r="H3" s="75">
        <v>6565.594673052</v>
      </c>
    </row>
    <row r="4" spans="1:8" x14ac:dyDescent="0.2">
      <c r="A4" s="74" t="s">
        <v>57</v>
      </c>
      <c r="B4" s="75">
        <v>6876.0036</v>
      </c>
      <c r="C4" s="76">
        <v>6717.51</v>
      </c>
      <c r="D4" s="76"/>
      <c r="E4" s="76"/>
      <c r="F4" s="76"/>
      <c r="G4" s="76"/>
      <c r="H4" s="76"/>
    </row>
    <row r="5" spans="1:8" x14ac:dyDescent="0.2">
      <c r="A5" s="74" t="s">
        <v>58</v>
      </c>
      <c r="B5" s="75">
        <v>1461.7620000000002</v>
      </c>
      <c r="C5" s="76"/>
      <c r="D5" s="76"/>
      <c r="E5" s="76"/>
      <c r="F5" s="76"/>
      <c r="G5" s="76"/>
      <c r="H5" s="76"/>
    </row>
    <row r="6" spans="1:8" x14ac:dyDescent="0.2">
      <c r="A6" s="77" t="s">
        <v>59</v>
      </c>
      <c r="B6" s="75">
        <v>741.80520000000001</v>
      </c>
      <c r="C6" s="75">
        <v>837.55259999999998</v>
      </c>
      <c r="D6" s="75">
        <v>854.30365199999994</v>
      </c>
      <c r="E6" s="75">
        <v>892.15319999999997</v>
      </c>
      <c r="F6" s="75">
        <v>910.86</v>
      </c>
      <c r="G6" s="75">
        <v>947.78400000000011</v>
      </c>
      <c r="H6" s="75">
        <v>966.73968000000013</v>
      </c>
    </row>
    <row r="7" spans="1:8" x14ac:dyDescent="0.2">
      <c r="A7" s="77" t="s">
        <v>60</v>
      </c>
      <c r="B7" s="75">
        <v>741.80520000000001</v>
      </c>
      <c r="C7" s="75">
        <v>837.55259999999998</v>
      </c>
      <c r="D7" s="75">
        <v>854.30365199999994</v>
      </c>
      <c r="E7" s="75">
        <v>892.15319999999997</v>
      </c>
      <c r="F7" s="75">
        <v>910.86</v>
      </c>
      <c r="G7" s="75">
        <v>947.78400000000011</v>
      </c>
      <c r="H7" s="75">
        <v>966.73968000000013</v>
      </c>
    </row>
    <row r="8" spans="1:8" x14ac:dyDescent="0.2">
      <c r="A8" s="77" t="s">
        <v>61</v>
      </c>
      <c r="B8" s="75">
        <v>741.80520000000001</v>
      </c>
      <c r="C8" s="75">
        <v>837.55259999999998</v>
      </c>
      <c r="D8" s="75">
        <v>854.30365199999994</v>
      </c>
      <c r="E8" s="75">
        <v>892.15319999999997</v>
      </c>
      <c r="F8" s="75">
        <v>910.86</v>
      </c>
      <c r="G8" s="75">
        <v>947.78400000000011</v>
      </c>
      <c r="H8" s="75">
        <v>966.73968000000013</v>
      </c>
    </row>
    <row r="9" spans="1:8" x14ac:dyDescent="0.2">
      <c r="A9" s="77" t="s">
        <v>62</v>
      </c>
      <c r="B9" s="75">
        <v>741.80520000000001</v>
      </c>
      <c r="C9" s="75">
        <v>837.55259999999998</v>
      </c>
      <c r="D9" s="75">
        <v>854.30365199999994</v>
      </c>
      <c r="E9" s="75">
        <v>892.15319999999997</v>
      </c>
      <c r="F9" s="75">
        <v>910.86</v>
      </c>
      <c r="G9" s="75">
        <v>947.78400000000011</v>
      </c>
      <c r="H9" s="75">
        <v>966.73968000000013</v>
      </c>
    </row>
    <row r="10" spans="1:8" x14ac:dyDescent="0.2">
      <c r="A10" s="74" t="s">
        <v>63</v>
      </c>
      <c r="B10" s="75">
        <v>1415.3316</v>
      </c>
      <c r="C10" s="76">
        <v>683.60981400000003</v>
      </c>
      <c r="D10" s="76"/>
      <c r="E10" s="76">
        <v>735.63491399999998</v>
      </c>
      <c r="F10" s="76"/>
      <c r="G10" s="76">
        <v>788.70051599999999</v>
      </c>
      <c r="H10" s="76"/>
    </row>
    <row r="11" spans="1:8" x14ac:dyDescent="0.2">
      <c r="A11" s="74" t="s">
        <v>64</v>
      </c>
      <c r="B11" s="75">
        <v>741.80520000000001</v>
      </c>
      <c r="C11" s="75">
        <v>837.37519956000006</v>
      </c>
      <c r="D11" s="75">
        <v>854.76</v>
      </c>
      <c r="E11" s="75">
        <v>892.56342563999999</v>
      </c>
      <c r="F11" s="75">
        <v>910.41469415280005</v>
      </c>
      <c r="G11" s="75">
        <v>947.75165172000015</v>
      </c>
      <c r="H11" s="75">
        <v>966.70668475440016</v>
      </c>
    </row>
    <row r="12" spans="1:8" x14ac:dyDescent="0.2">
      <c r="A12" s="75" t="s">
        <v>65</v>
      </c>
      <c r="B12" s="75">
        <v>321.48360000000002</v>
      </c>
      <c r="C12" s="76"/>
      <c r="D12" s="76"/>
      <c r="E12" s="76"/>
      <c r="F12" s="76"/>
      <c r="G12" s="76"/>
      <c r="H12" s="76"/>
    </row>
    <row r="13" spans="1:8" x14ac:dyDescent="0.2">
      <c r="A13" s="74" t="s">
        <v>66</v>
      </c>
      <c r="B13" s="75">
        <v>3395.8656000000001</v>
      </c>
      <c r="C13" s="75">
        <v>3439.71232164</v>
      </c>
      <c r="D13" s="75"/>
      <c r="E13" s="75"/>
      <c r="F13" s="75"/>
      <c r="G13" s="75"/>
      <c r="H13" s="75"/>
    </row>
    <row r="14" spans="1:8" x14ac:dyDescent="0.2">
      <c r="A14" s="74" t="s">
        <v>67</v>
      </c>
      <c r="B14" s="75">
        <v>569.0988000000001</v>
      </c>
      <c r="C14" s="76"/>
      <c r="D14" s="76"/>
      <c r="E14" s="76"/>
      <c r="F14" s="76"/>
      <c r="G14" s="76"/>
      <c r="H14" s="76"/>
    </row>
    <row r="15" spans="1:8" x14ac:dyDescent="0.2">
      <c r="A15" s="74" t="s">
        <v>68</v>
      </c>
      <c r="B15" s="75">
        <v>877.05720000000008</v>
      </c>
      <c r="C15" s="76"/>
      <c r="D15" s="76"/>
      <c r="E15" s="76"/>
      <c r="F15" s="76"/>
      <c r="G15" s="76"/>
      <c r="H15" s="76"/>
    </row>
    <row r="16" spans="1:8" x14ac:dyDescent="0.2">
      <c r="A16" s="74" t="s">
        <v>69</v>
      </c>
      <c r="B16" s="75">
        <v>1283.8536000000001</v>
      </c>
      <c r="C16" s="76"/>
      <c r="D16" s="76"/>
      <c r="E16" s="76"/>
      <c r="F16" s="76"/>
      <c r="G16" s="76"/>
      <c r="H16" s="76"/>
    </row>
    <row r="17" spans="1:8" x14ac:dyDescent="0.2">
      <c r="A17" s="74" t="s">
        <v>70</v>
      </c>
      <c r="B17" s="75">
        <v>2415.8088000000002</v>
      </c>
      <c r="C17" s="76"/>
      <c r="D17" s="76"/>
      <c r="E17" s="76"/>
      <c r="F17" s="76"/>
      <c r="G17" s="76"/>
      <c r="H17" s="76"/>
    </row>
    <row r="18" spans="1:8" x14ac:dyDescent="0.2">
      <c r="A18" s="74" t="s">
        <v>71</v>
      </c>
      <c r="B18" s="75">
        <v>3030.6852000000003</v>
      </c>
      <c r="C18" s="76"/>
      <c r="D18" s="76"/>
      <c r="E18" s="76"/>
      <c r="F18" s="76"/>
      <c r="G18" s="76"/>
      <c r="H18" s="76"/>
    </row>
    <row r="19" spans="1:8" x14ac:dyDescent="0.2">
      <c r="A19" s="74" t="s">
        <v>72</v>
      </c>
      <c r="B19" s="75">
        <v>1461.7620000000002</v>
      </c>
      <c r="C19" s="76"/>
      <c r="D19" s="76"/>
      <c r="E19" s="76"/>
      <c r="F19" s="76"/>
      <c r="G19" s="76"/>
      <c r="H19" s="76"/>
    </row>
    <row r="20" spans="1:8" x14ac:dyDescent="0.2">
      <c r="A20" s="74" t="s">
        <v>73</v>
      </c>
      <c r="B20" s="75">
        <v>1461.7620000000002</v>
      </c>
      <c r="C20" s="76"/>
      <c r="D20" s="76"/>
      <c r="E20" s="76"/>
      <c r="F20" s="76"/>
      <c r="G20" s="76"/>
      <c r="H20" s="76"/>
    </row>
    <row r="21" spans="1:8" x14ac:dyDescent="0.2">
      <c r="A21" s="74" t="s">
        <v>74</v>
      </c>
      <c r="B21" s="75">
        <v>6876.0036</v>
      </c>
      <c r="C21" s="75">
        <v>6851.8305302400013</v>
      </c>
      <c r="D21" s="75">
        <v>6988.8671408448017</v>
      </c>
      <c r="E21" s="75">
        <v>6907.0187563200006</v>
      </c>
      <c r="F21" s="75">
        <v>7045.1591314464004</v>
      </c>
      <c r="G21" s="75">
        <v>6962.2069824</v>
      </c>
      <c r="H21" s="75">
        <v>7101.4511220479999</v>
      </c>
    </row>
    <row r="22" spans="1:8" x14ac:dyDescent="0.2">
      <c r="A22" s="74" t="s">
        <v>75</v>
      </c>
      <c r="B22" s="75">
        <v>3953.52</v>
      </c>
      <c r="C22" s="76"/>
      <c r="D22" s="76"/>
      <c r="E22" s="76"/>
      <c r="F22" s="76"/>
      <c r="G22" s="76"/>
      <c r="H22" s="76"/>
    </row>
    <row r="23" spans="1:8" x14ac:dyDescent="0.2">
      <c r="A23" s="74" t="s">
        <v>76</v>
      </c>
      <c r="B23" s="75">
        <v>2913.12</v>
      </c>
      <c r="C23" s="76"/>
      <c r="D23" s="76"/>
      <c r="E23" s="76"/>
      <c r="F23" s="76"/>
      <c r="G23" s="76"/>
      <c r="H23" s="76"/>
    </row>
    <row r="24" spans="1:8" x14ac:dyDescent="0.2">
      <c r="A24" s="74" t="s">
        <v>77</v>
      </c>
      <c r="B24" s="75">
        <v>2496.96</v>
      </c>
      <c r="C24" s="76"/>
      <c r="D24" s="76"/>
      <c r="E24" s="76"/>
      <c r="F24" s="76"/>
      <c r="G24" s="76"/>
      <c r="H24" s="76"/>
    </row>
    <row r="25" spans="1:8" x14ac:dyDescent="0.2">
      <c r="A25" s="74" t="s">
        <v>78</v>
      </c>
      <c r="B25" s="75">
        <v>6876.0036</v>
      </c>
      <c r="C25" s="75">
        <v>6851.8305302400013</v>
      </c>
      <c r="D25" s="75">
        <v>6988.8671408448017</v>
      </c>
      <c r="E25" s="75">
        <v>6907.0187563200006</v>
      </c>
      <c r="F25" s="75">
        <v>7045.1591314464004</v>
      </c>
      <c r="G25" s="75">
        <v>6962.2069824</v>
      </c>
      <c r="H25" s="75">
        <v>7101.4511220479999</v>
      </c>
    </row>
    <row r="26" spans="1:8" x14ac:dyDescent="0.2">
      <c r="A26" s="74" t="s">
        <v>82</v>
      </c>
      <c r="B26" s="75">
        <v>1065.3696</v>
      </c>
      <c r="C26" s="76">
        <v>1132.066176</v>
      </c>
      <c r="D26" s="76"/>
      <c r="E26" s="76">
        <v>1186.1722800000002</v>
      </c>
      <c r="F26" s="76"/>
      <c r="G26" s="76">
        <v>1240.2783840000002</v>
      </c>
      <c r="H26" s="76"/>
    </row>
    <row r="27" spans="1:8" x14ac:dyDescent="0.2">
      <c r="A27" s="77" t="s">
        <v>83</v>
      </c>
      <c r="B27" s="75">
        <v>993.58199999999999</v>
      </c>
      <c r="C27" s="76"/>
      <c r="D27" s="76"/>
      <c r="E27" s="76"/>
      <c r="F27" s="76"/>
      <c r="G27" s="76"/>
      <c r="H27" s="76"/>
    </row>
    <row r="28" spans="1:8" x14ac:dyDescent="0.2">
      <c r="A28" s="74" t="s">
        <v>84</v>
      </c>
      <c r="B28" s="75">
        <v>1580.3676</v>
      </c>
      <c r="C28" s="76"/>
      <c r="D28" s="76"/>
      <c r="E28" s="76"/>
      <c r="F28" s="76"/>
      <c r="G28" s="76"/>
      <c r="H28" s="76"/>
    </row>
    <row r="29" spans="1:8" x14ac:dyDescent="0.2">
      <c r="A29" s="74" t="s">
        <v>87</v>
      </c>
      <c r="B29" s="75">
        <v>1259.9244000000001</v>
      </c>
      <c r="C29" s="76"/>
      <c r="D29" s="76"/>
      <c r="E29" s="76"/>
      <c r="F29" s="76"/>
      <c r="G29" s="76"/>
      <c r="H29" s="76"/>
    </row>
    <row r="30" spans="1:8" x14ac:dyDescent="0.2">
      <c r="A30" s="74" t="s">
        <v>90</v>
      </c>
      <c r="B30" s="75">
        <v>2215.0115999999998</v>
      </c>
      <c r="C30" s="76"/>
      <c r="D30" s="76"/>
      <c r="E30" s="76"/>
      <c r="F30" s="76"/>
      <c r="G30" s="76"/>
      <c r="H30" s="76"/>
    </row>
    <row r="31" spans="1:8" x14ac:dyDescent="0.2">
      <c r="A31" s="74" t="s">
        <v>91</v>
      </c>
      <c r="B31" s="75">
        <v>569.0988000000001</v>
      </c>
      <c r="C31" s="76"/>
      <c r="D31" s="76"/>
      <c r="E31" s="76"/>
      <c r="F31" s="76"/>
      <c r="G31" s="76"/>
      <c r="H31" s="76"/>
    </row>
    <row r="32" spans="1:8" x14ac:dyDescent="0.2">
      <c r="A32" s="77" t="s">
        <v>92</v>
      </c>
      <c r="B32" s="75">
        <v>1031.0364</v>
      </c>
      <c r="C32" s="76"/>
      <c r="D32" s="76"/>
      <c r="E32" s="76"/>
      <c r="F32" s="76"/>
      <c r="G32" s="76"/>
      <c r="H32" s="76"/>
    </row>
    <row r="33" spans="1:8" x14ac:dyDescent="0.2">
      <c r="A33" s="74" t="s">
        <v>93</v>
      </c>
      <c r="B33" s="75">
        <v>980.05680000000007</v>
      </c>
      <c r="C33" s="76"/>
      <c r="D33" s="76"/>
      <c r="E33" s="76"/>
      <c r="F33" s="76"/>
      <c r="G33" s="76"/>
      <c r="H33" s="76"/>
    </row>
    <row r="34" spans="1:8" x14ac:dyDescent="0.2">
      <c r="A34" s="74" t="s">
        <v>94</v>
      </c>
      <c r="B34" s="75">
        <v>569.0988000000001</v>
      </c>
      <c r="C34" s="76"/>
      <c r="D34" s="76"/>
      <c r="E34" s="76"/>
      <c r="F34" s="76"/>
      <c r="G34" s="76"/>
      <c r="H34" s="76"/>
    </row>
    <row r="35" spans="1:8" x14ac:dyDescent="0.2">
      <c r="A35" s="74" t="s">
        <v>95</v>
      </c>
      <c r="B35" s="75">
        <v>1422.2267999999999</v>
      </c>
      <c r="C35" s="76"/>
      <c r="D35" s="76"/>
      <c r="E35" s="76"/>
      <c r="F35" s="76"/>
      <c r="G35" s="76"/>
      <c r="H35" s="76"/>
    </row>
    <row r="36" spans="1:8" x14ac:dyDescent="0.2">
      <c r="A36" s="74" t="s">
        <v>96</v>
      </c>
      <c r="B36" s="75">
        <v>741.80520000000001</v>
      </c>
      <c r="C36" s="75">
        <v>837.37519956000006</v>
      </c>
      <c r="D36" s="75">
        <v>854.76</v>
      </c>
      <c r="E36" s="75">
        <v>892.56342563999999</v>
      </c>
      <c r="F36" s="75">
        <v>910.41469415280005</v>
      </c>
      <c r="G36" s="75">
        <v>947.75165172000015</v>
      </c>
      <c r="H36" s="75">
        <v>966.70668475440016</v>
      </c>
    </row>
    <row r="37" spans="1:8" x14ac:dyDescent="0.2">
      <c r="A37" s="74" t="s">
        <v>100</v>
      </c>
      <c r="B37" s="75">
        <v>741.80520000000001</v>
      </c>
      <c r="C37" s="75">
        <v>837.37519956000006</v>
      </c>
      <c r="D37" s="75"/>
      <c r="E37" s="75"/>
      <c r="F37" s="75"/>
      <c r="G37" s="75"/>
      <c r="H37" s="75"/>
    </row>
    <row r="38" spans="1:8" x14ac:dyDescent="0.2">
      <c r="A38" s="74" t="s">
        <v>102</v>
      </c>
      <c r="B38" s="75">
        <v>741.80520000000001</v>
      </c>
      <c r="C38" s="75">
        <v>837.37519956000006</v>
      </c>
      <c r="D38" s="75"/>
      <c r="E38" s="75"/>
      <c r="F38" s="75"/>
      <c r="G38" s="75"/>
      <c r="H38" s="75"/>
    </row>
    <row r="39" spans="1:8" x14ac:dyDescent="0.2">
      <c r="A39" s="74" t="s">
        <v>104</v>
      </c>
      <c r="B39" s="75">
        <v>741.80520000000001</v>
      </c>
      <c r="C39" s="75">
        <v>837.37519956000006</v>
      </c>
      <c r="D39" s="75"/>
      <c r="E39" s="75"/>
      <c r="F39" s="75"/>
      <c r="G39" s="75"/>
      <c r="H39" s="75"/>
    </row>
    <row r="40" spans="1:8" x14ac:dyDescent="0.2">
      <c r="A40" s="74" t="s">
        <v>108</v>
      </c>
      <c r="B40" s="75">
        <v>741.80520000000001</v>
      </c>
      <c r="C40" s="75">
        <v>837.37519956000006</v>
      </c>
      <c r="D40" s="75"/>
      <c r="E40" s="75"/>
      <c r="F40" s="75"/>
      <c r="G40" s="75"/>
      <c r="H40" s="75"/>
    </row>
    <row r="41" spans="1:8" x14ac:dyDescent="0.2">
      <c r="A41" s="74" t="s">
        <v>111</v>
      </c>
      <c r="B41" s="75">
        <v>741.80520000000001</v>
      </c>
      <c r="C41" s="76"/>
      <c r="D41" s="76"/>
      <c r="E41" s="76"/>
      <c r="F41" s="76"/>
      <c r="G41" s="76"/>
      <c r="H41" s="76"/>
    </row>
    <row r="42" spans="1:8" x14ac:dyDescent="0.2">
      <c r="A42" s="78" t="s">
        <v>211</v>
      </c>
      <c r="B42" s="79">
        <v>820.08</v>
      </c>
      <c r="C42" s="76">
        <v>1576.3605300000002</v>
      </c>
      <c r="D42" s="76"/>
      <c r="E42" s="76">
        <v>1576.3605300000002</v>
      </c>
      <c r="F42" s="76"/>
      <c r="G42" s="76">
        <v>1576.3605300000002</v>
      </c>
      <c r="H42" s="76"/>
    </row>
    <row r="43" spans="1:8" x14ac:dyDescent="0.2">
      <c r="A43" s="74" t="s">
        <v>112</v>
      </c>
      <c r="B43" s="75">
        <v>569.0988000000001</v>
      </c>
      <c r="C43" s="76"/>
      <c r="D43" s="76"/>
      <c r="E43" s="76"/>
      <c r="F43" s="76"/>
      <c r="G43" s="76"/>
      <c r="H43" s="76"/>
    </row>
    <row r="44" spans="1:8" x14ac:dyDescent="0.2">
      <c r="A44" s="74" t="s">
        <v>116</v>
      </c>
      <c r="B44" s="75">
        <v>569.0988000000001</v>
      </c>
      <c r="C44" s="76"/>
      <c r="D44" s="76"/>
      <c r="E44" s="76"/>
      <c r="F44" s="76"/>
      <c r="G44" s="76"/>
      <c r="H44" s="76"/>
    </row>
    <row r="45" spans="1:8" x14ac:dyDescent="0.2">
      <c r="A45" s="74" t="s">
        <v>117</v>
      </c>
      <c r="B45" s="75">
        <v>569.0988000000001</v>
      </c>
      <c r="C45" s="76"/>
      <c r="D45" s="76"/>
      <c r="E45" s="76"/>
      <c r="F45" s="76"/>
      <c r="G45" s="76"/>
      <c r="H45" s="76"/>
    </row>
    <row r="46" spans="1:8" x14ac:dyDescent="0.2">
      <c r="A46" s="74" t="s">
        <v>118</v>
      </c>
      <c r="B46" s="75">
        <v>569.0988000000001</v>
      </c>
      <c r="C46" s="76"/>
      <c r="D46" s="76"/>
      <c r="E46" s="76"/>
      <c r="F46" s="76"/>
      <c r="G46" s="76"/>
      <c r="H46" s="76"/>
    </row>
    <row r="47" spans="1:8" x14ac:dyDescent="0.2">
      <c r="A47" s="74" t="s">
        <v>119</v>
      </c>
      <c r="B47" s="75">
        <v>1461.7620000000002</v>
      </c>
      <c r="C47" s="75">
        <v>1543.1477061599999</v>
      </c>
      <c r="D47" s="75">
        <v>1574.0106602832</v>
      </c>
      <c r="E47" s="75">
        <v>1598.3359322400001</v>
      </c>
      <c r="F47" s="75">
        <v>1630.3026508848002</v>
      </c>
      <c r="G47" s="75">
        <v>1653.52415832</v>
      </c>
      <c r="H47" s="75">
        <v>1686.5946414864</v>
      </c>
    </row>
    <row r="48" spans="1:8" x14ac:dyDescent="0.2">
      <c r="A48" s="77" t="s">
        <v>120</v>
      </c>
      <c r="B48" s="75">
        <v>3030.6852000000003</v>
      </c>
      <c r="C48" s="75">
        <v>3083.1114762000002</v>
      </c>
      <c r="D48" s="75"/>
      <c r="E48" s="75"/>
      <c r="F48" s="75"/>
      <c r="G48" s="75"/>
      <c r="H48" s="75"/>
    </row>
    <row r="49" spans="1:8" x14ac:dyDescent="0.2">
      <c r="A49" s="74" t="s">
        <v>121</v>
      </c>
      <c r="B49" s="75">
        <v>1461.7620000000002</v>
      </c>
      <c r="C49" s="76">
        <v>1512.8899079999999</v>
      </c>
      <c r="D49" s="76"/>
      <c r="E49" s="76">
        <v>1566.9960120000001</v>
      </c>
      <c r="F49" s="76"/>
      <c r="G49" s="76">
        <v>1621.102116</v>
      </c>
      <c r="H49" s="76"/>
    </row>
    <row r="50" spans="1:8" x14ac:dyDescent="0.2">
      <c r="A50" s="74" t="s">
        <v>122</v>
      </c>
      <c r="B50" s="75">
        <v>6876.0036</v>
      </c>
      <c r="C50" s="75">
        <v>6851.8305302400013</v>
      </c>
      <c r="D50" s="75">
        <v>6988.8671408448017</v>
      </c>
      <c r="E50" s="75">
        <v>6907.0187563200006</v>
      </c>
      <c r="F50" s="75">
        <v>7045.1591314464004</v>
      </c>
      <c r="G50" s="75">
        <v>6962.2069824</v>
      </c>
      <c r="H50" s="75">
        <v>7101.4511220479999</v>
      </c>
    </row>
    <row r="51" spans="1:8" x14ac:dyDescent="0.2">
      <c r="A51" s="74" t="s">
        <v>123</v>
      </c>
      <c r="B51" s="75">
        <v>1065.3696</v>
      </c>
      <c r="C51" s="76">
        <v>1132.066176</v>
      </c>
      <c r="D51" s="76"/>
      <c r="E51" s="76">
        <v>1186.1722800000002</v>
      </c>
      <c r="F51" s="76"/>
      <c r="G51" s="76">
        <v>1240.2783840000002</v>
      </c>
      <c r="H51" s="76"/>
    </row>
    <row r="52" spans="1:8" x14ac:dyDescent="0.2">
      <c r="A52" s="74" t="s">
        <v>124</v>
      </c>
      <c r="B52" s="75">
        <v>993.58199999999999</v>
      </c>
      <c r="C52" s="76"/>
      <c r="D52" s="76"/>
      <c r="E52" s="76"/>
      <c r="F52" s="76"/>
      <c r="G52" s="76"/>
      <c r="H52" s="76"/>
    </row>
    <row r="53" spans="1:8" x14ac:dyDescent="0.2">
      <c r="A53" s="74" t="s">
        <v>125</v>
      </c>
      <c r="B53" s="75">
        <v>1580.3676</v>
      </c>
      <c r="C53" s="76">
        <v>1627.3451280000002</v>
      </c>
      <c r="D53" s="76"/>
      <c r="E53" s="76">
        <v>1681.4512320000001</v>
      </c>
      <c r="F53" s="76"/>
      <c r="G53" s="76">
        <v>1735.5573360000001</v>
      </c>
      <c r="H53" s="76"/>
    </row>
    <row r="54" spans="1:8" x14ac:dyDescent="0.2">
      <c r="A54" s="74" t="s">
        <v>126</v>
      </c>
      <c r="B54" s="75">
        <v>1283.8536000000001</v>
      </c>
      <c r="C54" s="76"/>
      <c r="D54" s="76"/>
      <c r="E54" s="76"/>
      <c r="F54" s="76"/>
      <c r="G54" s="76"/>
      <c r="H54" s="76"/>
    </row>
    <row r="55" spans="1:8" x14ac:dyDescent="0.2">
      <c r="A55" s="74" t="s">
        <v>127</v>
      </c>
      <c r="B55" s="75">
        <v>2415.8088000000002</v>
      </c>
      <c r="C55" s="76"/>
      <c r="D55" s="76"/>
      <c r="E55" s="76"/>
      <c r="F55" s="76"/>
      <c r="G55" s="76"/>
      <c r="H55" s="76"/>
    </row>
    <row r="56" spans="1:8" x14ac:dyDescent="0.2">
      <c r="A56" s="74" t="s">
        <v>128</v>
      </c>
      <c r="B56" s="75">
        <v>1259.9244000000001</v>
      </c>
      <c r="C56" s="76"/>
      <c r="D56" s="76"/>
      <c r="E56" s="76"/>
      <c r="F56" s="76"/>
      <c r="G56" s="76"/>
      <c r="H56" s="76"/>
    </row>
    <row r="57" spans="1:8" x14ac:dyDescent="0.2">
      <c r="A57" s="77" t="s">
        <v>129</v>
      </c>
      <c r="B57" s="75">
        <v>688.74480000000005</v>
      </c>
      <c r="C57" s="76"/>
      <c r="D57" s="76"/>
      <c r="E57" s="76"/>
      <c r="F57" s="76"/>
      <c r="G57" s="76"/>
      <c r="H57" s="76"/>
    </row>
    <row r="58" spans="1:8" x14ac:dyDescent="0.2">
      <c r="A58" s="74" t="s">
        <v>130</v>
      </c>
      <c r="B58" s="75">
        <v>569.0988000000001</v>
      </c>
      <c r="C58" s="76"/>
      <c r="D58" s="76"/>
      <c r="E58" s="76"/>
      <c r="F58" s="76"/>
      <c r="G58" s="76"/>
      <c r="H58" s="76"/>
    </row>
    <row r="59" spans="1:8" x14ac:dyDescent="0.2">
      <c r="A59" s="74" t="s">
        <v>131</v>
      </c>
      <c r="B59" s="75">
        <v>1527.3072000000002</v>
      </c>
      <c r="C59" s="76"/>
      <c r="D59" s="76"/>
      <c r="E59" s="76"/>
      <c r="F59" s="76"/>
      <c r="G59" s="76"/>
      <c r="H59" s="76"/>
    </row>
    <row r="60" spans="1:8" x14ac:dyDescent="0.2">
      <c r="A60" s="74" t="s">
        <v>132</v>
      </c>
      <c r="B60" s="75">
        <v>1415.3316</v>
      </c>
      <c r="C60" s="76">
        <v>683.77</v>
      </c>
      <c r="D60" s="76"/>
      <c r="E60" s="76">
        <v>735.28</v>
      </c>
      <c r="F60" s="76"/>
      <c r="G60" s="76">
        <v>788.81000000000006</v>
      </c>
      <c r="H60" s="76"/>
    </row>
    <row r="61" spans="1:8" x14ac:dyDescent="0.2">
      <c r="A61" s="74" t="s">
        <v>136</v>
      </c>
      <c r="B61" s="75">
        <v>885.38040000000001</v>
      </c>
      <c r="C61" s="76"/>
      <c r="D61" s="76"/>
      <c r="E61" s="76"/>
      <c r="F61" s="76"/>
      <c r="G61" s="76"/>
      <c r="H61" s="76"/>
    </row>
    <row r="62" spans="1:8" x14ac:dyDescent="0.2">
      <c r="A62" s="74" t="s">
        <v>138</v>
      </c>
      <c r="B62" s="75">
        <v>1580.3676</v>
      </c>
      <c r="C62" s="76"/>
      <c r="D62" s="76"/>
      <c r="E62" s="76"/>
      <c r="F62" s="76"/>
      <c r="G62" s="76"/>
      <c r="H62" s="76"/>
    </row>
    <row r="63" spans="1:8" x14ac:dyDescent="0.2">
      <c r="A63" s="74" t="s">
        <v>139</v>
      </c>
      <c r="B63" s="75">
        <v>993.58199999999999</v>
      </c>
      <c r="C63" s="76"/>
      <c r="D63" s="76"/>
      <c r="E63" s="76"/>
      <c r="F63" s="76"/>
      <c r="G63" s="76"/>
      <c r="H63" s="76"/>
    </row>
    <row r="64" spans="1:8" x14ac:dyDescent="0.2">
      <c r="A64" s="77" t="s">
        <v>140</v>
      </c>
      <c r="B64" s="75">
        <v>1065.3696</v>
      </c>
      <c r="C64" s="76"/>
      <c r="D64" s="76"/>
      <c r="E64" s="76"/>
      <c r="F64" s="76"/>
      <c r="G64" s="76"/>
      <c r="H64" s="76"/>
    </row>
    <row r="65" spans="1:8" x14ac:dyDescent="0.2">
      <c r="A65" s="74" t="s">
        <v>141</v>
      </c>
      <c r="B65" s="75">
        <v>1423.2672000000002</v>
      </c>
      <c r="C65" s="76"/>
      <c r="D65" s="76"/>
      <c r="E65" s="76"/>
      <c r="F65" s="76"/>
      <c r="G65" s="76"/>
      <c r="H65" s="76"/>
    </row>
    <row r="66" spans="1:8" x14ac:dyDescent="0.2">
      <c r="A66" s="74" t="s">
        <v>142</v>
      </c>
      <c r="B66" s="75">
        <v>1423.2672000000002</v>
      </c>
      <c r="C66" s="76">
        <v>1475.61</v>
      </c>
      <c r="D66" s="76"/>
      <c r="E66" s="76">
        <v>1529.14</v>
      </c>
      <c r="F66" s="76"/>
      <c r="G66" s="76">
        <v>1583.68</v>
      </c>
      <c r="H66" s="76"/>
    </row>
    <row r="67" spans="1:8" x14ac:dyDescent="0.2">
      <c r="A67" s="74" t="s">
        <v>143</v>
      </c>
      <c r="B67" s="75">
        <v>726.19920000000002</v>
      </c>
      <c r="C67" s="76"/>
      <c r="D67" s="76"/>
      <c r="E67" s="76"/>
      <c r="F67" s="76"/>
      <c r="G67" s="76"/>
      <c r="H67" s="76"/>
    </row>
    <row r="68" spans="1:8" x14ac:dyDescent="0.2">
      <c r="A68" s="74" t="s">
        <v>144</v>
      </c>
      <c r="B68" s="75">
        <v>1503.3780000000002</v>
      </c>
      <c r="C68" s="76"/>
      <c r="D68" s="76"/>
      <c r="E68" s="76"/>
      <c r="F68" s="76"/>
      <c r="G68" s="76"/>
      <c r="H68" s="76"/>
    </row>
    <row r="69" spans="1:8" x14ac:dyDescent="0.2">
      <c r="A69" s="74" t="s">
        <v>145</v>
      </c>
      <c r="B69" s="75">
        <v>1503.3780000000002</v>
      </c>
      <c r="C69" s="76"/>
      <c r="D69" s="76"/>
      <c r="E69" s="76"/>
      <c r="F69" s="76"/>
      <c r="G69" s="76"/>
      <c r="H69" s="76"/>
    </row>
    <row r="70" spans="1:8" x14ac:dyDescent="0.2">
      <c r="A70" s="74" t="s">
        <v>146</v>
      </c>
      <c r="B70" s="75">
        <v>1204.7832000000001</v>
      </c>
      <c r="C70" s="76"/>
      <c r="D70" s="76"/>
      <c r="E70" s="76"/>
      <c r="F70" s="76"/>
      <c r="G70" s="76"/>
      <c r="H70" s="76"/>
    </row>
    <row r="71" spans="1:8" x14ac:dyDescent="0.2">
      <c r="A71" s="74" t="s">
        <v>147</v>
      </c>
      <c r="B71" s="75">
        <v>1509.6204</v>
      </c>
      <c r="C71" s="76"/>
      <c r="D71" s="76"/>
      <c r="E71" s="76"/>
      <c r="F71" s="76"/>
      <c r="G71" s="76"/>
      <c r="H71" s="76"/>
    </row>
    <row r="72" spans="1:8" x14ac:dyDescent="0.2">
      <c r="A72" s="74" t="s">
        <v>148</v>
      </c>
      <c r="B72" s="75">
        <v>885.38040000000001</v>
      </c>
      <c r="C72" s="76"/>
      <c r="D72" s="76"/>
      <c r="E72" s="76"/>
      <c r="F72" s="76"/>
      <c r="G72" s="76"/>
      <c r="H72" s="76"/>
    </row>
    <row r="73" spans="1:8" x14ac:dyDescent="0.2">
      <c r="A73" s="74" t="s">
        <v>149</v>
      </c>
      <c r="B73" s="75">
        <v>1503.3780000000002</v>
      </c>
      <c r="C73" s="76"/>
      <c r="D73" s="76"/>
      <c r="E73" s="76"/>
      <c r="F73" s="76"/>
      <c r="G73" s="76"/>
      <c r="H73" s="76"/>
    </row>
    <row r="74" spans="1:8" x14ac:dyDescent="0.2">
      <c r="A74" s="74" t="s">
        <v>151</v>
      </c>
      <c r="B74" s="75">
        <v>1503.3780000000002</v>
      </c>
      <c r="C74" s="76"/>
      <c r="D74" s="76"/>
      <c r="E74" s="76"/>
      <c r="F74" s="76"/>
      <c r="G74" s="76"/>
      <c r="H74" s="76"/>
    </row>
    <row r="75" spans="1:8" x14ac:dyDescent="0.2">
      <c r="A75" s="74" t="s">
        <v>152</v>
      </c>
      <c r="B75" s="75">
        <v>1415.3316</v>
      </c>
      <c r="C75" s="76">
        <v>683.77</v>
      </c>
      <c r="D75" s="76"/>
      <c r="E75" s="76">
        <v>735.28</v>
      </c>
      <c r="F75" s="76"/>
      <c r="G75" s="76">
        <v>788.81000000000006</v>
      </c>
      <c r="H75" s="76"/>
    </row>
    <row r="76" spans="1:8" x14ac:dyDescent="0.2">
      <c r="A76" s="74" t="s">
        <v>156</v>
      </c>
      <c r="B76" s="75">
        <v>681.46199999999999</v>
      </c>
      <c r="C76" s="76"/>
      <c r="D76" s="76"/>
      <c r="E76" s="76"/>
      <c r="F76" s="76"/>
      <c r="G76" s="76"/>
      <c r="H76" s="76"/>
    </row>
    <row r="77" spans="1:8" x14ac:dyDescent="0.2">
      <c r="A77" s="74" t="s">
        <v>158</v>
      </c>
      <c r="B77" s="75">
        <v>688.74480000000005</v>
      </c>
      <c r="C77" s="76"/>
      <c r="D77" s="76"/>
      <c r="E77" s="76"/>
      <c r="F77" s="76"/>
      <c r="G77" s="76"/>
      <c r="H77" s="76"/>
    </row>
    <row r="78" spans="1:8" x14ac:dyDescent="0.2">
      <c r="A78" s="74" t="s">
        <v>160</v>
      </c>
      <c r="B78" s="75">
        <v>993.58199999999999</v>
      </c>
      <c r="C78" s="76"/>
      <c r="D78" s="76"/>
      <c r="E78" s="76"/>
      <c r="F78" s="76"/>
      <c r="G78" s="76"/>
      <c r="H78" s="76"/>
    </row>
    <row r="79" spans="1:8" s="37" customFormat="1" x14ac:dyDescent="0.2">
      <c r="A79" s="80" t="s">
        <v>219</v>
      </c>
      <c r="B79" s="79">
        <v>500</v>
      </c>
      <c r="C79" s="76"/>
      <c r="D79" s="76"/>
      <c r="E79" s="76"/>
      <c r="F79" s="76"/>
      <c r="G79" s="76"/>
      <c r="H79" s="76"/>
    </row>
    <row r="80" spans="1:8" x14ac:dyDescent="0.2">
      <c r="A80" s="74" t="s">
        <v>162</v>
      </c>
      <c r="B80" s="75">
        <v>764.69400000000007</v>
      </c>
      <c r="C80" s="75">
        <v>860.21699999999998</v>
      </c>
      <c r="D80" s="75"/>
      <c r="E80" s="75"/>
      <c r="F80" s="75"/>
      <c r="G80" s="75"/>
      <c r="H80" s="75"/>
    </row>
    <row r="81" spans="1:8" x14ac:dyDescent="0.2">
      <c r="A81" s="74" t="s">
        <v>167</v>
      </c>
      <c r="B81" s="75">
        <v>1078.8948</v>
      </c>
      <c r="C81" s="76"/>
      <c r="D81" s="76"/>
      <c r="E81" s="76"/>
      <c r="F81" s="76"/>
      <c r="G81" s="76"/>
      <c r="H81" s="76"/>
    </row>
    <row r="82" spans="1:8" x14ac:dyDescent="0.2">
      <c r="A82" s="77" t="s">
        <v>170</v>
      </c>
      <c r="B82" s="75">
        <v>1415.3316</v>
      </c>
      <c r="C82" s="76">
        <v>683.77</v>
      </c>
      <c r="D82" s="76"/>
      <c r="E82" s="76">
        <v>735.28</v>
      </c>
      <c r="F82" s="76"/>
      <c r="G82" s="76">
        <v>788.81000000000006</v>
      </c>
      <c r="H82" s="76"/>
    </row>
    <row r="83" spans="1:8" x14ac:dyDescent="0.2">
      <c r="A83" s="74" t="s">
        <v>171</v>
      </c>
      <c r="B83" s="75">
        <v>741.80520000000001</v>
      </c>
      <c r="C83" s="75">
        <v>837.37519956000006</v>
      </c>
      <c r="D83" s="75">
        <v>854.12270355120006</v>
      </c>
      <c r="E83" s="75">
        <v>892.56342563999999</v>
      </c>
      <c r="F83" s="75">
        <v>910.41469415280005</v>
      </c>
      <c r="G83" s="75">
        <v>947.75165172000015</v>
      </c>
      <c r="H83" s="75">
        <v>966.70668475440016</v>
      </c>
    </row>
    <row r="84" spans="1:8" x14ac:dyDescent="0.2">
      <c r="A84" s="81" t="s">
        <v>178</v>
      </c>
      <c r="B84" s="81" t="s">
        <v>212</v>
      </c>
      <c r="C84" s="81"/>
      <c r="D84" s="81"/>
      <c r="E84" s="81"/>
      <c r="F84" s="81"/>
      <c r="G84" s="81"/>
      <c r="H84" s="81"/>
    </row>
    <row r="85" spans="1:8" ht="61.5" customHeight="1" x14ac:dyDescent="0.2">
      <c r="A85" s="102" t="s">
        <v>213</v>
      </c>
      <c r="B85" s="103"/>
      <c r="C85" s="103"/>
      <c r="D85" s="103"/>
      <c r="E85" s="103"/>
      <c r="F85" s="103"/>
      <c r="G85" s="103"/>
      <c r="H85" s="81"/>
    </row>
    <row r="86" spans="1:8" ht="15.75" customHeight="1" x14ac:dyDescent="0.2"/>
    <row r="87" spans="1:8" ht="15.75" customHeight="1" x14ac:dyDescent="0.2"/>
    <row r="88" spans="1:8" ht="15.75" customHeight="1" x14ac:dyDescent="0.2"/>
    <row r="89" spans="1:8" ht="15.75" customHeight="1" x14ac:dyDescent="0.2"/>
    <row r="90" spans="1:8" ht="15.75" customHeight="1" x14ac:dyDescent="0.2"/>
    <row r="91" spans="1:8" ht="15.75" customHeight="1" x14ac:dyDescent="0.2"/>
    <row r="92" spans="1:8" ht="15.75" customHeight="1" x14ac:dyDescent="0.2"/>
    <row r="93" spans="1:8" ht="15.75" customHeight="1" x14ac:dyDescent="0.2"/>
    <row r="94" spans="1:8" ht="15.75" customHeight="1" x14ac:dyDescent="0.2"/>
    <row r="95" spans="1:8" ht="15.75" customHeight="1" x14ac:dyDescent="0.2"/>
    <row r="96" spans="1:8"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sheetData>
  <mergeCells count="2">
    <mergeCell ref="A1:G1"/>
    <mergeCell ref="A85:G85"/>
  </mergeCells>
  <printOptions horizontalCentered="1" gridLines="1"/>
  <pageMargins left="0.7" right="0.7" top="0.75" bottom="0.75" header="0" footer="0"/>
  <pageSetup fitToHeight="0" pageOrder="overThenDown" orientation="portrait" cellComments="atEnd"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2"/>
  <sheetViews>
    <sheetView workbookViewId="0">
      <selection activeCell="A8" sqref="A8"/>
    </sheetView>
  </sheetViews>
  <sheetFormatPr defaultColWidth="11.21875" defaultRowHeight="15" customHeight="1" x14ac:dyDescent="0.2"/>
  <cols>
    <col min="1" max="1" width="38.21875" customWidth="1"/>
    <col min="2" max="2" width="16.6640625" hidden="1" customWidth="1"/>
    <col min="3" max="3" width="8.5546875" customWidth="1"/>
    <col min="4" max="4" width="8.5546875" hidden="1" customWidth="1"/>
    <col min="5" max="5" width="8.5546875" customWidth="1"/>
    <col min="6" max="6" width="8.5546875" hidden="1" customWidth="1"/>
    <col min="7" max="17" width="8.5546875" customWidth="1"/>
  </cols>
  <sheetData>
    <row r="1" spans="1:7" ht="15" customHeight="1" x14ac:dyDescent="0.25">
      <c r="A1" s="46" t="s">
        <v>214</v>
      </c>
      <c r="B1" s="46"/>
      <c r="C1" s="46"/>
      <c r="D1" s="46"/>
      <c r="E1" s="46"/>
      <c r="F1" s="46"/>
      <c r="G1" s="46"/>
    </row>
    <row r="2" spans="1:7" ht="15" customHeight="1" x14ac:dyDescent="0.2">
      <c r="A2" s="8"/>
      <c r="B2" s="8"/>
      <c r="C2" s="8"/>
      <c r="D2" s="9"/>
      <c r="E2" s="9"/>
      <c r="F2" s="8"/>
      <c r="G2" s="8"/>
    </row>
    <row r="3" spans="1:7" ht="15.75" customHeight="1" x14ac:dyDescent="0.2">
      <c r="A3" s="8" t="s">
        <v>0</v>
      </c>
      <c r="B3" s="8" t="s">
        <v>2</v>
      </c>
      <c r="C3" s="8"/>
      <c r="D3" s="8"/>
      <c r="E3" s="8"/>
      <c r="F3" s="8"/>
      <c r="G3" s="8"/>
    </row>
    <row r="4" spans="1:7" ht="15.75" customHeight="1" x14ac:dyDescent="0.2">
      <c r="A4" s="8"/>
      <c r="B4" s="8" t="s">
        <v>38</v>
      </c>
      <c r="C4" s="10" t="s">
        <v>38</v>
      </c>
      <c r="D4" s="11">
        <v>43199</v>
      </c>
      <c r="E4" s="11">
        <v>43199</v>
      </c>
      <c r="F4" s="10" t="s">
        <v>41</v>
      </c>
      <c r="G4" s="10" t="s">
        <v>41</v>
      </c>
    </row>
    <row r="5" spans="1:7" ht="15.75" customHeight="1" x14ac:dyDescent="0.2">
      <c r="A5" s="8" t="s">
        <v>42</v>
      </c>
      <c r="B5" s="12">
        <v>105</v>
      </c>
      <c r="C5" s="13">
        <v>110</v>
      </c>
      <c r="D5" s="13">
        <v>107</v>
      </c>
      <c r="E5" s="13">
        <v>112</v>
      </c>
      <c r="F5" s="13">
        <v>110</v>
      </c>
      <c r="G5" s="13">
        <v>115</v>
      </c>
    </row>
    <row r="6" spans="1:7" ht="15.75" customHeight="1" x14ac:dyDescent="0.2">
      <c r="A6" s="8" t="s">
        <v>44</v>
      </c>
      <c r="B6" s="12">
        <v>100</v>
      </c>
      <c r="C6" s="13">
        <v>105</v>
      </c>
      <c r="D6" s="13">
        <v>102</v>
      </c>
      <c r="E6" s="13">
        <v>107</v>
      </c>
      <c r="F6" s="13">
        <v>104</v>
      </c>
      <c r="G6" s="13">
        <v>109</v>
      </c>
    </row>
    <row r="7" spans="1:7" ht="15.75" customHeight="1" x14ac:dyDescent="0.2">
      <c r="A7" s="8" t="s">
        <v>45</v>
      </c>
      <c r="B7" s="12">
        <v>95</v>
      </c>
      <c r="C7" s="13">
        <v>100</v>
      </c>
      <c r="D7" s="13">
        <v>95</v>
      </c>
      <c r="E7" s="13">
        <v>100</v>
      </c>
      <c r="F7" s="13">
        <v>95</v>
      </c>
      <c r="G7" s="13">
        <v>100</v>
      </c>
    </row>
    <row r="8" spans="1:7" ht="15.75" customHeight="1" x14ac:dyDescent="0.2">
      <c r="A8" s="90" t="s">
        <v>46</v>
      </c>
      <c r="B8" s="12">
        <v>90</v>
      </c>
      <c r="C8" s="13">
        <v>95</v>
      </c>
      <c r="D8" s="13">
        <v>90</v>
      </c>
      <c r="E8" s="13">
        <v>95</v>
      </c>
      <c r="F8" s="13">
        <v>90</v>
      </c>
      <c r="G8" s="13">
        <v>95</v>
      </c>
    </row>
    <row r="9" spans="1:7" ht="15.75" customHeight="1" x14ac:dyDescent="0.2">
      <c r="A9" s="8" t="s">
        <v>47</v>
      </c>
      <c r="B9" s="12">
        <v>85</v>
      </c>
      <c r="C9" s="13">
        <v>90</v>
      </c>
      <c r="D9" s="13">
        <v>85</v>
      </c>
      <c r="E9" s="13">
        <v>90</v>
      </c>
      <c r="F9" s="13">
        <v>85</v>
      </c>
      <c r="G9" s="13">
        <v>90</v>
      </c>
    </row>
    <row r="10" spans="1:7" ht="15.75" customHeight="1" x14ac:dyDescent="0.2">
      <c r="A10" s="8"/>
      <c r="B10" s="8"/>
      <c r="C10" s="8"/>
      <c r="D10" s="8"/>
      <c r="E10" s="8"/>
      <c r="F10" s="8"/>
      <c r="G10" s="14"/>
    </row>
    <row r="11" spans="1:7" ht="15.75" customHeight="1" x14ac:dyDescent="0.2">
      <c r="A11" s="8" t="s">
        <v>48</v>
      </c>
      <c r="B11" s="15" t="s">
        <v>49</v>
      </c>
      <c r="C11" s="15" t="s">
        <v>49</v>
      </c>
      <c r="D11" s="15"/>
      <c r="E11" s="15"/>
      <c r="F11" s="15"/>
      <c r="G11" s="15"/>
    </row>
    <row r="12" spans="1:7" ht="15.75" customHeight="1" x14ac:dyDescent="0.2">
      <c r="A12" s="8"/>
      <c r="B12" s="8"/>
      <c r="C12" s="8"/>
      <c r="D12" s="8"/>
      <c r="E12" s="8"/>
      <c r="F12" s="8"/>
      <c r="G12" s="14"/>
    </row>
    <row r="13" spans="1:7" ht="15.75" customHeight="1" x14ac:dyDescent="0.2">
      <c r="A13" s="8"/>
      <c r="B13" s="8"/>
      <c r="C13" s="8"/>
      <c r="D13" s="8"/>
      <c r="E13" s="8"/>
      <c r="F13" s="8"/>
      <c r="G13" s="14"/>
    </row>
    <row r="14" spans="1:7" ht="15.75" customHeight="1" x14ac:dyDescent="0.2">
      <c r="A14" s="8"/>
      <c r="B14" s="14"/>
      <c r="C14" s="14"/>
      <c r="D14" s="14"/>
      <c r="E14" s="14"/>
      <c r="F14" s="14"/>
      <c r="G14" s="14"/>
    </row>
    <row r="15" spans="1:7" ht="111.75" customHeight="1" x14ac:dyDescent="0.2">
      <c r="A15" s="47" t="s">
        <v>50</v>
      </c>
      <c r="B15" s="14"/>
      <c r="C15" s="8"/>
      <c r="D15" s="8"/>
      <c r="E15" s="8"/>
      <c r="F15" s="16"/>
      <c r="G15" s="16"/>
    </row>
    <row r="16" spans="1:7"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sheetData>
  <pageMargins left="0.7" right="0.7" top="0.75" bottom="0.75" header="0" footer="0"/>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workbookViewId="0"/>
  </sheetViews>
  <sheetFormatPr defaultColWidth="11.21875" defaultRowHeight="15" customHeight="1" x14ac:dyDescent="0.2"/>
  <cols>
    <col min="1" max="1" width="23.21875" customWidth="1"/>
    <col min="2" max="2" width="11.33203125" customWidth="1"/>
    <col min="3" max="3" width="8.33203125" customWidth="1"/>
    <col min="4" max="4" width="8.6640625" customWidth="1"/>
    <col min="5" max="5" width="9.5546875" customWidth="1"/>
    <col min="6" max="6" width="8.77734375" customWidth="1"/>
    <col min="7" max="7" width="9.109375" customWidth="1"/>
    <col min="8" max="8" width="8.6640625" customWidth="1"/>
    <col min="9" max="9" width="9.109375" customWidth="1"/>
    <col min="10" max="10" width="9.5546875" customWidth="1"/>
    <col min="11" max="18" width="15.77734375" customWidth="1"/>
    <col min="19" max="20" width="8.5546875" customWidth="1"/>
  </cols>
  <sheetData>
    <row r="1" spans="1:20" ht="30" x14ac:dyDescent="0.2">
      <c r="A1" s="5" t="s">
        <v>79</v>
      </c>
      <c r="B1" s="22" t="s">
        <v>80</v>
      </c>
      <c r="C1" s="104" t="s">
        <v>81</v>
      </c>
      <c r="D1" s="105"/>
      <c r="E1" s="105"/>
      <c r="F1" s="105"/>
      <c r="G1" s="105"/>
      <c r="H1" s="105"/>
      <c r="I1" s="106"/>
      <c r="J1" s="23"/>
      <c r="K1" s="23"/>
      <c r="L1" s="23"/>
      <c r="M1" s="23"/>
      <c r="N1" s="23"/>
      <c r="O1" s="23"/>
      <c r="P1" s="23"/>
      <c r="Q1" s="23"/>
      <c r="R1" s="23"/>
      <c r="S1" s="23"/>
      <c r="T1" s="23"/>
    </row>
    <row r="2" spans="1:20" x14ac:dyDescent="0.2">
      <c r="A2" s="4"/>
      <c r="B2" s="5"/>
      <c r="C2" s="5">
        <v>0</v>
      </c>
      <c r="D2" s="24" t="s">
        <v>3</v>
      </c>
      <c r="E2" s="24" t="s">
        <v>4</v>
      </c>
      <c r="F2" s="24" t="s">
        <v>5</v>
      </c>
      <c r="G2" s="24" t="s">
        <v>6</v>
      </c>
      <c r="H2" s="24" t="s">
        <v>7</v>
      </c>
      <c r="I2" s="24" t="s">
        <v>8</v>
      </c>
      <c r="J2" s="23"/>
      <c r="K2" s="23"/>
      <c r="L2" s="23"/>
      <c r="M2" s="23"/>
      <c r="N2" s="23"/>
      <c r="O2" s="23"/>
      <c r="P2" s="23"/>
      <c r="Q2" s="23"/>
      <c r="R2" s="23"/>
      <c r="S2" s="23"/>
      <c r="T2" s="23"/>
    </row>
    <row r="3" spans="1:20" x14ac:dyDescent="0.2">
      <c r="A3" s="4" t="s">
        <v>85</v>
      </c>
      <c r="B3" s="5" t="s">
        <v>86</v>
      </c>
      <c r="C3" s="24">
        <v>47620</v>
      </c>
      <c r="D3" s="24">
        <v>48573</v>
      </c>
      <c r="E3" s="24">
        <v>50502</v>
      </c>
      <c r="F3" s="24">
        <v>52617</v>
      </c>
      <c r="G3" s="24">
        <v>54731</v>
      </c>
      <c r="H3" s="24">
        <v>56845</v>
      </c>
      <c r="I3" s="24">
        <v>58919</v>
      </c>
      <c r="J3" s="23"/>
      <c r="K3" s="23"/>
      <c r="L3" s="23"/>
      <c r="M3" s="23"/>
      <c r="N3" s="23"/>
      <c r="O3" s="23"/>
      <c r="P3" s="23"/>
      <c r="Q3" s="23"/>
      <c r="R3" s="23"/>
      <c r="S3" s="23"/>
      <c r="T3" s="23"/>
    </row>
    <row r="4" spans="1:20" x14ac:dyDescent="0.2">
      <c r="A4" s="4"/>
      <c r="B4" s="5"/>
      <c r="C4" s="24"/>
      <c r="D4" s="24"/>
      <c r="E4" s="24"/>
      <c r="F4" s="24"/>
      <c r="G4" s="24"/>
      <c r="H4" s="24"/>
      <c r="I4" s="24"/>
      <c r="J4" s="23"/>
      <c r="K4" s="23"/>
      <c r="L4" s="23"/>
      <c r="M4" s="23"/>
      <c r="N4" s="23"/>
      <c r="O4" s="23"/>
      <c r="P4" s="23"/>
      <c r="Q4" s="23"/>
      <c r="R4" s="23"/>
      <c r="S4" s="23"/>
      <c r="T4" s="23"/>
    </row>
    <row r="5" spans="1:20" hidden="1" x14ac:dyDescent="0.2">
      <c r="A5" s="4" t="s">
        <v>88</v>
      </c>
      <c r="B5" s="5" t="s">
        <v>89</v>
      </c>
      <c r="C5" s="24">
        <v>16250.269760000001</v>
      </c>
      <c r="D5" s="24">
        <v>16778.083640000001</v>
      </c>
      <c r="E5" s="24">
        <v>18697.40684</v>
      </c>
      <c r="F5" s="24">
        <v>20584.741320000001</v>
      </c>
      <c r="G5" s="24">
        <v>22392.104000000003</v>
      </c>
      <c r="H5" s="24">
        <v>24263.44412</v>
      </c>
      <c r="I5" s="24">
        <v>26134.784240000001</v>
      </c>
      <c r="J5" s="23"/>
      <c r="K5" s="23"/>
      <c r="L5" s="23"/>
      <c r="M5" s="23"/>
      <c r="N5" s="23"/>
      <c r="O5" s="23"/>
      <c r="P5" s="23"/>
      <c r="Q5" s="23"/>
      <c r="R5" s="23"/>
      <c r="S5" s="23"/>
      <c r="T5" s="23"/>
    </row>
    <row r="6" spans="1:20" x14ac:dyDescent="0.2">
      <c r="A6" s="4" t="s">
        <v>88</v>
      </c>
      <c r="B6" s="5" t="s">
        <v>89</v>
      </c>
      <c r="C6" s="24">
        <f t="shared" ref="C6:I6" si="0">C5+1496</f>
        <v>17746.269760000003</v>
      </c>
      <c r="D6" s="24">
        <f t="shared" si="0"/>
        <v>18274.083640000001</v>
      </c>
      <c r="E6" s="24">
        <f t="shared" si="0"/>
        <v>20193.40684</v>
      </c>
      <c r="F6" s="24">
        <f t="shared" si="0"/>
        <v>22080.741320000001</v>
      </c>
      <c r="G6" s="24">
        <f t="shared" si="0"/>
        <v>23888.104000000003</v>
      </c>
      <c r="H6" s="24">
        <f t="shared" si="0"/>
        <v>25759.44412</v>
      </c>
      <c r="I6" s="24">
        <f t="shared" si="0"/>
        <v>27630.784240000001</v>
      </c>
      <c r="J6" s="23">
        <v>1</v>
      </c>
      <c r="K6" s="23"/>
      <c r="L6" s="23"/>
      <c r="M6" s="23"/>
      <c r="N6" s="23"/>
      <c r="O6" s="23"/>
      <c r="P6" s="23"/>
      <c r="Q6" s="23"/>
      <c r="R6" s="23"/>
      <c r="S6" s="23"/>
      <c r="T6" s="23"/>
    </row>
    <row r="7" spans="1:20" x14ac:dyDescent="0.2">
      <c r="A7" s="4"/>
      <c r="B7" s="5"/>
      <c r="C7" s="24"/>
      <c r="D7" s="24"/>
      <c r="E7" s="24"/>
      <c r="F7" s="24"/>
      <c r="G7" s="24"/>
      <c r="H7" s="24"/>
      <c r="I7" s="24"/>
      <c r="J7" s="23"/>
      <c r="K7" s="23"/>
      <c r="L7" s="23"/>
      <c r="M7" s="23"/>
      <c r="N7" s="23"/>
      <c r="O7" s="23"/>
      <c r="P7" s="23"/>
      <c r="Q7" s="23"/>
      <c r="R7" s="23"/>
      <c r="S7" s="23"/>
      <c r="T7" s="23"/>
    </row>
    <row r="8" spans="1:20" x14ac:dyDescent="0.2">
      <c r="A8" s="4" t="s">
        <v>18</v>
      </c>
      <c r="B8" s="5" t="s">
        <v>97</v>
      </c>
      <c r="C8" s="24">
        <v>30</v>
      </c>
      <c r="D8" s="24">
        <v>33</v>
      </c>
      <c r="E8" s="24">
        <v>36</v>
      </c>
      <c r="F8" s="24">
        <v>38</v>
      </c>
      <c r="G8" s="24">
        <v>40</v>
      </c>
      <c r="H8" s="24">
        <v>42</v>
      </c>
      <c r="I8" s="24">
        <v>44.02</v>
      </c>
      <c r="J8" s="23"/>
      <c r="K8" s="23"/>
      <c r="L8" s="23"/>
      <c r="M8" s="23"/>
      <c r="N8" s="23"/>
      <c r="O8" s="23"/>
      <c r="P8" s="23"/>
      <c r="Q8" s="23"/>
      <c r="R8" s="23"/>
      <c r="S8" s="23"/>
      <c r="T8" s="23"/>
    </row>
    <row r="9" spans="1:20" x14ac:dyDescent="0.2">
      <c r="A9" s="4"/>
      <c r="B9" s="5"/>
      <c r="C9" s="24"/>
      <c r="D9" s="24"/>
      <c r="E9" s="24"/>
      <c r="F9" s="24"/>
      <c r="G9" s="24"/>
      <c r="H9" s="24"/>
      <c r="I9" s="24"/>
      <c r="J9" s="23"/>
      <c r="K9" s="23"/>
      <c r="L9" s="23"/>
      <c r="M9" s="23"/>
      <c r="N9" s="23"/>
      <c r="O9" s="23"/>
      <c r="P9" s="23"/>
      <c r="Q9" s="23"/>
      <c r="R9" s="23"/>
      <c r="S9" s="23"/>
      <c r="T9" s="23"/>
    </row>
    <row r="10" spans="1:20" ht="15.75" x14ac:dyDescent="0.25">
      <c r="A10" s="25" t="s">
        <v>20</v>
      </c>
      <c r="B10" s="26" t="s">
        <v>99</v>
      </c>
      <c r="C10" s="27">
        <v>48000</v>
      </c>
      <c r="D10" s="27">
        <v>49000</v>
      </c>
      <c r="E10" s="27">
        <v>51000</v>
      </c>
      <c r="F10" s="27">
        <v>53000</v>
      </c>
      <c r="G10" s="27">
        <v>55000</v>
      </c>
      <c r="H10" s="27">
        <v>57000</v>
      </c>
      <c r="I10" s="27">
        <v>60000</v>
      </c>
      <c r="J10" s="28"/>
      <c r="K10" s="28"/>
      <c r="L10" s="28"/>
      <c r="M10" s="28"/>
      <c r="N10" s="28"/>
      <c r="O10" s="28"/>
      <c r="P10" s="28"/>
      <c r="Q10" s="28"/>
      <c r="R10" s="28"/>
      <c r="S10" s="28"/>
      <c r="T10" s="28"/>
    </row>
    <row r="11" spans="1:20" x14ac:dyDescent="0.2">
      <c r="A11" s="29" t="s">
        <v>101</v>
      </c>
      <c r="B11" s="5"/>
      <c r="C11" s="24"/>
      <c r="D11" s="24"/>
      <c r="E11" s="24"/>
      <c r="F11" s="24"/>
      <c r="G11" s="24"/>
      <c r="H11" s="24"/>
      <c r="I11" s="24"/>
      <c r="J11" s="23"/>
      <c r="K11" s="23"/>
      <c r="L11" s="23"/>
      <c r="M11" s="23"/>
      <c r="N11" s="23"/>
      <c r="O11" s="23"/>
      <c r="P11" s="23"/>
      <c r="Q11" s="23"/>
      <c r="R11" s="23"/>
      <c r="S11" s="23"/>
      <c r="T11" s="23"/>
    </row>
    <row r="12" spans="1:20" x14ac:dyDescent="0.2">
      <c r="A12" s="4" t="s">
        <v>21</v>
      </c>
      <c r="B12" s="5" t="s">
        <v>103</v>
      </c>
      <c r="C12" s="24">
        <v>37588.020000000004</v>
      </c>
      <c r="D12" s="24">
        <v>39668</v>
      </c>
      <c r="E12" s="24">
        <v>41075</v>
      </c>
      <c r="F12" s="24">
        <v>43560</v>
      </c>
      <c r="G12" s="24">
        <v>45967</v>
      </c>
      <c r="H12" s="24">
        <v>47372</v>
      </c>
      <c r="I12" s="24">
        <v>49618</v>
      </c>
      <c r="J12" s="23"/>
      <c r="K12" s="23"/>
      <c r="L12" s="23"/>
      <c r="M12" s="23"/>
      <c r="N12" s="23"/>
      <c r="O12" s="23"/>
      <c r="P12" s="23"/>
      <c r="Q12" s="23"/>
      <c r="R12" s="23"/>
      <c r="S12" s="23"/>
      <c r="T12" s="23"/>
    </row>
    <row r="13" spans="1:20" x14ac:dyDescent="0.2">
      <c r="A13" s="4"/>
      <c r="B13" s="5"/>
      <c r="C13" s="24"/>
      <c r="D13" s="24"/>
      <c r="E13" s="24"/>
      <c r="F13" s="24"/>
      <c r="G13" s="24"/>
      <c r="H13" s="24"/>
      <c r="I13" s="24"/>
      <c r="J13" s="23"/>
      <c r="K13" s="23"/>
      <c r="L13" s="23"/>
      <c r="M13" s="23"/>
      <c r="N13" s="23"/>
      <c r="O13" s="23"/>
      <c r="P13" s="23"/>
      <c r="Q13" s="23"/>
      <c r="R13" s="23"/>
      <c r="S13" s="23"/>
      <c r="T13" s="23"/>
    </row>
    <row r="14" spans="1:20" hidden="1" x14ac:dyDescent="0.2">
      <c r="A14" s="4" t="s">
        <v>105</v>
      </c>
      <c r="B14" s="5" t="s">
        <v>106</v>
      </c>
      <c r="C14" s="24">
        <v>42019.92</v>
      </c>
      <c r="D14" s="24">
        <v>42909.36</v>
      </c>
      <c r="E14" s="24">
        <v>44618.879999999997</v>
      </c>
      <c r="F14" s="24">
        <v>46492.62</v>
      </c>
      <c r="G14" s="24">
        <v>48366.36</v>
      </c>
      <c r="H14" s="24">
        <v>50242.14</v>
      </c>
      <c r="I14" s="24">
        <v>52093.440000000002</v>
      </c>
      <c r="J14" s="23"/>
      <c r="K14" s="23"/>
      <c r="L14" s="23"/>
      <c r="M14" s="23"/>
      <c r="N14" s="23"/>
      <c r="O14" s="23"/>
      <c r="P14" s="23"/>
      <c r="Q14" s="23"/>
      <c r="R14" s="23"/>
      <c r="S14" s="23"/>
      <c r="T14" s="23"/>
    </row>
    <row r="15" spans="1:20" x14ac:dyDescent="0.2">
      <c r="A15" s="4" t="s">
        <v>107</v>
      </c>
      <c r="B15" s="5" t="s">
        <v>106</v>
      </c>
      <c r="C15" s="24">
        <v>50105.263157894733</v>
      </c>
      <c r="D15" s="24">
        <v>51149.122807017542</v>
      </c>
      <c r="E15" s="24">
        <v>53236.842105263153</v>
      </c>
      <c r="F15" s="24">
        <v>55324.561403508778</v>
      </c>
      <c r="G15" s="24">
        <v>57412.280701754389</v>
      </c>
      <c r="H15" s="24">
        <v>59500</v>
      </c>
      <c r="I15" s="24">
        <v>62631.578947368413</v>
      </c>
      <c r="J15" s="23"/>
      <c r="K15" s="23"/>
      <c r="L15" s="23"/>
      <c r="M15" s="23"/>
      <c r="N15" s="23"/>
      <c r="O15" s="23"/>
      <c r="P15" s="23"/>
      <c r="Q15" s="23"/>
      <c r="R15" s="23"/>
      <c r="S15" s="23"/>
      <c r="T15" s="23"/>
    </row>
    <row r="16" spans="1:20" x14ac:dyDescent="0.2">
      <c r="A16" s="4"/>
      <c r="B16" s="5"/>
      <c r="C16" s="24"/>
      <c r="D16" s="24"/>
      <c r="E16" s="24"/>
      <c r="F16" s="24"/>
      <c r="G16" s="24"/>
      <c r="H16" s="24"/>
      <c r="I16" s="24"/>
      <c r="J16" s="23"/>
      <c r="K16" s="23"/>
      <c r="L16" s="23"/>
      <c r="M16" s="23"/>
      <c r="N16" s="23"/>
      <c r="O16" s="23"/>
      <c r="P16" s="23"/>
      <c r="Q16" s="23"/>
      <c r="R16" s="23"/>
      <c r="S16" s="23"/>
      <c r="T16" s="23"/>
    </row>
    <row r="17" spans="1:20" x14ac:dyDescent="0.2">
      <c r="A17" s="4" t="s">
        <v>25</v>
      </c>
      <c r="B17" s="5" t="s">
        <v>109</v>
      </c>
      <c r="C17" s="24">
        <v>51344.76</v>
      </c>
      <c r="D17" s="24">
        <v>51782.340000000004</v>
      </c>
      <c r="E17" s="24">
        <v>58000.26</v>
      </c>
      <c r="F17" s="24">
        <v>65363.64</v>
      </c>
      <c r="G17" s="24">
        <v>67622.94</v>
      </c>
      <c r="H17" s="24">
        <v>68712.3</v>
      </c>
      <c r="I17" s="24">
        <v>70960.38</v>
      </c>
      <c r="J17" s="23"/>
      <c r="K17" s="23"/>
      <c r="L17" s="23"/>
      <c r="M17" s="23"/>
      <c r="N17" s="23"/>
      <c r="O17" s="23"/>
      <c r="P17" s="23"/>
      <c r="Q17" s="23"/>
      <c r="R17" s="23"/>
      <c r="S17" s="23"/>
      <c r="T17" s="23"/>
    </row>
    <row r="18" spans="1:20" ht="30" hidden="1" customHeight="1" x14ac:dyDescent="0.2">
      <c r="A18" s="107" t="s">
        <v>110</v>
      </c>
      <c r="B18" s="105"/>
      <c r="C18" s="105"/>
      <c r="D18" s="105"/>
      <c r="E18" s="105"/>
      <c r="F18" s="105"/>
      <c r="G18" s="105"/>
      <c r="H18" s="105"/>
      <c r="I18" s="106"/>
      <c r="J18" s="23"/>
      <c r="K18" s="23"/>
      <c r="L18" s="23"/>
      <c r="M18" s="23"/>
      <c r="N18" s="23"/>
      <c r="O18" s="23"/>
      <c r="P18" s="23"/>
      <c r="Q18" s="23"/>
      <c r="R18" s="23"/>
      <c r="S18" s="23"/>
      <c r="T18" s="23"/>
    </row>
    <row r="19" spans="1:20" x14ac:dyDescent="0.2">
      <c r="A19" s="4"/>
      <c r="B19" s="5"/>
      <c r="C19" s="24"/>
      <c r="D19" s="24"/>
      <c r="E19" s="24"/>
      <c r="F19" s="24"/>
      <c r="G19" s="24"/>
      <c r="H19" s="24"/>
      <c r="I19" s="24"/>
      <c r="J19" s="23"/>
      <c r="K19" s="23"/>
      <c r="L19" s="23"/>
      <c r="M19" s="23"/>
      <c r="N19" s="23"/>
      <c r="O19" s="23"/>
      <c r="P19" s="23"/>
      <c r="Q19" s="23"/>
      <c r="R19" s="23"/>
      <c r="S19" s="23"/>
      <c r="T19" s="23"/>
    </row>
    <row r="20" spans="1:20" ht="18.75" customHeight="1" x14ac:dyDescent="0.2">
      <c r="A20" s="4" t="s">
        <v>28</v>
      </c>
      <c r="B20" s="5" t="s">
        <v>106</v>
      </c>
      <c r="C20" s="24">
        <v>53000</v>
      </c>
      <c r="D20" s="24">
        <v>54000</v>
      </c>
      <c r="E20" s="24">
        <v>57000</v>
      </c>
      <c r="F20" s="24">
        <v>60000</v>
      </c>
      <c r="G20" s="24">
        <v>62000</v>
      </c>
      <c r="H20" s="24">
        <v>64000</v>
      </c>
      <c r="I20" s="24">
        <v>66000</v>
      </c>
      <c r="J20" s="23"/>
      <c r="K20" s="23"/>
      <c r="L20" s="23"/>
      <c r="M20" s="23"/>
      <c r="N20" s="23"/>
      <c r="O20" s="23"/>
      <c r="P20" s="23"/>
      <c r="Q20" s="23"/>
      <c r="R20" s="23"/>
      <c r="S20" s="23"/>
      <c r="T20" s="23"/>
    </row>
    <row r="21" spans="1:20" ht="15.75" hidden="1" customHeight="1" x14ac:dyDescent="0.2">
      <c r="A21" s="4" t="s">
        <v>113</v>
      </c>
      <c r="B21" s="5"/>
      <c r="C21" s="24"/>
      <c r="D21" s="24"/>
      <c r="E21" s="24"/>
      <c r="F21" s="24"/>
      <c r="G21" s="24"/>
      <c r="H21" s="24"/>
      <c r="I21" s="24"/>
      <c r="J21" s="23"/>
      <c r="K21" s="23"/>
      <c r="L21" s="23"/>
      <c r="M21" s="23"/>
      <c r="N21" s="23"/>
      <c r="O21" s="23"/>
      <c r="P21" s="23"/>
      <c r="Q21" s="23"/>
      <c r="R21" s="23"/>
      <c r="S21" s="23"/>
      <c r="T21" s="23"/>
    </row>
    <row r="22" spans="1:20" ht="15.75" hidden="1" customHeight="1" x14ac:dyDescent="0.2">
      <c r="A22" s="4"/>
      <c r="B22" s="5"/>
      <c r="C22" s="24"/>
      <c r="D22" s="24"/>
      <c r="E22" s="24"/>
      <c r="F22" s="24"/>
      <c r="G22" s="24"/>
      <c r="H22" s="24"/>
      <c r="I22" s="24"/>
      <c r="J22" s="23"/>
      <c r="K22" s="23"/>
      <c r="L22" s="23"/>
      <c r="M22" s="23"/>
      <c r="N22" s="23"/>
      <c r="O22" s="23"/>
      <c r="P22" s="23"/>
      <c r="Q22" s="23"/>
      <c r="R22" s="23"/>
      <c r="S22" s="23"/>
      <c r="T22" s="23"/>
    </row>
    <row r="23" spans="1:20" ht="15.75" customHeight="1" x14ac:dyDescent="0.2">
      <c r="A23" s="4"/>
      <c r="B23" s="5"/>
      <c r="C23" s="24"/>
      <c r="D23" s="24"/>
      <c r="E23" s="24"/>
      <c r="F23" s="24"/>
      <c r="G23" s="24"/>
      <c r="H23" s="24"/>
      <c r="I23" s="24"/>
      <c r="J23" s="23"/>
      <c r="K23" s="23"/>
      <c r="L23" s="23"/>
      <c r="M23" s="23"/>
      <c r="N23" s="23"/>
      <c r="O23" s="23"/>
      <c r="P23" s="23"/>
      <c r="Q23" s="23"/>
      <c r="R23" s="23"/>
      <c r="S23" s="23"/>
      <c r="T23" s="23"/>
    </row>
    <row r="24" spans="1:20" ht="15.75" customHeight="1" x14ac:dyDescent="0.2">
      <c r="A24" s="4" t="s">
        <v>114</v>
      </c>
      <c r="B24" s="5" t="s">
        <v>115</v>
      </c>
      <c r="C24" s="24">
        <v>21000</v>
      </c>
      <c r="D24" s="24">
        <v>22000</v>
      </c>
      <c r="E24" s="24">
        <v>22000</v>
      </c>
      <c r="F24" s="24">
        <v>22000</v>
      </c>
      <c r="G24" s="24">
        <v>22000</v>
      </c>
      <c r="H24" s="24">
        <v>22000</v>
      </c>
      <c r="I24" s="24">
        <v>22000</v>
      </c>
      <c r="J24" s="23"/>
      <c r="K24" s="23"/>
      <c r="L24" s="23"/>
      <c r="M24" s="23"/>
      <c r="N24" s="23"/>
      <c r="O24" s="23"/>
      <c r="P24" s="23"/>
      <c r="Q24" s="23"/>
      <c r="R24" s="23"/>
      <c r="S24" s="23"/>
      <c r="T24" s="23"/>
    </row>
    <row r="25" spans="1:20" ht="15.75" hidden="1" customHeight="1" x14ac:dyDescent="0.2">
      <c r="A25" s="4"/>
      <c r="B25" s="5"/>
      <c r="C25" s="24"/>
      <c r="D25" s="24"/>
      <c r="E25" s="24"/>
      <c r="F25" s="24"/>
      <c r="G25" s="24"/>
      <c r="H25" s="24"/>
      <c r="I25" s="24"/>
      <c r="J25" s="23"/>
      <c r="K25" s="23"/>
      <c r="L25" s="23"/>
      <c r="M25" s="23"/>
      <c r="N25" s="23"/>
      <c r="O25" s="23"/>
      <c r="P25" s="23"/>
      <c r="Q25" s="23"/>
      <c r="R25" s="23"/>
      <c r="S25" s="23"/>
      <c r="T25" s="23"/>
    </row>
    <row r="26" spans="1:20" ht="15.75" hidden="1" customHeight="1" x14ac:dyDescent="0.2">
      <c r="A26" s="4"/>
      <c r="B26" s="5"/>
      <c r="C26" s="24"/>
      <c r="D26" s="24"/>
      <c r="E26" s="24"/>
      <c r="F26" s="24"/>
      <c r="G26" s="24"/>
      <c r="H26" s="24"/>
      <c r="I26" s="24"/>
      <c r="J26" s="23"/>
      <c r="K26" s="23"/>
      <c r="L26" s="23"/>
      <c r="M26" s="23"/>
      <c r="N26" s="23"/>
      <c r="O26" s="23"/>
      <c r="P26" s="23"/>
      <c r="Q26" s="23"/>
      <c r="R26" s="23"/>
      <c r="S26" s="23"/>
      <c r="T26" s="23"/>
    </row>
    <row r="27" spans="1:20" ht="15.75" hidden="1" customHeight="1" x14ac:dyDescent="0.2">
      <c r="A27" s="4"/>
      <c r="B27" s="5"/>
      <c r="C27" s="24"/>
      <c r="D27" s="24"/>
      <c r="E27" s="24"/>
      <c r="F27" s="24"/>
      <c r="G27" s="24"/>
      <c r="H27" s="24"/>
      <c r="I27" s="24"/>
      <c r="J27" s="23"/>
      <c r="K27" s="23"/>
      <c r="L27" s="23"/>
      <c r="M27" s="23"/>
      <c r="N27" s="23"/>
      <c r="O27" s="23"/>
      <c r="P27" s="23"/>
      <c r="Q27" s="23"/>
      <c r="R27" s="23"/>
      <c r="S27" s="23"/>
      <c r="T27" s="23"/>
    </row>
    <row r="28" spans="1:20" ht="15.75" hidden="1" customHeight="1" x14ac:dyDescent="0.2">
      <c r="A28" s="4"/>
      <c r="B28" s="5"/>
      <c r="C28" s="24"/>
      <c r="D28" s="24"/>
      <c r="E28" s="24"/>
      <c r="F28" s="24"/>
      <c r="G28" s="24"/>
      <c r="H28" s="24"/>
      <c r="I28" s="24"/>
      <c r="J28" s="23"/>
      <c r="K28" s="23"/>
      <c r="L28" s="23"/>
      <c r="M28" s="23"/>
      <c r="N28" s="23"/>
      <c r="O28" s="23"/>
      <c r="P28" s="23"/>
      <c r="Q28" s="23"/>
      <c r="R28" s="23"/>
      <c r="S28" s="23"/>
      <c r="T28" s="23"/>
    </row>
    <row r="29" spans="1:20" ht="15.75" hidden="1" customHeight="1" x14ac:dyDescent="0.2">
      <c r="A29" s="4" t="s">
        <v>20</v>
      </c>
      <c r="B29" s="5" t="s">
        <v>99</v>
      </c>
      <c r="C29" s="24">
        <v>48000</v>
      </c>
      <c r="D29" s="24">
        <v>49000</v>
      </c>
      <c r="E29" s="24">
        <v>51000</v>
      </c>
      <c r="F29" s="24">
        <v>53000</v>
      </c>
      <c r="G29" s="24">
        <v>55000</v>
      </c>
      <c r="H29" s="24">
        <v>57000</v>
      </c>
      <c r="I29" s="24">
        <v>60000</v>
      </c>
      <c r="J29" s="23"/>
      <c r="K29" s="23"/>
      <c r="L29" s="23"/>
      <c r="M29" s="23"/>
      <c r="N29" s="23"/>
      <c r="O29" s="23"/>
      <c r="P29" s="23"/>
      <c r="Q29" s="23"/>
      <c r="R29" s="23"/>
      <c r="S29" s="23"/>
      <c r="T29" s="23"/>
    </row>
    <row r="30" spans="1:20" ht="15.75" hidden="1" customHeight="1" x14ac:dyDescent="0.2">
      <c r="A30" s="4"/>
      <c r="B30" s="5"/>
      <c r="C30" s="24">
        <f t="shared" ref="C30:I30" si="1">C29/228</f>
        <v>210.52631578947367</v>
      </c>
      <c r="D30" s="24">
        <f t="shared" si="1"/>
        <v>214.91228070175438</v>
      </c>
      <c r="E30" s="24">
        <f t="shared" si="1"/>
        <v>223.68421052631578</v>
      </c>
      <c r="F30" s="24">
        <f t="shared" si="1"/>
        <v>232.45614035087721</v>
      </c>
      <c r="G30" s="24">
        <f t="shared" si="1"/>
        <v>241.2280701754386</v>
      </c>
      <c r="H30" s="24">
        <f t="shared" si="1"/>
        <v>250</v>
      </c>
      <c r="I30" s="24">
        <f t="shared" si="1"/>
        <v>263.15789473684208</v>
      </c>
      <c r="J30" s="23"/>
      <c r="K30" s="23"/>
      <c r="L30" s="23"/>
      <c r="M30" s="23"/>
      <c r="N30" s="23"/>
      <c r="O30" s="23"/>
      <c r="P30" s="23"/>
      <c r="Q30" s="23"/>
      <c r="R30" s="23"/>
      <c r="S30" s="23"/>
      <c r="T30" s="23"/>
    </row>
    <row r="31" spans="1:20" ht="15.75" hidden="1" customHeight="1" x14ac:dyDescent="0.2">
      <c r="A31" s="4" t="s">
        <v>105</v>
      </c>
      <c r="B31" s="5" t="s">
        <v>106</v>
      </c>
      <c r="C31" s="24">
        <v>42019.92</v>
      </c>
      <c r="D31" s="24">
        <v>42909.36</v>
      </c>
      <c r="E31" s="24">
        <v>44618.879999999997</v>
      </c>
      <c r="F31" s="24">
        <v>46492.62</v>
      </c>
      <c r="G31" s="24">
        <v>48366.36</v>
      </c>
      <c r="H31" s="24">
        <v>50242.14</v>
      </c>
      <c r="I31" s="24">
        <v>52093.440000000002</v>
      </c>
      <c r="J31" s="30">
        <f t="shared" ref="J31:J32" si="2">SUM(C31:I31)</f>
        <v>326742.72000000003</v>
      </c>
      <c r="K31" s="23"/>
      <c r="L31" s="23"/>
      <c r="M31" s="23"/>
      <c r="N31" s="23"/>
      <c r="O31" s="23"/>
      <c r="P31" s="23"/>
      <c r="Q31" s="23"/>
      <c r="R31" s="23"/>
      <c r="S31" s="23"/>
      <c r="T31" s="23"/>
    </row>
    <row r="32" spans="1:20" ht="15.75" hidden="1" customHeight="1" x14ac:dyDescent="0.2">
      <c r="A32" s="4" t="s">
        <v>105</v>
      </c>
      <c r="B32" s="5" t="s">
        <v>106</v>
      </c>
      <c r="C32" s="24">
        <f t="shared" ref="C32:I32" si="3">C30*238</f>
        <v>50105.263157894733</v>
      </c>
      <c r="D32" s="24">
        <f t="shared" si="3"/>
        <v>51149.122807017542</v>
      </c>
      <c r="E32" s="24">
        <f t="shared" si="3"/>
        <v>53236.842105263153</v>
      </c>
      <c r="F32" s="24">
        <f t="shared" si="3"/>
        <v>55324.561403508778</v>
      </c>
      <c r="G32" s="24">
        <f t="shared" si="3"/>
        <v>57412.280701754389</v>
      </c>
      <c r="H32" s="24">
        <f t="shared" si="3"/>
        <v>59500</v>
      </c>
      <c r="I32" s="24">
        <f t="shared" si="3"/>
        <v>62631.578947368413</v>
      </c>
      <c r="J32" s="30">
        <f t="shared" si="2"/>
        <v>389359.64912280702</v>
      </c>
      <c r="K32" s="23"/>
      <c r="L32" s="23"/>
      <c r="M32" s="23"/>
      <c r="N32" s="23"/>
      <c r="O32" s="23"/>
      <c r="P32" s="23"/>
      <c r="Q32" s="23"/>
      <c r="R32" s="23"/>
      <c r="S32" s="23"/>
      <c r="T32" s="23"/>
    </row>
    <row r="33" spans="1:20" ht="15.75" hidden="1" customHeight="1" x14ac:dyDescent="0.2">
      <c r="A33" s="4"/>
      <c r="B33" s="5"/>
      <c r="C33" s="24">
        <f t="shared" ref="C33:I33" si="4">C31/238</f>
        <v>176.5542857142857</v>
      </c>
      <c r="D33" s="24">
        <f t="shared" si="4"/>
        <v>180.29142857142858</v>
      </c>
      <c r="E33" s="24">
        <f t="shared" si="4"/>
        <v>187.47428571428571</v>
      </c>
      <c r="F33" s="24">
        <f t="shared" si="4"/>
        <v>195.34714285714287</v>
      </c>
      <c r="G33" s="24">
        <f t="shared" si="4"/>
        <v>203.22</v>
      </c>
      <c r="H33" s="24">
        <f t="shared" si="4"/>
        <v>211.10142857142856</v>
      </c>
      <c r="I33" s="24">
        <f t="shared" si="4"/>
        <v>218.88000000000002</v>
      </c>
      <c r="J33" s="23"/>
      <c r="K33" s="23"/>
      <c r="L33" s="23"/>
      <c r="M33" s="23"/>
      <c r="N33" s="23"/>
      <c r="O33" s="23"/>
      <c r="P33" s="23"/>
      <c r="Q33" s="23"/>
      <c r="R33" s="23"/>
      <c r="S33" s="23"/>
      <c r="T33" s="23"/>
    </row>
    <row r="34" spans="1:20" ht="15.75" hidden="1" customHeight="1" x14ac:dyDescent="0.2">
      <c r="A34" s="4"/>
      <c r="B34" s="5"/>
      <c r="C34" s="24">
        <f>C30-C33</f>
        <v>33.972030075187973</v>
      </c>
      <c r="D34" s="24"/>
      <c r="E34" s="24"/>
      <c r="F34" s="24"/>
      <c r="G34" s="24"/>
      <c r="H34" s="24"/>
      <c r="I34" s="24"/>
      <c r="J34" s="23"/>
      <c r="K34" s="23"/>
      <c r="L34" s="23"/>
      <c r="M34" s="23"/>
      <c r="N34" s="23"/>
      <c r="O34" s="23"/>
      <c r="P34" s="23"/>
      <c r="Q34" s="23"/>
      <c r="R34" s="23"/>
      <c r="S34" s="23"/>
      <c r="T34" s="23"/>
    </row>
    <row r="35" spans="1:20" ht="15.75" hidden="1" customHeight="1" x14ac:dyDescent="0.2">
      <c r="A35" s="4" t="s">
        <v>28</v>
      </c>
      <c r="B35" s="5" t="s">
        <v>106</v>
      </c>
      <c r="C35" s="24">
        <v>53000</v>
      </c>
      <c r="D35" s="24">
        <v>54000</v>
      </c>
      <c r="E35" s="24">
        <v>57000</v>
      </c>
      <c r="F35" s="24">
        <v>60000</v>
      </c>
      <c r="G35" s="24">
        <v>62000</v>
      </c>
      <c r="H35" s="24">
        <v>64000</v>
      </c>
      <c r="I35" s="24">
        <v>66000</v>
      </c>
      <c r="J35" s="23"/>
      <c r="K35" s="23"/>
      <c r="L35" s="23"/>
      <c r="M35" s="23"/>
      <c r="N35" s="23"/>
      <c r="O35" s="23"/>
      <c r="P35" s="23"/>
      <c r="Q35" s="23"/>
      <c r="R35" s="23"/>
      <c r="S35" s="23"/>
      <c r="T35" s="23"/>
    </row>
    <row r="36" spans="1:20" ht="15.75" hidden="1" customHeight="1" x14ac:dyDescent="0.2">
      <c r="A36" s="4"/>
      <c r="B36" s="5"/>
      <c r="C36" s="24">
        <f t="shared" ref="C36:I36" si="5">C35/238</f>
        <v>222.68907563025209</v>
      </c>
      <c r="D36" s="24">
        <f t="shared" si="5"/>
        <v>226.890756302521</v>
      </c>
      <c r="E36" s="24">
        <f t="shared" si="5"/>
        <v>239.49579831932772</v>
      </c>
      <c r="F36" s="24">
        <f t="shared" si="5"/>
        <v>252.10084033613447</v>
      </c>
      <c r="G36" s="24">
        <f t="shared" si="5"/>
        <v>260.50420168067228</v>
      </c>
      <c r="H36" s="24">
        <f t="shared" si="5"/>
        <v>268.9075630252101</v>
      </c>
      <c r="I36" s="24">
        <f t="shared" si="5"/>
        <v>277.31092436974791</v>
      </c>
      <c r="J36" s="23"/>
      <c r="K36" s="23"/>
      <c r="L36" s="23"/>
      <c r="M36" s="23"/>
      <c r="N36" s="23"/>
      <c r="O36" s="23"/>
      <c r="P36" s="23"/>
      <c r="Q36" s="23"/>
      <c r="R36" s="23"/>
      <c r="S36" s="23"/>
      <c r="T36" s="23"/>
    </row>
    <row r="37" spans="1:20" ht="15.75" hidden="1" customHeight="1" x14ac:dyDescent="0.2">
      <c r="A37" s="4"/>
      <c r="B37" s="5"/>
      <c r="C37" s="24"/>
      <c r="D37" s="24"/>
      <c r="E37" s="24"/>
      <c r="F37" s="24"/>
      <c r="G37" s="24"/>
      <c r="H37" s="24"/>
      <c r="I37" s="24"/>
      <c r="J37" s="23"/>
      <c r="K37" s="23"/>
      <c r="L37" s="23"/>
      <c r="M37" s="23"/>
      <c r="N37" s="23"/>
      <c r="O37" s="23"/>
      <c r="P37" s="23"/>
      <c r="Q37" s="23"/>
      <c r="R37" s="23"/>
      <c r="S37" s="23"/>
      <c r="T37" s="23"/>
    </row>
    <row r="38" spans="1:20" ht="15.75" hidden="1" customHeight="1" x14ac:dyDescent="0.2">
      <c r="A38" s="4"/>
      <c r="B38" s="5"/>
      <c r="C38" s="24">
        <f>(C30+C33+C36)/3</f>
        <v>203.25655904467047</v>
      </c>
      <c r="D38" s="24"/>
      <c r="E38" s="24"/>
      <c r="F38" s="24"/>
      <c r="G38" s="24"/>
      <c r="H38" s="24"/>
      <c r="I38" s="24"/>
      <c r="J38" s="23"/>
      <c r="K38" s="23"/>
      <c r="L38" s="23"/>
      <c r="M38" s="23"/>
      <c r="N38" s="23"/>
      <c r="O38" s="23"/>
      <c r="P38" s="23"/>
      <c r="Q38" s="23"/>
      <c r="R38" s="23"/>
      <c r="S38" s="23"/>
      <c r="T38" s="23"/>
    </row>
    <row r="39" spans="1:20" ht="15.75" hidden="1" customHeight="1" x14ac:dyDescent="0.2">
      <c r="A39" s="4"/>
      <c r="B39" s="5"/>
      <c r="C39" s="24"/>
      <c r="D39" s="24"/>
      <c r="E39" s="24"/>
      <c r="F39" s="24"/>
      <c r="G39" s="24"/>
      <c r="H39" s="24"/>
      <c r="I39" s="24"/>
      <c r="J39" s="23"/>
      <c r="K39" s="23"/>
      <c r="L39" s="23"/>
      <c r="M39" s="23"/>
      <c r="N39" s="23"/>
      <c r="O39" s="23"/>
      <c r="P39" s="23"/>
      <c r="Q39" s="23"/>
      <c r="R39" s="23"/>
      <c r="S39" s="23"/>
      <c r="T39" s="23"/>
    </row>
    <row r="40" spans="1:20" ht="15.75" customHeight="1" x14ac:dyDescent="0.2">
      <c r="A40" s="23"/>
      <c r="B40" s="31"/>
      <c r="C40" s="32"/>
      <c r="D40" s="32"/>
      <c r="E40" s="32"/>
      <c r="F40" s="32"/>
      <c r="G40" s="32"/>
      <c r="H40" s="32"/>
      <c r="I40" s="32"/>
      <c r="J40" s="23"/>
      <c r="K40" s="23"/>
      <c r="L40" s="23"/>
      <c r="M40" s="23"/>
      <c r="N40" s="23"/>
      <c r="O40" s="23"/>
      <c r="P40" s="23"/>
      <c r="Q40" s="23"/>
      <c r="R40" s="23"/>
      <c r="S40" s="23"/>
      <c r="T40" s="23"/>
    </row>
    <row r="41" spans="1:20" ht="15.75" customHeight="1" x14ac:dyDescent="0.2"/>
    <row r="42" spans="1:20" ht="15.75" customHeight="1" x14ac:dyDescent="0.2"/>
    <row r="43" spans="1:20" ht="15.75" customHeight="1" x14ac:dyDescent="0.2"/>
    <row r="44" spans="1:20" ht="15.75" customHeight="1" x14ac:dyDescent="0.2"/>
    <row r="45" spans="1:20" ht="15.75" customHeight="1" x14ac:dyDescent="0.2"/>
    <row r="46" spans="1:20" ht="15.75" customHeight="1" x14ac:dyDescent="0.2"/>
    <row r="47" spans="1:20" ht="15.75" customHeight="1" x14ac:dyDescent="0.2"/>
    <row r="48" spans="1:20"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C1:I1"/>
    <mergeCell ref="A18:I18"/>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E7CC3"/>
  </sheetPr>
  <dimension ref="A1:L970"/>
  <sheetViews>
    <sheetView showGridLines="0" workbookViewId="0">
      <selection activeCell="A12" sqref="A12"/>
    </sheetView>
  </sheetViews>
  <sheetFormatPr defaultColWidth="11.21875" defaultRowHeight="15" customHeight="1" x14ac:dyDescent="0.2"/>
  <cols>
    <col min="1" max="1" width="43.109375" bestFit="1" customWidth="1"/>
    <col min="2" max="2" width="6.6640625" bestFit="1" customWidth="1"/>
    <col min="3" max="3" width="10.109375" bestFit="1" customWidth="1"/>
    <col min="4" max="4" width="12" bestFit="1" customWidth="1"/>
    <col min="5" max="6" width="9.21875" customWidth="1"/>
    <col min="7" max="12" width="8.5546875" customWidth="1"/>
  </cols>
  <sheetData>
    <row r="1" spans="1:12" ht="15.75" customHeight="1" x14ac:dyDescent="0.25">
      <c r="A1" s="108" t="s">
        <v>210</v>
      </c>
      <c r="B1" s="109"/>
      <c r="C1" s="109"/>
      <c r="D1" s="109"/>
      <c r="E1" s="7"/>
      <c r="F1" s="7"/>
      <c r="G1" s="7"/>
      <c r="H1" s="7"/>
      <c r="I1" s="7"/>
      <c r="J1" s="7"/>
      <c r="K1" s="7"/>
      <c r="L1" s="7"/>
    </row>
    <row r="2" spans="1:12" ht="15.75" customHeight="1" x14ac:dyDescent="0.2">
      <c r="A2" s="38"/>
      <c r="B2" s="39"/>
      <c r="C2" s="40"/>
      <c r="D2" s="40"/>
    </row>
    <row r="3" spans="1:12" ht="18" x14ac:dyDescent="0.2">
      <c r="A3" s="41" t="s">
        <v>0</v>
      </c>
      <c r="B3" s="41" t="s">
        <v>133</v>
      </c>
      <c r="C3" s="41" t="s">
        <v>134</v>
      </c>
      <c r="D3" s="41" t="s">
        <v>135</v>
      </c>
    </row>
    <row r="4" spans="1:12" x14ac:dyDescent="0.2">
      <c r="A4" s="82" t="s">
        <v>137</v>
      </c>
      <c r="B4" s="83">
        <v>1.22</v>
      </c>
      <c r="C4" s="84">
        <f t="shared" ref="C4:C5" si="0">D4-185</f>
        <v>53</v>
      </c>
      <c r="D4" s="84">
        <v>238</v>
      </c>
    </row>
    <row r="5" spans="1:12" x14ac:dyDescent="0.2">
      <c r="A5" s="82" t="s">
        <v>150</v>
      </c>
      <c r="B5" s="83">
        <v>1.22</v>
      </c>
      <c r="C5" s="84">
        <f t="shared" si="0"/>
        <v>53</v>
      </c>
      <c r="D5" s="84">
        <v>238</v>
      </c>
    </row>
    <row r="6" spans="1:12" x14ac:dyDescent="0.2">
      <c r="A6" s="82" t="s">
        <v>153</v>
      </c>
      <c r="B6" s="83">
        <v>1.22</v>
      </c>
      <c r="C6" s="84">
        <v>45</v>
      </c>
      <c r="D6" s="84">
        <v>230</v>
      </c>
    </row>
    <row r="7" spans="1:12" x14ac:dyDescent="0.2">
      <c r="A7" s="85" t="s">
        <v>154</v>
      </c>
      <c r="B7" s="83">
        <v>1.22</v>
      </c>
      <c r="C7" s="84">
        <v>53</v>
      </c>
      <c r="D7" s="84">
        <v>238</v>
      </c>
    </row>
    <row r="8" spans="1:12" x14ac:dyDescent="0.2">
      <c r="A8" s="82" t="s">
        <v>155</v>
      </c>
      <c r="B8" s="83">
        <v>1.1499999999999999</v>
      </c>
      <c r="C8" s="86">
        <v>30</v>
      </c>
      <c r="D8" s="86">
        <v>215</v>
      </c>
    </row>
    <row r="9" spans="1:12" x14ac:dyDescent="0.2">
      <c r="A9" s="82" t="s">
        <v>157</v>
      </c>
      <c r="B9" s="83">
        <v>1.3</v>
      </c>
      <c r="C9" s="84">
        <f t="shared" ref="C9:C13" si="1">D9-185</f>
        <v>50</v>
      </c>
      <c r="D9" s="84">
        <v>235</v>
      </c>
    </row>
    <row r="10" spans="1:12" x14ac:dyDescent="0.2">
      <c r="A10" s="82" t="s">
        <v>159</v>
      </c>
      <c r="B10" s="83">
        <v>1.2</v>
      </c>
      <c r="C10" s="84">
        <f t="shared" si="1"/>
        <v>50</v>
      </c>
      <c r="D10" s="84">
        <v>235</v>
      </c>
    </row>
    <row r="11" spans="1:12" x14ac:dyDescent="0.2">
      <c r="A11" s="82" t="s">
        <v>161</v>
      </c>
      <c r="B11" s="83">
        <v>1.18</v>
      </c>
      <c r="C11" s="84">
        <f t="shared" si="1"/>
        <v>45</v>
      </c>
      <c r="D11" s="84">
        <v>230</v>
      </c>
    </row>
    <row r="12" spans="1:12" x14ac:dyDescent="0.2">
      <c r="A12" s="82" t="s">
        <v>163</v>
      </c>
      <c r="B12" s="83">
        <v>1.1399999999999999</v>
      </c>
      <c r="C12" s="84">
        <f t="shared" si="1"/>
        <v>20</v>
      </c>
      <c r="D12" s="84">
        <v>205</v>
      </c>
    </row>
    <row r="13" spans="1:12" x14ac:dyDescent="0.2">
      <c r="A13" s="82" t="s">
        <v>164</v>
      </c>
      <c r="B13" s="83">
        <v>1.1299999999999999</v>
      </c>
      <c r="C13" s="84">
        <f t="shared" si="1"/>
        <v>15</v>
      </c>
      <c r="D13" s="84">
        <v>200</v>
      </c>
    </row>
    <row r="14" spans="1:12" x14ac:dyDescent="0.2">
      <c r="A14" s="82" t="s">
        <v>165</v>
      </c>
      <c r="B14" s="83">
        <v>1.0900000000000001</v>
      </c>
      <c r="C14" s="87">
        <v>27</v>
      </c>
      <c r="D14" s="87">
        <v>212</v>
      </c>
    </row>
    <row r="15" spans="1:12" x14ac:dyDescent="0.2">
      <c r="A15" s="82" t="s">
        <v>166</v>
      </c>
      <c r="B15" s="83">
        <v>1.0900000000000001</v>
      </c>
      <c r="C15" s="87">
        <v>27</v>
      </c>
      <c r="D15" s="87">
        <v>212</v>
      </c>
    </row>
    <row r="16" spans="1:12" x14ac:dyDescent="0.2">
      <c r="A16" s="82" t="s">
        <v>168</v>
      </c>
      <c r="B16" s="83">
        <v>1.07</v>
      </c>
      <c r="C16" s="87">
        <v>10</v>
      </c>
      <c r="D16" s="87">
        <v>195</v>
      </c>
    </row>
    <row r="17" spans="1:4" x14ac:dyDescent="0.2">
      <c r="A17" s="82" t="s">
        <v>169</v>
      </c>
      <c r="B17" s="83">
        <v>1</v>
      </c>
      <c r="C17" s="87">
        <f t="shared" ref="C17" si="2">D17-185</f>
        <v>55</v>
      </c>
      <c r="D17" s="84">
        <v>240</v>
      </c>
    </row>
    <row r="18" spans="1:4" x14ac:dyDescent="0.2">
      <c r="A18" s="82" t="s">
        <v>172</v>
      </c>
      <c r="B18" s="83">
        <v>1.1100000000000001</v>
      </c>
      <c r="C18" s="88">
        <v>10</v>
      </c>
      <c r="D18" s="87">
        <v>195</v>
      </c>
    </row>
    <row r="19" spans="1:4" x14ac:dyDescent="0.2">
      <c r="A19" s="82" t="s">
        <v>173</v>
      </c>
      <c r="B19" s="84">
        <v>1</v>
      </c>
      <c r="C19" s="87">
        <v>5</v>
      </c>
      <c r="D19" s="87">
        <v>190</v>
      </c>
    </row>
    <row r="20" spans="1:4" x14ac:dyDescent="0.2">
      <c r="A20" s="82" t="s">
        <v>174</v>
      </c>
      <c r="B20" s="84">
        <v>1</v>
      </c>
      <c r="C20" s="87">
        <v>10</v>
      </c>
      <c r="D20" s="87">
        <v>195</v>
      </c>
    </row>
    <row r="21" spans="1:4" x14ac:dyDescent="0.2">
      <c r="A21" s="82" t="s">
        <v>175</v>
      </c>
      <c r="B21" s="84">
        <v>1</v>
      </c>
      <c r="C21" s="87">
        <v>10</v>
      </c>
      <c r="D21" s="87">
        <v>195</v>
      </c>
    </row>
    <row r="22" spans="1:4" x14ac:dyDescent="0.2">
      <c r="A22" s="82" t="s">
        <v>176</v>
      </c>
      <c r="B22" s="84">
        <v>1</v>
      </c>
      <c r="C22" s="87">
        <v>10</v>
      </c>
      <c r="D22" s="87">
        <v>195</v>
      </c>
    </row>
    <row r="23" spans="1:4" x14ac:dyDescent="0.2">
      <c r="A23" s="82" t="s">
        <v>177</v>
      </c>
      <c r="B23" s="84">
        <v>1</v>
      </c>
      <c r="C23" s="84">
        <v>0</v>
      </c>
      <c r="D23" s="87">
        <f t="shared" ref="D23:D28" si="3">185+C23</f>
        <v>185</v>
      </c>
    </row>
    <row r="24" spans="1:4" x14ac:dyDescent="0.2">
      <c r="A24" s="82" t="s">
        <v>179</v>
      </c>
      <c r="B24" s="84">
        <v>1</v>
      </c>
      <c r="C24" s="84">
        <v>0</v>
      </c>
      <c r="D24" s="87">
        <f t="shared" si="3"/>
        <v>185</v>
      </c>
    </row>
    <row r="25" spans="1:4" x14ac:dyDescent="0.2">
      <c r="A25" s="82" t="s">
        <v>180</v>
      </c>
      <c r="B25" s="84">
        <v>1.05</v>
      </c>
      <c r="C25" s="84">
        <v>0</v>
      </c>
      <c r="D25" s="87">
        <f t="shared" si="3"/>
        <v>185</v>
      </c>
    </row>
    <row r="26" spans="1:4" x14ac:dyDescent="0.2">
      <c r="A26" s="82" t="s">
        <v>181</v>
      </c>
      <c r="B26" s="84">
        <v>1.1499999999999999</v>
      </c>
      <c r="C26" s="84">
        <v>5</v>
      </c>
      <c r="D26" s="87">
        <f t="shared" si="3"/>
        <v>190</v>
      </c>
    </row>
    <row r="27" spans="1:4" x14ac:dyDescent="0.2">
      <c r="A27" s="82" t="s">
        <v>182</v>
      </c>
      <c r="B27" s="87">
        <v>1</v>
      </c>
      <c r="C27" s="87">
        <v>15</v>
      </c>
      <c r="D27" s="87">
        <f t="shared" si="3"/>
        <v>200</v>
      </c>
    </row>
    <row r="28" spans="1:4" x14ac:dyDescent="0.2">
      <c r="A28" s="89" t="s">
        <v>209</v>
      </c>
      <c r="B28" s="88">
        <v>1</v>
      </c>
      <c r="C28" s="88">
        <v>5</v>
      </c>
      <c r="D28" s="88">
        <f t="shared" si="3"/>
        <v>190</v>
      </c>
    </row>
    <row r="29" spans="1:4" ht="15.75" customHeight="1" x14ac:dyDescent="0.2"/>
    <row r="30" spans="1:4" ht="15.75" customHeight="1" x14ac:dyDescent="0.2"/>
    <row r="31" spans="1:4" ht="15.75" customHeight="1" x14ac:dyDescent="0.2"/>
    <row r="32" spans="1:4"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sheetData>
  <mergeCells count="1">
    <mergeCell ref="A1:D1"/>
  </mergeCells>
  <printOptions horizontalCentered="1" gridLines="1"/>
  <pageMargins left="0.7" right="0.7" top="0.75" bottom="0.75" header="0" footer="0"/>
  <pageSetup pageOrder="overThenDown" orientation="portrait" cellComments="atEn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0"/>
  <sheetViews>
    <sheetView workbookViewId="0"/>
  </sheetViews>
  <sheetFormatPr defaultColWidth="11.21875" defaultRowHeight="15" customHeight="1" x14ac:dyDescent="0.2"/>
  <cols>
    <col min="1" max="1" width="30.88671875" customWidth="1"/>
    <col min="2" max="3" width="8.5546875" customWidth="1"/>
    <col min="4" max="13" width="8.88671875" customWidth="1"/>
    <col min="14" max="25" width="8.5546875" customWidth="1"/>
  </cols>
  <sheetData>
    <row r="1" spans="1:15" x14ac:dyDescent="0.2">
      <c r="A1" s="1" t="s">
        <v>79</v>
      </c>
      <c r="B1" s="1" t="s">
        <v>183</v>
      </c>
      <c r="C1" s="1" t="s">
        <v>184</v>
      </c>
      <c r="D1" s="1" t="s">
        <v>185</v>
      </c>
      <c r="E1" s="1" t="s">
        <v>185</v>
      </c>
      <c r="F1" s="1" t="s">
        <v>186</v>
      </c>
      <c r="G1" s="1" t="s">
        <v>186</v>
      </c>
      <c r="H1" s="1" t="s">
        <v>187</v>
      </c>
      <c r="I1" s="1" t="s">
        <v>187</v>
      </c>
      <c r="J1" s="1" t="s">
        <v>188</v>
      </c>
      <c r="K1" s="1" t="s">
        <v>188</v>
      </c>
      <c r="L1" s="1" t="s">
        <v>189</v>
      </c>
      <c r="M1" s="1" t="s">
        <v>189</v>
      </c>
      <c r="N1" s="1" t="s">
        <v>190</v>
      </c>
      <c r="O1" s="1" t="s">
        <v>190</v>
      </c>
    </row>
    <row r="2" spans="1:15" ht="18" x14ac:dyDescent="0.2">
      <c r="A2" s="1" t="s">
        <v>191</v>
      </c>
      <c r="B2" s="33">
        <v>1.38</v>
      </c>
      <c r="C2" s="1">
        <v>53</v>
      </c>
      <c r="D2" s="1">
        <v>1.399</v>
      </c>
      <c r="E2" s="1">
        <v>53</v>
      </c>
      <c r="F2" s="1" t="s">
        <v>192</v>
      </c>
      <c r="G2" s="1" t="s">
        <v>192</v>
      </c>
      <c r="H2" s="1">
        <v>1.1499999999999999</v>
      </c>
      <c r="I2" s="1">
        <v>53</v>
      </c>
      <c r="J2" s="1">
        <v>1.4</v>
      </c>
      <c r="K2" s="1">
        <v>55</v>
      </c>
      <c r="L2" s="1">
        <v>1.35</v>
      </c>
      <c r="M2" s="1">
        <v>53</v>
      </c>
      <c r="N2" s="1">
        <v>11530</v>
      </c>
      <c r="O2" s="1">
        <f>240-185</f>
        <v>55</v>
      </c>
    </row>
    <row r="3" spans="1:15" ht="18" x14ac:dyDescent="0.2">
      <c r="A3" s="1" t="s">
        <v>137</v>
      </c>
      <c r="B3" s="33">
        <v>1.22</v>
      </c>
      <c r="C3" s="1">
        <v>53</v>
      </c>
      <c r="D3" s="1">
        <v>1.1930000000000001</v>
      </c>
      <c r="E3" s="1">
        <v>53</v>
      </c>
      <c r="F3" s="1">
        <v>1.3</v>
      </c>
      <c r="G3" s="1">
        <f>225-185</f>
        <v>40</v>
      </c>
      <c r="H3" s="1">
        <v>1.1499999999999999</v>
      </c>
      <c r="I3" s="1">
        <v>53</v>
      </c>
      <c r="J3" s="1">
        <v>1.25</v>
      </c>
      <c r="K3" s="1">
        <v>55</v>
      </c>
      <c r="L3" s="1">
        <v>1.24</v>
      </c>
      <c r="M3" s="1">
        <v>53</v>
      </c>
      <c r="N3" s="1">
        <v>10192</v>
      </c>
      <c r="O3" s="1">
        <v>55</v>
      </c>
    </row>
    <row r="4" spans="1:15" ht="18" x14ac:dyDescent="0.2">
      <c r="A4" s="1" t="s">
        <v>153</v>
      </c>
      <c r="B4" s="33">
        <v>1.22</v>
      </c>
      <c r="C4" s="1">
        <v>53</v>
      </c>
      <c r="D4" s="1">
        <v>1.157</v>
      </c>
      <c r="E4" s="1">
        <v>33</v>
      </c>
      <c r="F4" s="1">
        <v>1.4</v>
      </c>
      <c r="G4" s="1">
        <f>235-185</f>
        <v>50</v>
      </c>
      <c r="H4" s="1">
        <v>1.1499999999999999</v>
      </c>
      <c r="I4" s="1">
        <v>33</v>
      </c>
      <c r="J4" s="1">
        <v>1.25</v>
      </c>
      <c r="K4" s="1">
        <v>55</v>
      </c>
      <c r="L4" s="1">
        <v>1.24</v>
      </c>
      <c r="M4" s="1">
        <v>53</v>
      </c>
      <c r="N4" s="1">
        <v>3642</v>
      </c>
      <c r="O4" s="1">
        <v>40</v>
      </c>
    </row>
    <row r="5" spans="1:15" ht="18" x14ac:dyDescent="0.2">
      <c r="A5" s="1" t="s">
        <v>193</v>
      </c>
      <c r="B5" s="34">
        <v>1.1000000000000001</v>
      </c>
      <c r="C5" s="1">
        <v>48</v>
      </c>
      <c r="D5" s="1">
        <v>1.1359999999999999</v>
      </c>
      <c r="E5" s="1">
        <v>33</v>
      </c>
      <c r="F5" s="1">
        <v>1.41</v>
      </c>
      <c r="G5" s="1">
        <f>225-185</f>
        <v>40</v>
      </c>
      <c r="H5" s="1">
        <v>1.1499999999999999</v>
      </c>
      <c r="I5" s="1">
        <v>53</v>
      </c>
      <c r="J5" s="1">
        <v>1.25</v>
      </c>
      <c r="K5" s="1">
        <v>55</v>
      </c>
      <c r="L5" s="1">
        <v>1.24</v>
      </c>
      <c r="M5" s="1">
        <v>53</v>
      </c>
      <c r="N5" s="1">
        <v>3642</v>
      </c>
      <c r="O5" s="1">
        <v>55</v>
      </c>
    </row>
    <row r="6" spans="1:15" ht="18" x14ac:dyDescent="0.2">
      <c r="A6" s="1" t="s">
        <v>194</v>
      </c>
      <c r="B6" s="35">
        <v>1.22</v>
      </c>
      <c r="C6" s="1">
        <v>15</v>
      </c>
      <c r="D6" s="1">
        <v>1.1930000000000001</v>
      </c>
      <c r="E6" s="1">
        <v>53</v>
      </c>
      <c r="F6" s="1">
        <v>1.57</v>
      </c>
      <c r="G6" s="1">
        <f t="shared" ref="G6:G7" si="0">240-185</f>
        <v>55</v>
      </c>
      <c r="H6" s="1">
        <v>1.1499999999999999</v>
      </c>
      <c r="I6" s="1">
        <v>53</v>
      </c>
      <c r="J6" s="1"/>
      <c r="K6" s="1"/>
      <c r="L6" s="1">
        <v>1.24</v>
      </c>
      <c r="M6" s="1">
        <v>53</v>
      </c>
      <c r="N6" s="1">
        <v>10192</v>
      </c>
      <c r="O6" s="1">
        <v>55</v>
      </c>
    </row>
    <row r="7" spans="1:15" ht="18" x14ac:dyDescent="0.2">
      <c r="A7" s="1" t="s">
        <v>157</v>
      </c>
      <c r="B7" s="34">
        <v>1.25</v>
      </c>
      <c r="C7" s="1">
        <v>53</v>
      </c>
      <c r="D7" s="1">
        <v>1.2250000000000001</v>
      </c>
      <c r="E7" s="1">
        <v>53</v>
      </c>
      <c r="F7" s="1">
        <v>1.63</v>
      </c>
      <c r="G7" s="1">
        <f t="shared" si="0"/>
        <v>55</v>
      </c>
      <c r="H7" s="1">
        <v>1.21</v>
      </c>
      <c r="I7" s="1">
        <v>53</v>
      </c>
      <c r="J7" s="1">
        <v>1.25</v>
      </c>
      <c r="K7" s="1">
        <v>55</v>
      </c>
      <c r="L7" s="1">
        <v>1.35</v>
      </c>
      <c r="M7" s="1">
        <v>53</v>
      </c>
      <c r="N7" s="1">
        <v>10192</v>
      </c>
      <c r="O7" s="1">
        <v>55</v>
      </c>
    </row>
    <row r="8" spans="1:15" ht="18" x14ac:dyDescent="0.2">
      <c r="A8" s="1" t="s">
        <v>159</v>
      </c>
      <c r="B8" s="34">
        <v>1.2</v>
      </c>
      <c r="C8" s="1">
        <v>53</v>
      </c>
      <c r="D8" s="1">
        <v>1.157</v>
      </c>
      <c r="E8" s="1">
        <v>53</v>
      </c>
      <c r="F8" s="1"/>
      <c r="G8" s="1"/>
      <c r="H8" s="1">
        <v>1.1499999999999999</v>
      </c>
      <c r="I8" s="1">
        <v>53</v>
      </c>
      <c r="J8" s="1">
        <v>1.2</v>
      </c>
      <c r="K8" s="1">
        <v>55</v>
      </c>
      <c r="L8" s="1">
        <v>1.24</v>
      </c>
      <c r="M8" s="1">
        <v>53</v>
      </c>
      <c r="N8" s="1">
        <v>8072</v>
      </c>
      <c r="O8" s="1">
        <v>55</v>
      </c>
    </row>
    <row r="9" spans="1:15" ht="18" x14ac:dyDescent="0.2">
      <c r="A9" s="1" t="s">
        <v>195</v>
      </c>
      <c r="B9" s="34">
        <v>1.18</v>
      </c>
      <c r="C9" s="1">
        <v>48</v>
      </c>
      <c r="D9" s="1">
        <v>1.113</v>
      </c>
      <c r="E9" s="1">
        <v>53</v>
      </c>
      <c r="F9" s="1">
        <v>1.55</v>
      </c>
      <c r="G9" s="1">
        <v>55</v>
      </c>
      <c r="H9" s="1">
        <v>1.1499999999999999</v>
      </c>
      <c r="I9" s="1">
        <v>53</v>
      </c>
      <c r="J9" s="1">
        <v>1.2</v>
      </c>
      <c r="K9" s="1">
        <v>55</v>
      </c>
      <c r="L9" s="1">
        <v>1.21</v>
      </c>
      <c r="M9" s="1">
        <v>53</v>
      </c>
      <c r="N9" s="1">
        <v>5825</v>
      </c>
      <c r="O9" s="1">
        <v>55</v>
      </c>
    </row>
    <row r="10" spans="1:15" ht="18" x14ac:dyDescent="0.2">
      <c r="A10" s="1" t="s">
        <v>161</v>
      </c>
      <c r="B10" s="34">
        <v>1.18</v>
      </c>
      <c r="C10" s="1">
        <v>48</v>
      </c>
      <c r="D10" s="1">
        <v>1.113</v>
      </c>
      <c r="E10" s="1">
        <v>53</v>
      </c>
      <c r="F10" s="1"/>
      <c r="G10" s="1"/>
      <c r="H10" s="1">
        <v>1.1499999999999999</v>
      </c>
      <c r="I10" s="1">
        <v>53</v>
      </c>
      <c r="J10" s="1">
        <v>1.2</v>
      </c>
      <c r="K10" s="1">
        <v>55</v>
      </c>
      <c r="L10" s="1"/>
      <c r="M10" s="1"/>
      <c r="N10" s="1">
        <v>5825</v>
      </c>
      <c r="O10" s="1">
        <v>55</v>
      </c>
    </row>
    <row r="11" spans="1:15" ht="18" x14ac:dyDescent="0.2">
      <c r="A11" s="1" t="s">
        <v>155</v>
      </c>
      <c r="B11" s="34">
        <v>1.1499999999999999</v>
      </c>
      <c r="C11" s="1">
        <v>30</v>
      </c>
      <c r="D11" s="1">
        <v>1.056</v>
      </c>
      <c r="E11" s="1">
        <v>53</v>
      </c>
      <c r="F11" s="1">
        <v>1.35</v>
      </c>
      <c r="G11" s="1">
        <f>217-185</f>
        <v>32</v>
      </c>
      <c r="H11" s="1">
        <v>1</v>
      </c>
      <c r="I11" s="1">
        <v>24</v>
      </c>
      <c r="J11" s="1">
        <v>1.1499999999999999</v>
      </c>
      <c r="K11" s="1">
        <v>28</v>
      </c>
      <c r="L11" s="1">
        <v>1.1499999999999999</v>
      </c>
      <c r="M11" s="1">
        <v>43</v>
      </c>
      <c r="N11" s="1">
        <v>3931</v>
      </c>
      <c r="O11" s="1">
        <f>213-185</f>
        <v>28</v>
      </c>
    </row>
    <row r="12" spans="1:15" ht="18" x14ac:dyDescent="0.2">
      <c r="A12" s="1" t="s">
        <v>163</v>
      </c>
      <c r="B12" s="34">
        <v>1.1399999999999999</v>
      </c>
      <c r="C12" s="1">
        <v>18</v>
      </c>
      <c r="D12" s="1">
        <v>1.056</v>
      </c>
      <c r="E12" s="1">
        <v>53</v>
      </c>
      <c r="F12" s="1"/>
      <c r="G12" s="1"/>
      <c r="H12" s="1">
        <v>1</v>
      </c>
      <c r="I12" s="1">
        <v>24</v>
      </c>
      <c r="J12" s="1">
        <v>1.1499999999999999</v>
      </c>
      <c r="K12" s="1">
        <v>45</v>
      </c>
      <c r="L12" s="1">
        <v>1.1299999999999999</v>
      </c>
      <c r="M12" s="1">
        <v>43</v>
      </c>
      <c r="N12" s="1">
        <v>3368</v>
      </c>
      <c r="O12" s="1">
        <f>198-185</f>
        <v>13</v>
      </c>
    </row>
    <row r="13" spans="1:15" ht="18" x14ac:dyDescent="0.2">
      <c r="A13" s="1" t="s">
        <v>196</v>
      </c>
      <c r="B13" s="34">
        <v>1.1299999999999999</v>
      </c>
      <c r="C13" s="1">
        <v>18</v>
      </c>
      <c r="D13" s="1" t="s">
        <v>192</v>
      </c>
      <c r="E13" s="1" t="s">
        <v>192</v>
      </c>
      <c r="F13" s="1">
        <v>1.28</v>
      </c>
      <c r="G13" s="1">
        <f>217-185</f>
        <v>32</v>
      </c>
      <c r="H13" s="1"/>
      <c r="I13" s="1"/>
      <c r="J13" s="1">
        <v>1.1299999999999999</v>
      </c>
      <c r="K13" s="1">
        <v>45</v>
      </c>
      <c r="L13" s="1">
        <v>1.1200000000000001</v>
      </c>
      <c r="M13" s="1">
        <v>38</v>
      </c>
    </row>
    <row r="14" spans="1:15" ht="18" x14ac:dyDescent="0.2">
      <c r="A14" s="1" t="s">
        <v>197</v>
      </c>
      <c r="B14" s="34">
        <v>1.1299999999999999</v>
      </c>
      <c r="C14" s="1">
        <v>18</v>
      </c>
      <c r="D14" s="1" t="s">
        <v>192</v>
      </c>
      <c r="E14" s="1" t="s">
        <v>192</v>
      </c>
      <c r="F14" s="1"/>
      <c r="G14" s="1"/>
      <c r="H14" s="1"/>
      <c r="I14" s="1"/>
      <c r="J14" s="1">
        <v>1.1299999999999999</v>
      </c>
      <c r="K14" s="1">
        <v>45</v>
      </c>
      <c r="L14" s="1"/>
      <c r="M14" s="1"/>
    </row>
    <row r="15" spans="1:15" ht="18" x14ac:dyDescent="0.2">
      <c r="A15" s="1" t="s">
        <v>198</v>
      </c>
      <c r="B15" s="34">
        <v>1.05</v>
      </c>
      <c r="C15" s="1">
        <v>0</v>
      </c>
      <c r="D15" s="1" t="s">
        <v>192</v>
      </c>
      <c r="E15" s="1" t="s">
        <v>192</v>
      </c>
      <c r="F15" s="1"/>
      <c r="G15" s="1"/>
      <c r="H15" s="1"/>
      <c r="I15" s="1"/>
      <c r="J15" s="1">
        <v>1</v>
      </c>
      <c r="K15" s="1">
        <v>20</v>
      </c>
      <c r="L15" s="1"/>
      <c r="M15" s="1"/>
    </row>
    <row r="16" spans="1:15" ht="18" x14ac:dyDescent="0.2">
      <c r="A16" s="1" t="s">
        <v>199</v>
      </c>
      <c r="B16" s="34">
        <v>1.05</v>
      </c>
      <c r="C16" s="1">
        <v>8</v>
      </c>
      <c r="D16" s="1"/>
      <c r="E16" s="1"/>
      <c r="F16" s="1"/>
      <c r="G16" s="1"/>
      <c r="H16" s="1"/>
      <c r="I16" s="1"/>
      <c r="J16" s="1"/>
      <c r="K16" s="1"/>
      <c r="L16" s="1"/>
      <c r="M16" s="1"/>
    </row>
    <row r="17" spans="1:13" ht="18" x14ac:dyDescent="0.2">
      <c r="A17" s="1" t="s">
        <v>165</v>
      </c>
      <c r="B17" s="34">
        <v>1.0900000000000001</v>
      </c>
      <c r="C17" s="1">
        <v>31</v>
      </c>
      <c r="D17" s="1">
        <v>1</v>
      </c>
      <c r="E17" s="1">
        <v>28</v>
      </c>
      <c r="F17" s="1">
        <v>1.2</v>
      </c>
      <c r="G17" s="1">
        <f>217-185</f>
        <v>32</v>
      </c>
      <c r="H17" s="1">
        <v>1</v>
      </c>
      <c r="I17" s="1">
        <v>34</v>
      </c>
      <c r="J17" s="1">
        <v>1</v>
      </c>
      <c r="K17" s="1">
        <v>20</v>
      </c>
      <c r="L17" s="1">
        <v>1</v>
      </c>
      <c r="M17" s="1">
        <v>25</v>
      </c>
    </row>
    <row r="18" spans="1:13" ht="18" x14ac:dyDescent="0.2">
      <c r="A18" s="1" t="s">
        <v>166</v>
      </c>
      <c r="B18" s="34">
        <v>1.0900000000000001</v>
      </c>
      <c r="C18" s="1">
        <v>31</v>
      </c>
      <c r="D18" s="1">
        <v>1</v>
      </c>
      <c r="E18" s="1">
        <v>20</v>
      </c>
      <c r="F18" s="1"/>
      <c r="G18" s="1"/>
      <c r="H18" s="1">
        <v>1</v>
      </c>
      <c r="I18" s="1">
        <v>21</v>
      </c>
      <c r="J18" s="1">
        <v>1</v>
      </c>
      <c r="K18" s="1">
        <v>20</v>
      </c>
      <c r="L18" s="1">
        <v>1</v>
      </c>
      <c r="M18" s="1">
        <v>25</v>
      </c>
    </row>
    <row r="19" spans="1:13" ht="18" x14ac:dyDescent="0.2">
      <c r="A19" s="1" t="s">
        <v>168</v>
      </c>
      <c r="B19" s="34">
        <v>1.07</v>
      </c>
      <c r="C19" s="1">
        <v>11</v>
      </c>
      <c r="D19" s="1" t="s">
        <v>192</v>
      </c>
      <c r="E19" s="1" t="s">
        <v>192</v>
      </c>
      <c r="F19" s="1">
        <v>1.06</v>
      </c>
      <c r="G19" s="1">
        <f>197-185</f>
        <v>12</v>
      </c>
      <c r="H19" s="1">
        <v>1</v>
      </c>
      <c r="I19" s="1">
        <v>15</v>
      </c>
      <c r="J19" s="1">
        <v>1</v>
      </c>
      <c r="K19" s="1">
        <v>12</v>
      </c>
      <c r="L19" s="1">
        <v>1</v>
      </c>
      <c r="M19" s="1">
        <v>25</v>
      </c>
    </row>
    <row r="20" spans="1:13" ht="18" x14ac:dyDescent="0.2">
      <c r="A20" s="1" t="s">
        <v>200</v>
      </c>
      <c r="B20" s="34">
        <v>1.07</v>
      </c>
      <c r="C20" s="1">
        <v>11</v>
      </c>
      <c r="D20" s="1" t="s">
        <v>192</v>
      </c>
      <c r="E20" s="1" t="s">
        <v>192</v>
      </c>
      <c r="F20" s="1"/>
      <c r="G20" s="1"/>
      <c r="H20" s="1">
        <v>1</v>
      </c>
      <c r="I20" s="1">
        <v>15</v>
      </c>
      <c r="J20" s="1">
        <v>1</v>
      </c>
      <c r="K20" s="1">
        <v>12</v>
      </c>
      <c r="L20" s="1">
        <v>1</v>
      </c>
      <c r="M20" s="1">
        <v>25</v>
      </c>
    </row>
    <row r="21" spans="1:13" ht="15.75" customHeight="1" x14ac:dyDescent="0.2">
      <c r="A21" s="1" t="s">
        <v>169</v>
      </c>
      <c r="B21" s="34">
        <v>1</v>
      </c>
      <c r="C21" s="1">
        <v>55</v>
      </c>
      <c r="D21" s="1">
        <v>1</v>
      </c>
      <c r="E21" s="1">
        <v>55</v>
      </c>
      <c r="F21" s="1"/>
      <c r="G21" s="1"/>
      <c r="H21" s="1">
        <v>1</v>
      </c>
      <c r="I21" s="1">
        <v>55</v>
      </c>
      <c r="J21" s="1"/>
      <c r="K21" s="1"/>
      <c r="L21" s="1"/>
      <c r="M21" s="1"/>
    </row>
    <row r="22" spans="1:13" ht="15.75" customHeight="1" x14ac:dyDescent="0.2">
      <c r="A22" s="1" t="s">
        <v>172</v>
      </c>
      <c r="B22" s="34">
        <v>1.0900000000000001</v>
      </c>
      <c r="C22" s="1">
        <v>0</v>
      </c>
      <c r="D22" s="1" t="s">
        <v>192</v>
      </c>
      <c r="E22" s="1" t="s">
        <v>192</v>
      </c>
      <c r="F22" s="1"/>
      <c r="G22" s="1"/>
      <c r="H22" s="1">
        <v>1</v>
      </c>
      <c r="I22" s="1">
        <v>7</v>
      </c>
      <c r="J22" s="1"/>
      <c r="K22" s="1"/>
      <c r="L22" s="1">
        <v>1</v>
      </c>
      <c r="M22" s="1">
        <v>15</v>
      </c>
    </row>
    <row r="23" spans="1:13" ht="15.75" customHeight="1" x14ac:dyDescent="0.25">
      <c r="A23" s="1" t="s">
        <v>173</v>
      </c>
      <c r="B23" s="36">
        <v>1</v>
      </c>
      <c r="C23" s="1">
        <v>20</v>
      </c>
      <c r="D23" s="1"/>
      <c r="E23" s="1"/>
      <c r="F23" s="1"/>
      <c r="G23" s="1"/>
      <c r="H23" s="1"/>
      <c r="I23" s="1"/>
      <c r="J23" s="1"/>
      <c r="K23" s="1"/>
      <c r="L23" s="1"/>
      <c r="M23" s="1"/>
    </row>
    <row r="24" spans="1:13" ht="15.75" customHeight="1" x14ac:dyDescent="0.25">
      <c r="A24" s="1" t="s">
        <v>201</v>
      </c>
      <c r="B24" s="36">
        <v>1</v>
      </c>
      <c r="C24" s="1">
        <v>5</v>
      </c>
      <c r="D24" s="1"/>
      <c r="E24" s="1"/>
      <c r="F24" s="1"/>
      <c r="G24" s="1"/>
      <c r="H24" s="1"/>
      <c r="I24" s="1"/>
      <c r="J24" s="1"/>
      <c r="K24" s="1"/>
      <c r="L24" s="1"/>
      <c r="M24" s="1"/>
    </row>
    <row r="25" spans="1:13" ht="15.75" customHeight="1" x14ac:dyDescent="0.25">
      <c r="A25" s="1" t="s">
        <v>174</v>
      </c>
      <c r="B25" s="36">
        <v>1</v>
      </c>
      <c r="C25" s="1">
        <v>8</v>
      </c>
      <c r="D25" s="1">
        <v>1</v>
      </c>
      <c r="E25" s="1">
        <v>20</v>
      </c>
      <c r="F25" s="1"/>
      <c r="G25" s="1"/>
      <c r="H25" s="1">
        <v>1</v>
      </c>
      <c r="I25" s="1">
        <v>10</v>
      </c>
      <c r="J25" s="1">
        <v>1</v>
      </c>
      <c r="K25" s="1">
        <v>10</v>
      </c>
      <c r="L25" s="1">
        <v>1</v>
      </c>
      <c r="M25" s="1">
        <v>20</v>
      </c>
    </row>
    <row r="26" spans="1:13" ht="15.75" customHeight="1" x14ac:dyDescent="0.25">
      <c r="A26" s="1" t="s">
        <v>175</v>
      </c>
      <c r="B26" s="36">
        <v>1</v>
      </c>
      <c r="C26" s="1">
        <v>8</v>
      </c>
      <c r="D26" s="1">
        <v>1</v>
      </c>
      <c r="E26" s="1">
        <v>20</v>
      </c>
      <c r="F26" s="1"/>
      <c r="G26" s="1"/>
      <c r="H26" s="1">
        <v>1</v>
      </c>
      <c r="I26" s="1">
        <v>10</v>
      </c>
      <c r="J26" s="1">
        <v>1</v>
      </c>
      <c r="K26" s="1">
        <v>10</v>
      </c>
      <c r="L26" s="1">
        <v>1</v>
      </c>
      <c r="M26" s="1">
        <v>20</v>
      </c>
    </row>
    <row r="27" spans="1:13" ht="15.75" customHeight="1" x14ac:dyDescent="0.25">
      <c r="A27" s="1" t="s">
        <v>176</v>
      </c>
      <c r="B27" s="36">
        <v>1</v>
      </c>
      <c r="C27" s="1">
        <v>8</v>
      </c>
      <c r="D27" s="1">
        <v>1</v>
      </c>
      <c r="E27" s="1">
        <v>20</v>
      </c>
      <c r="F27" s="1"/>
      <c r="G27" s="1"/>
      <c r="H27" s="1">
        <v>1</v>
      </c>
      <c r="I27" s="1">
        <v>10</v>
      </c>
      <c r="J27" s="1">
        <v>1</v>
      </c>
      <c r="K27" s="1">
        <v>10</v>
      </c>
      <c r="L27" s="1">
        <v>1</v>
      </c>
      <c r="M27" s="1">
        <v>20</v>
      </c>
    </row>
    <row r="28" spans="1:13" ht="15.75" customHeight="1" x14ac:dyDescent="0.25">
      <c r="A28" s="1" t="s">
        <v>202</v>
      </c>
      <c r="B28" s="36">
        <v>1</v>
      </c>
      <c r="C28" s="1">
        <v>2.5</v>
      </c>
      <c r="D28" s="1"/>
      <c r="E28" s="1"/>
      <c r="F28" s="1"/>
      <c r="G28" s="1"/>
      <c r="H28" s="1"/>
      <c r="I28" s="1"/>
      <c r="J28" s="1"/>
      <c r="K28" s="1"/>
      <c r="L28" s="1"/>
      <c r="M28" s="1"/>
    </row>
    <row r="29" spans="1:13" ht="15.75" customHeight="1" x14ac:dyDescent="0.25">
      <c r="A29" s="1" t="s">
        <v>203</v>
      </c>
      <c r="B29" s="36">
        <v>1</v>
      </c>
      <c r="C29" s="1">
        <v>2.5</v>
      </c>
      <c r="D29" s="1"/>
      <c r="E29" s="1"/>
      <c r="F29" s="1"/>
      <c r="G29" s="1"/>
      <c r="H29" s="1"/>
      <c r="I29" s="1"/>
      <c r="J29" s="1"/>
      <c r="K29" s="1"/>
      <c r="L29" s="1"/>
      <c r="M29" s="1"/>
    </row>
    <row r="30" spans="1:13" ht="15.75" customHeight="1" x14ac:dyDescent="0.25">
      <c r="A30" s="1" t="s">
        <v>204</v>
      </c>
      <c r="B30" s="36">
        <v>1</v>
      </c>
      <c r="C30" s="1">
        <v>2.5</v>
      </c>
      <c r="D30" s="1"/>
      <c r="E30" s="1"/>
      <c r="F30" s="1"/>
      <c r="G30" s="1"/>
      <c r="H30" s="1"/>
      <c r="I30" s="1"/>
      <c r="J30" s="1"/>
      <c r="K30" s="1"/>
      <c r="L30" s="1"/>
      <c r="M30" s="1"/>
    </row>
    <row r="31" spans="1:13" ht="15.75" customHeight="1" x14ac:dyDescent="0.25">
      <c r="A31" s="1" t="s">
        <v>180</v>
      </c>
      <c r="B31" s="36">
        <v>1</v>
      </c>
      <c r="C31" s="1">
        <v>0</v>
      </c>
      <c r="D31" s="1"/>
      <c r="E31" s="1"/>
      <c r="F31" s="1"/>
      <c r="G31" s="1"/>
      <c r="H31" s="1"/>
      <c r="I31" s="1"/>
      <c r="J31" s="1"/>
      <c r="K31" s="1"/>
      <c r="L31" s="1"/>
      <c r="M31" s="1"/>
    </row>
    <row r="32" spans="1:13" ht="15.75" customHeight="1" x14ac:dyDescent="0.2">
      <c r="A32" s="1"/>
      <c r="D32" s="1"/>
      <c r="E32" s="1"/>
      <c r="F32" s="1"/>
      <c r="G32" s="1"/>
      <c r="H32" s="1"/>
      <c r="I32" s="1"/>
      <c r="J32" s="1"/>
      <c r="K32" s="1"/>
      <c r="L32" s="1"/>
      <c r="M32" s="1"/>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Certified Staff 185 Days</vt:lpstr>
      <vt:lpstr>Hourly Classified Staff</vt:lpstr>
      <vt:lpstr>Salary Classified Staff</vt:lpstr>
      <vt:lpstr>EXTRA DUTY</vt:lpstr>
      <vt:lpstr>SUBSTITUTE</vt:lpstr>
      <vt:lpstr>Other Salary Positions</vt:lpstr>
      <vt:lpstr>Certified Supplemental Pay</vt:lpstr>
      <vt:lpstr>admin comparrison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Kerri</dc:creator>
  <cp:lastModifiedBy>Glenn, Marty</cp:lastModifiedBy>
  <cp:lastPrinted>2019-05-15T17:48:47Z</cp:lastPrinted>
  <dcterms:created xsi:type="dcterms:W3CDTF">2018-06-19T17:12:57Z</dcterms:created>
  <dcterms:modified xsi:type="dcterms:W3CDTF">2019-05-16T15:04:06Z</dcterms:modified>
</cp:coreProperties>
</file>