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2016 PROJECTS\2016110 - HARDIN CO SCHOOLS DFP\DFP UPDATE - SPRING 2019\"/>
    </mc:Choice>
  </mc:AlternateContent>
  <bookViews>
    <workbookView xWindow="0" yWindow="0" windowWidth="38400" windowHeight="17700"/>
  </bookViews>
  <sheets>
    <sheet name="Sheet1" sheetId="3" r:id="rId1"/>
    <sheet name="Sheet2" sheetId="16" r:id="rId2"/>
    <sheet name="Sheet3" sheetId="4" r:id="rId3"/>
  </sheets>
  <calcPr calcId="162913"/>
</workbook>
</file>

<file path=xl/calcChain.xml><?xml version="1.0" encoding="utf-8"?>
<calcChain xmlns="http://schemas.openxmlformats.org/spreadsheetml/2006/main">
  <c r="M59" i="3" l="1"/>
  <c r="M58" i="3"/>
  <c r="M57" i="3"/>
  <c r="M56" i="3"/>
  <c r="M55" i="3"/>
  <c r="M54" i="3"/>
  <c r="M53" i="3"/>
  <c r="M52" i="3"/>
  <c r="J59" i="3"/>
  <c r="J58" i="3"/>
  <c r="J57" i="3"/>
  <c r="J56" i="3"/>
  <c r="J55" i="3"/>
  <c r="J54" i="3"/>
  <c r="J53" i="3"/>
  <c r="J52" i="3"/>
  <c r="M51" i="3"/>
  <c r="M136" i="3" s="1"/>
  <c r="J51" i="3"/>
  <c r="M82" i="3"/>
  <c r="J82" i="3"/>
  <c r="M83" i="3"/>
  <c r="J83" i="3"/>
  <c r="M71" i="3"/>
  <c r="J71" i="3"/>
  <c r="M118" i="3"/>
  <c r="J118" i="3"/>
  <c r="M117" i="3"/>
  <c r="J117" i="3"/>
  <c r="M111" i="3"/>
  <c r="J111" i="3"/>
  <c r="M112" i="3"/>
  <c r="J112" i="3"/>
  <c r="M110" i="3"/>
  <c r="J110" i="3"/>
  <c r="M105" i="3"/>
  <c r="J105" i="3"/>
  <c r="M106" i="3"/>
  <c r="J106" i="3"/>
  <c r="M91" i="3"/>
  <c r="J91" i="3"/>
  <c r="J104" i="3"/>
  <c r="J103" i="3"/>
  <c r="J102" i="3"/>
  <c r="J97" i="3"/>
  <c r="J96" i="3"/>
  <c r="J90" i="3"/>
  <c r="J89" i="3"/>
  <c r="J81" i="3"/>
  <c r="J80" i="3"/>
  <c r="J63" i="3"/>
  <c r="M98" i="3"/>
  <c r="J98" i="3"/>
  <c r="M116" i="3"/>
  <c r="J116" i="3"/>
  <c r="M92" i="3"/>
  <c r="J92" i="3"/>
  <c r="M66" i="3"/>
  <c r="J66" i="3"/>
  <c r="M65" i="3"/>
  <c r="J65" i="3"/>
  <c r="M67" i="3"/>
  <c r="J67" i="3"/>
  <c r="M64" i="3"/>
  <c r="J64" i="3"/>
  <c r="M104" i="3"/>
  <c r="M103" i="3"/>
  <c r="M102" i="3"/>
  <c r="M97" i="3"/>
  <c r="M96" i="3"/>
  <c r="M90" i="3"/>
  <c r="M89" i="3"/>
  <c r="M81" i="3"/>
  <c r="M80" i="3"/>
  <c r="M63" i="3"/>
  <c r="M142" i="3"/>
  <c r="B9" i="16"/>
  <c r="D9" i="16"/>
  <c r="D8" i="16"/>
  <c r="D7" i="16"/>
  <c r="D6" i="16"/>
  <c r="D11" i="16" s="1"/>
</calcChain>
</file>

<file path=xl/sharedStrings.xml><?xml version="1.0" encoding="utf-8"?>
<sst xmlns="http://schemas.openxmlformats.org/spreadsheetml/2006/main" count="366" uniqueCount="167">
  <si>
    <t>1.</t>
  </si>
  <si>
    <t>2.</t>
  </si>
  <si>
    <t>3.</t>
  </si>
  <si>
    <t>4.</t>
  </si>
  <si>
    <t>5.</t>
  </si>
  <si>
    <t>a.</t>
  </si>
  <si>
    <t>b.</t>
  </si>
  <si>
    <t>c.</t>
  </si>
  <si>
    <t>d.</t>
  </si>
  <si>
    <t>e.</t>
  </si>
  <si>
    <t>f.</t>
  </si>
  <si>
    <t>g.</t>
  </si>
  <si>
    <t>PLAN OF SCHOOL ORGANIZATION</t>
  </si>
  <si>
    <t>Current Plan</t>
  </si>
  <si>
    <t>Long Range Plan</t>
  </si>
  <si>
    <t>SCHOOL CENTERS</t>
  </si>
  <si>
    <t>Status</t>
  </si>
  <si>
    <t>Organization</t>
  </si>
  <si>
    <t>Secondary</t>
  </si>
  <si>
    <t xml:space="preserve">Permanent </t>
  </si>
  <si>
    <t>9-12 Center</t>
  </si>
  <si>
    <t>Middle</t>
  </si>
  <si>
    <t>Elementary</t>
  </si>
  <si>
    <t>sf.</t>
  </si>
  <si>
    <t>Construct:</t>
  </si>
  <si>
    <t>administrative areas, auditoriums, and gymnasiums.</t>
  </si>
  <si>
    <t>2c.</t>
  </si>
  <si>
    <t>CAPITAL CONSTRUCTION PRIORITIES (Regardless of Schedule)</t>
  </si>
  <si>
    <t>Estimated Costs of these projects will not be included in the FACILITY NEEDS ASSESSMENT TOTAL.</t>
  </si>
  <si>
    <r>
      <t>Major renovation/additions of educational facilities;</t>
    </r>
    <r>
      <rPr>
        <sz val="8"/>
        <rFont val="Times New Roman"/>
        <family val="1"/>
      </rPr>
      <t xml:space="preserve"> including expansions, kitchens, cafeterias, libraries, </t>
    </r>
  </si>
  <si>
    <r>
      <t>Management support areas;</t>
    </r>
    <r>
      <rPr>
        <sz val="8"/>
        <rFont val="Times New Roman"/>
        <family val="1"/>
      </rPr>
      <t xml:space="preserve"> Construct, acquisition, or renovation of central offices, bus garages, or central stores</t>
    </r>
  </si>
  <si>
    <r>
      <t>Discretionary Construction Projects;</t>
    </r>
    <r>
      <rPr>
        <sz val="8"/>
        <rFont val="Times New Roman"/>
        <family val="1"/>
      </rPr>
      <t xml:space="preserve"> Functional Centers; Improvements by new construction or renovation. </t>
    </r>
  </si>
  <si>
    <t>Media Center Addition</t>
  </si>
  <si>
    <t>Transitional</t>
  </si>
  <si>
    <t>DISTRICT NEED</t>
  </si>
  <si>
    <t>PS-5 Center</t>
  </si>
  <si>
    <t>1c.</t>
  </si>
  <si>
    <t>CAPITAL CONSTRUCTION PRIORITIES (Schedule within the 2016-2018 Biennium)</t>
  </si>
  <si>
    <t>CAPITAL CONSTRUCTION PRIORITIES (Schedule after the 2018 Biennium)</t>
  </si>
  <si>
    <r>
      <t>1.</t>
    </r>
    <r>
      <rPr>
        <sz val="7"/>
        <color rgb="FF0F243E"/>
        <rFont val="Times New Roman"/>
        <family val="1"/>
      </rPr>
      <t xml:space="preserve">     </t>
    </r>
    <r>
      <rPr>
        <sz val="10"/>
        <color rgb="FF0F243E"/>
        <rFont val="Arial"/>
        <family val="2"/>
      </rPr>
      <t>Addition of HVAC to the High School Gymnasium – 20,000 SF @ $40 / SF = $800,000</t>
    </r>
  </si>
  <si>
    <r>
      <t>2.</t>
    </r>
    <r>
      <rPr>
        <sz val="7"/>
        <color rgb="FF0F243E"/>
        <rFont val="Times New Roman"/>
        <family val="1"/>
      </rPr>
      <t xml:space="preserve">     </t>
    </r>
    <r>
      <rPr>
        <sz val="10"/>
        <color rgb="FF0F243E"/>
        <rFont val="Arial"/>
        <family val="2"/>
      </rPr>
      <t>Replacement of one (1) of the HVAC Chillers at the High School – 135 Tons @ $1,000 / Ton = $135,000</t>
    </r>
  </si>
  <si>
    <r>
      <t>3.</t>
    </r>
    <r>
      <rPr>
        <sz val="7"/>
        <color rgb="FF0F243E"/>
        <rFont val="Times New Roman"/>
        <family val="1"/>
      </rPr>
      <t xml:space="preserve">     </t>
    </r>
    <r>
      <rPr>
        <sz val="10"/>
        <color rgb="FF0F243E"/>
        <rFont val="Arial"/>
        <family val="2"/>
      </rPr>
      <t>Installation of DDC Controls at the High School – 160,000 SF @ $2 / SF = $320,000</t>
    </r>
  </si>
  <si>
    <t>PS-5, 6-8, 9-12</t>
  </si>
  <si>
    <t>Central Hardin High School</t>
  </si>
  <si>
    <t>North Hardin High School</t>
  </si>
  <si>
    <t>John Hardin High School</t>
  </si>
  <si>
    <t>7-12 Center</t>
  </si>
  <si>
    <t>Bluegrass Middle School</t>
  </si>
  <si>
    <t>East Hardin Middle School</t>
  </si>
  <si>
    <t>James T. Alton Middle School</t>
  </si>
  <si>
    <t>North Middle School</t>
  </si>
  <si>
    <t>West Hardin Middle School</t>
  </si>
  <si>
    <t>6-8 Center</t>
  </si>
  <si>
    <t>h.</t>
  </si>
  <si>
    <t>i.</t>
  </si>
  <si>
    <t>j.</t>
  </si>
  <si>
    <t>k.</t>
  </si>
  <si>
    <t>l.</t>
  </si>
  <si>
    <t>m.</t>
  </si>
  <si>
    <t>n.</t>
  </si>
  <si>
    <t>Creekside Elementary School</t>
  </si>
  <si>
    <t>Howevalley Elementary School</t>
  </si>
  <si>
    <t>Lakewood Elementary School</t>
  </si>
  <si>
    <t>Lincoln Trail Elementary School</t>
  </si>
  <si>
    <t>Meadow View Elementary School</t>
  </si>
  <si>
    <t>New Highland Elementary School</t>
  </si>
  <si>
    <t>North Park Elementary School</t>
  </si>
  <si>
    <t>Radcliff Elementary School</t>
  </si>
  <si>
    <t>Rineyville Elementary School</t>
  </si>
  <si>
    <t>Vine Grove Elementary School</t>
  </si>
  <si>
    <t>Woodland Elementary School</t>
  </si>
  <si>
    <t>Heartland Elementary School</t>
  </si>
  <si>
    <t>Cecilia Valley Elementary School (Under Const)</t>
  </si>
  <si>
    <t>North Park Elementary</t>
  </si>
  <si>
    <t>Band Room Addition</t>
  </si>
  <si>
    <t>Family Resource</t>
  </si>
  <si>
    <t>Resource Rooms</t>
  </si>
  <si>
    <t>Kitchen Addition</t>
  </si>
  <si>
    <t>Auditorium Addition</t>
  </si>
  <si>
    <t>Aquatic Center</t>
  </si>
  <si>
    <t>New pool facility for the entire district for use by all of the district's swim teams.</t>
  </si>
  <si>
    <t>Athletic Upgrades</t>
  </si>
  <si>
    <t xml:space="preserve">Tennis Court Surfacing and Lighting </t>
  </si>
  <si>
    <t>Central Bus Garage</t>
  </si>
  <si>
    <t>Central Office Annex Facility (Unrenovated portion)</t>
  </si>
  <si>
    <t>Food Service/Building Grounds Support Services</t>
  </si>
  <si>
    <t>Major Renovation to include;  roof replacement, ADA access and code compliance, site improvements, asphalt paving, additional warehouse space.</t>
  </si>
  <si>
    <t>Central Office</t>
  </si>
  <si>
    <t>Major Renovation to include:  HVAC replacement, roof, electric, plumbing, technology upgrades, security upgrades</t>
  </si>
  <si>
    <t>7.</t>
  </si>
  <si>
    <t>James. T. Alton Middle School</t>
  </si>
  <si>
    <t xml:space="preserve">Meadow View Elementary School    </t>
  </si>
  <si>
    <t>Cafeteria Addition</t>
  </si>
  <si>
    <t xml:space="preserve">New Highland Elementary School    </t>
  </si>
  <si>
    <t>Freshman Wing Only - Major Renovation to include; windows, doors, frames and hardware, interior finishes and accessories, electric, plumbing, ADA, fire alarm, suppression and annunciation.</t>
  </si>
  <si>
    <t>6.</t>
  </si>
  <si>
    <t>College View (Alt Ed)</t>
  </si>
  <si>
    <t>000/600</t>
  </si>
  <si>
    <t>New multi-purpose athletics building</t>
  </si>
  <si>
    <t>HARDIN SCHOOLS DISTRICT FACILITY PLAN</t>
  </si>
  <si>
    <t>Standard Classrooms</t>
  </si>
  <si>
    <t>Spec. Educ. Res.</t>
  </si>
  <si>
    <t>Spec. Educ. Self-Contained</t>
  </si>
  <si>
    <t>Science Classrooms</t>
  </si>
  <si>
    <t>Computer Classroom</t>
  </si>
  <si>
    <t>Spec. Educ. Resource</t>
  </si>
  <si>
    <t>Science Classroom</t>
  </si>
  <si>
    <t>Youth Services Area</t>
  </si>
  <si>
    <t>P. E. Gym</t>
  </si>
  <si>
    <t>Music Classroom</t>
  </si>
  <si>
    <t>G.C. Burkhead Elementary School</t>
  </si>
  <si>
    <t>749/750</t>
  </si>
  <si>
    <t>1786/1579</t>
  </si>
  <si>
    <t>1564/1165</t>
  </si>
  <si>
    <t>787/804</t>
  </si>
  <si>
    <t>664/616</t>
  </si>
  <si>
    <t>582/600</t>
  </si>
  <si>
    <t>573/579</t>
  </si>
  <si>
    <t>471/600</t>
  </si>
  <si>
    <t>677/600</t>
  </si>
  <si>
    <t>587/600</t>
  </si>
  <si>
    <t>520/557</t>
  </si>
  <si>
    <t>692/551</t>
  </si>
  <si>
    <t>696/730</t>
  </si>
  <si>
    <t>472/500</t>
  </si>
  <si>
    <t>476/475</t>
  </si>
  <si>
    <t>432/525</t>
  </si>
  <si>
    <t>PS-K Center</t>
  </si>
  <si>
    <t>1-5 Center</t>
  </si>
  <si>
    <t>294/375</t>
  </si>
  <si>
    <r>
      <t xml:space="preserve">Major Renovation to the 1966, 1969, and 1985 portions of the building to include; Windows, doors, frames and hardware, roof replacement, interior finishes and accessories, electric, plumbing, ADA access, fire alarm, suppression and annunciation, site improvements, security upgrades, &amp; freshman wing HVAC, cafeteria and kitchen renovation, with internal program reconfiguration to meet KDE model program for a 2000 student high school </t>
    </r>
    <r>
      <rPr>
        <i/>
        <sz val="10"/>
        <rFont val="Times New Roman"/>
        <family val="1"/>
      </rPr>
      <t xml:space="preserve">The 1995 portion of the building to include; life safety and security upgrades, HVAC replacement, ADA upgrade and roof replacement. </t>
    </r>
  </si>
  <si>
    <t>College View Alternative School</t>
  </si>
  <si>
    <r>
      <t xml:space="preserve">Major Renovation to the 1967, 1968 and 1971 portions of the building to include; HVAC Replacement, windows, doors, frames and hardware, roof replacement, interior finishes and accessories, electric, plumbing, ADA access, fire alarm, suppression and annunciation, site improvement, security upgrades, asphalt paving. </t>
    </r>
    <r>
      <rPr>
        <i/>
        <sz val="10"/>
        <rFont val="Times New Roman"/>
        <family val="1"/>
      </rPr>
      <t xml:space="preserve">The 1992 portion of the building to include; life safety and security upgrades, HVAC replacement, ADA upgrade and roof replacement. </t>
    </r>
  </si>
  <si>
    <t>Major renovation to include: ADA compliance, Life Safety, Lighting and Mechanical.</t>
  </si>
  <si>
    <t xml:space="preserve">Transitional </t>
  </si>
  <si>
    <t>Cecilia Valley Elementary Addition - Conversion to PS, K-8 School</t>
  </si>
  <si>
    <t>Major addition to support 300 additional middle school students, to convert Cecilia Valley Elementary School into an 950 Student capacity PS, K-8 facility, and to replace West Hardin Middle School.</t>
  </si>
  <si>
    <t>to become a</t>
  </si>
  <si>
    <t>PS-8 Center</t>
  </si>
  <si>
    <t>992/967</t>
  </si>
  <si>
    <t>Art Classroom</t>
  </si>
  <si>
    <t>Band Room</t>
  </si>
  <si>
    <t>Vocal Music Room</t>
  </si>
  <si>
    <t>Tech Ed Allowance</t>
  </si>
  <si>
    <t>Physical Education</t>
  </si>
  <si>
    <t>300/750</t>
  </si>
  <si>
    <r>
      <t>6</t>
    </r>
    <r>
      <rPr>
        <b/>
        <sz val="10"/>
        <color theme="1"/>
        <rFont val="Times New Roman"/>
        <family val="1"/>
      </rPr>
      <t>-</t>
    </r>
    <r>
      <rPr>
        <sz val="10"/>
        <color theme="1"/>
        <rFont val="Times New Roman"/>
        <family val="1"/>
      </rPr>
      <t>8 Center</t>
    </r>
  </si>
  <si>
    <r>
      <t>Major renovation/additions of educational facilities;</t>
    </r>
    <r>
      <rPr>
        <sz val="8"/>
        <color theme="1"/>
        <rFont val="Times New Roman"/>
        <family val="1"/>
      </rPr>
      <t xml:space="preserve"> including expansions, kitchens, cafeterias, libraries, </t>
    </r>
  </si>
  <si>
    <r>
      <t xml:space="preserve">Major Renovation to the 1972 and 1973 portions of the building to include; doors, frames and hardware, windows, roof replacement, interior finishes and accessories, electric, plumbing, ADA access, fire alarm, suppression and annunciation, interior walls, site improvements, security upgrades, with internal program reconfiguration to meet KDE model program for a </t>
    </r>
    <r>
      <rPr>
        <sz val="10"/>
        <rFont val="Times New Roman"/>
        <family val="1"/>
      </rPr>
      <t xml:space="preserve">elementary school. </t>
    </r>
    <r>
      <rPr>
        <i/>
        <sz val="10"/>
        <rFont val="Times New Roman"/>
        <family val="1"/>
      </rPr>
      <t xml:space="preserve">The 1992 portion of the building to include; life safety and security upgrades, HVAC replacement, ADA upgrade and roof replacement. </t>
    </r>
  </si>
  <si>
    <r>
      <t xml:space="preserve">Major Renovation to include; roof replacement, fire protection and annunciation systems, ADA accessibility, security upgrades, with internal program reconfiguration to meet KDE model program for a </t>
    </r>
    <r>
      <rPr>
        <sz val="10"/>
        <rFont val="Times New Roman"/>
        <family val="1"/>
      </rPr>
      <t>middle school.</t>
    </r>
  </si>
  <si>
    <r>
      <t xml:space="preserve">Major Renovation to include; partial roof replacement, fire alarm, suppression and annunciation ADA accessibility, security upgrades, with internal program reconfiguration to meet KDE model program for a </t>
    </r>
    <r>
      <rPr>
        <sz val="10"/>
        <rFont val="Times New Roman"/>
        <family val="1"/>
      </rPr>
      <t>middle school.</t>
    </r>
  </si>
  <si>
    <r>
      <t xml:space="preserve">Major Renovation to include;  interior finishes &amp; accessories, windows, doors, frames and hardware, ADA access, fire alarm, and annunciation, site improvements, asphalt paving, security upgrades, with internal program reconfiguration to meet KDE model program for a </t>
    </r>
    <r>
      <rPr>
        <sz val="10"/>
        <rFont val="Times New Roman"/>
        <family val="1"/>
      </rPr>
      <t>elementary school.</t>
    </r>
  </si>
  <si>
    <r>
      <t xml:space="preserve">Major Renovation to the 1981 portion of the building to include; windows, doors, frames and hardware, roof replacement, interior finishes and accessories, electric, plumbing, ADA access, fire alarm, suppression and annunciation, site improvement, security upgrades, with internal program reconfiguration to meet KDE model program for a </t>
    </r>
    <r>
      <rPr>
        <sz val="10"/>
        <rFont val="Times New Roman"/>
        <family val="1"/>
      </rPr>
      <t xml:space="preserve">elementary school. </t>
    </r>
    <r>
      <rPr>
        <i/>
        <sz val="10"/>
        <rFont val="Times New Roman"/>
        <family val="1"/>
      </rPr>
      <t xml:space="preserve">The 1991 portion of the building to include; life safety and security upgrades, HVAC replacement, ADA upgrade and roof replacement. </t>
    </r>
  </si>
  <si>
    <r>
      <t xml:space="preserve">Major Renovation to include; HVAC Replacement, ADA access, fire alarm, suppression and annunciation, site improvement, security upgrades, with internal program reconfiguration to meet KDE model program for a </t>
    </r>
    <r>
      <rPr>
        <sz val="10"/>
        <rFont val="Times New Roman"/>
        <family val="1"/>
      </rPr>
      <t>elementary school.</t>
    </r>
  </si>
  <si>
    <t>000/800</t>
  </si>
  <si>
    <t>KBE APPROVAL DATE: JUNE 2017</t>
  </si>
  <si>
    <t>NEXT DFP DUE: JUNE 2021</t>
  </si>
  <si>
    <t>DFP REVISIONS</t>
  </si>
  <si>
    <t>BOLD</t>
  </si>
  <si>
    <t>AMEND. NO. 1: FEB 2018</t>
  </si>
  <si>
    <r>
      <t>000/9</t>
    </r>
    <r>
      <rPr>
        <b/>
        <sz val="10"/>
        <color theme="1"/>
        <rFont val="Times New Roman"/>
        <family val="1"/>
      </rPr>
      <t>5</t>
    </r>
    <r>
      <rPr>
        <sz val="10"/>
        <color theme="1"/>
        <rFont val="Times New Roman"/>
        <family val="1"/>
      </rPr>
      <t>0</t>
    </r>
  </si>
  <si>
    <r>
      <t xml:space="preserve">PS-5, </t>
    </r>
    <r>
      <rPr>
        <b/>
        <sz val="10"/>
        <rFont val="Times New Roman"/>
        <family val="1"/>
      </rPr>
      <t>PS-8</t>
    </r>
    <r>
      <rPr>
        <sz val="10"/>
        <rFont val="Times New Roman"/>
        <family val="1"/>
      </rPr>
      <t>, 6-8, 9-12</t>
    </r>
  </si>
  <si>
    <r>
      <t xml:space="preserve">2018 Student </t>
    </r>
    <r>
      <rPr>
        <b/>
        <u/>
        <sz val="10"/>
        <rFont val="TIMES NEW ROMAN"/>
        <family val="1"/>
      </rPr>
      <t xml:space="preserve">Enrollment </t>
    </r>
    <r>
      <rPr>
        <b/>
        <sz val="10"/>
        <rFont val="Times New Roman"/>
        <family val="1"/>
      </rPr>
      <t>Capacity</t>
    </r>
  </si>
  <si>
    <t>DRAFT</t>
  </si>
  <si>
    <t>532/903</t>
  </si>
  <si>
    <t>514/500</t>
  </si>
  <si>
    <t>649/875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</si>
</sst>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
  </numFmts>
  <fonts count="42" x14ac:knownFonts="1">
    <font>
      <sz val="10"/>
      <name val="Arial"/>
    </font>
    <font>
      <b/>
      <sz val="14"/>
      <name val="Times New Roman"/>
      <family val="1"/>
    </font>
    <font>
      <b/>
      <sz val="11"/>
      <name val="Times New Roman"/>
      <family val="1"/>
    </font>
    <font>
      <sz val="11"/>
      <name val="Times New Roman"/>
      <family val="1"/>
    </font>
    <font>
      <sz val="10"/>
      <name val="Times New Roman"/>
      <family val="1"/>
    </font>
    <font>
      <b/>
      <sz val="10"/>
      <name val="Times New Roman"/>
      <family val="1"/>
    </font>
    <font>
      <b/>
      <u/>
      <sz val="10"/>
      <name val="TIMES NEW ROMAN"/>
      <family val="1"/>
    </font>
    <font>
      <sz val="8"/>
      <name val="Times New Roman"/>
      <family val="1"/>
    </font>
    <font>
      <b/>
      <sz val="10"/>
      <color indexed="10"/>
      <name val="Arial"/>
      <family val="2"/>
    </font>
    <font>
      <sz val="10"/>
      <name val="Arial"/>
      <family val="2"/>
    </font>
    <font>
      <b/>
      <sz val="10"/>
      <name val="Arial"/>
      <family val="2"/>
    </font>
    <font>
      <b/>
      <sz val="9"/>
      <name val="Times New Roman"/>
      <family val="1"/>
    </font>
    <font>
      <sz val="10"/>
      <color rgb="FF00B050"/>
      <name val="Arial"/>
      <family val="2"/>
    </font>
    <font>
      <sz val="10"/>
      <name val="Arial"/>
      <family val="2"/>
    </font>
    <font>
      <sz val="10"/>
      <color rgb="FF0F243E"/>
      <name val="Arial"/>
      <family val="2"/>
    </font>
    <font>
      <sz val="7"/>
      <color rgb="FF0F243E"/>
      <name val="Times New Roman"/>
      <family val="1"/>
    </font>
    <font>
      <sz val="11"/>
      <name val="Calibri"/>
      <family val="2"/>
      <scheme val="minor"/>
    </font>
    <font>
      <sz val="10"/>
      <color indexed="12"/>
      <name val="Times New Roman"/>
      <family val="1"/>
    </font>
    <font>
      <sz val="9"/>
      <color indexed="12"/>
      <name val="Times New Roman"/>
      <family val="1"/>
    </font>
    <font>
      <sz val="12"/>
      <name val="Times New Roman"/>
      <family val="1"/>
    </font>
    <font>
      <sz val="9"/>
      <name val="Times New Roman"/>
      <family val="1"/>
    </font>
    <font>
      <i/>
      <sz val="10"/>
      <name val="Times New Roman"/>
      <family val="1"/>
    </font>
    <font>
      <sz val="12"/>
      <color rgb="FFFF0000"/>
      <name val="Times New Roman"/>
      <family val="1"/>
    </font>
    <font>
      <sz val="10"/>
      <color rgb="FFFF0000"/>
      <name val="Times New Roman"/>
      <family val="1"/>
    </font>
    <font>
      <sz val="10"/>
      <color rgb="FFFF0000"/>
      <name val="Arial"/>
      <family val="2"/>
    </font>
    <font>
      <sz val="12"/>
      <color rgb="FF0070C0"/>
      <name val="Times New Roman"/>
      <family val="1"/>
    </font>
    <font>
      <b/>
      <sz val="10"/>
      <color rgb="FF00B050"/>
      <name val="Times New Roman"/>
      <family val="1"/>
    </font>
    <font>
      <sz val="12"/>
      <color theme="0"/>
      <name val="Times New Roman"/>
      <family val="1"/>
    </font>
    <font>
      <sz val="10"/>
      <color theme="0"/>
      <name val="Arial"/>
      <family val="2"/>
    </font>
    <font>
      <sz val="10"/>
      <color theme="1"/>
      <name val="Arial"/>
      <family val="2"/>
    </font>
    <font>
      <sz val="10"/>
      <color theme="1"/>
      <name val="Times New Roman"/>
      <family val="1"/>
    </font>
    <font>
      <sz val="8"/>
      <color theme="1"/>
      <name val="Times New Roman"/>
      <family val="1"/>
    </font>
    <font>
      <sz val="8"/>
      <color theme="1"/>
      <name val="Arial"/>
      <family val="2"/>
    </font>
    <font>
      <b/>
      <sz val="10"/>
      <color theme="1"/>
      <name val="Times New Roman"/>
      <family val="1"/>
    </font>
    <font>
      <strike/>
      <sz val="10"/>
      <color theme="1"/>
      <name val="Times New Roman"/>
      <family val="1"/>
    </font>
    <font>
      <sz val="8"/>
      <color rgb="FFFF0000"/>
      <name val="Arial"/>
      <family val="2"/>
    </font>
    <font>
      <sz val="8"/>
      <color rgb="FFFF0000"/>
      <name val="Times New Roman"/>
      <family val="1"/>
    </font>
    <font>
      <b/>
      <sz val="8"/>
      <color rgb="FFFF0000"/>
      <name val="Times New Roman"/>
      <family val="1"/>
    </font>
    <font>
      <sz val="8"/>
      <color theme="0"/>
      <name val="Times New Roman"/>
      <family val="1"/>
    </font>
    <font>
      <b/>
      <u/>
      <sz val="9"/>
      <name val="Times New Roman"/>
      <family val="1"/>
    </font>
    <font>
      <b/>
      <sz val="8"/>
      <name val="Times New Roman"/>
      <family val="1"/>
    </font>
    <font>
      <b/>
      <sz val="9"/>
      <color rgb="FFFF0000"/>
      <name val="Times New Roman"/>
      <family val="1"/>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5">
    <xf numFmtId="0" fontId="0" fillId="0" borderId="0"/>
    <xf numFmtId="9" fontId="13" fillId="0" borderId="0" applyFont="0" applyFill="0" applyBorder="0" applyAlignment="0" applyProtection="0"/>
    <xf numFmtId="44" fontId="13" fillId="0" borderId="0" applyFont="0" applyFill="0" applyBorder="0" applyAlignment="0" applyProtection="0"/>
    <xf numFmtId="0" fontId="9" fillId="0" borderId="0"/>
    <xf numFmtId="0" fontId="9" fillId="0" borderId="0"/>
  </cellStyleXfs>
  <cellXfs count="201">
    <xf numFmtId="0" fontId="0" fillId="0" borderId="0" xfId="0"/>
    <xf numFmtId="49" fontId="2" fillId="0" borderId="0" xfId="0" applyNumberFormat="1" applyFont="1" applyAlignment="1">
      <alignment horizontal="left"/>
    </xf>
    <xf numFmtId="49" fontId="3" fillId="0" borderId="0" xfId="0" applyNumberFormat="1" applyFont="1" applyAlignment="1">
      <alignment horizontal="center"/>
    </xf>
    <xf numFmtId="0" fontId="3" fillId="0" borderId="0" xfId="0" applyFont="1"/>
    <xf numFmtId="49" fontId="4" fillId="0" borderId="0" xfId="0" applyNumberFormat="1" applyFont="1" applyAlignment="1">
      <alignment horizontal="left"/>
    </xf>
    <xf numFmtId="0" fontId="4" fillId="0" borderId="0" xfId="0" applyFont="1"/>
    <xf numFmtId="0" fontId="2" fillId="0" borderId="0" xfId="0" applyFont="1"/>
    <xf numFmtId="49" fontId="4" fillId="0" borderId="0" xfId="0" applyNumberFormat="1" applyFont="1" applyAlignment="1">
      <alignment horizontal="center"/>
    </xf>
    <xf numFmtId="0" fontId="2" fillId="0" borderId="1" xfId="0" applyFont="1" applyBorder="1"/>
    <xf numFmtId="49" fontId="2" fillId="0" borderId="2" xfId="0" applyNumberFormat="1" applyFont="1" applyBorder="1" applyAlignment="1">
      <alignment horizontal="center"/>
    </xf>
    <xf numFmtId="0" fontId="2" fillId="0" borderId="2" xfId="0" applyFont="1" applyBorder="1"/>
    <xf numFmtId="49" fontId="5" fillId="0" borderId="0" xfId="0" applyNumberFormat="1" applyFont="1" applyBorder="1" applyAlignment="1">
      <alignment horizontal="center"/>
    </xf>
    <xf numFmtId="0" fontId="5" fillId="0" borderId="0" xfId="0" applyFont="1" applyBorder="1"/>
    <xf numFmtId="0" fontId="4" fillId="0" borderId="0" xfId="0" applyFont="1" applyBorder="1"/>
    <xf numFmtId="49" fontId="4" fillId="0" borderId="0" xfId="0" applyNumberFormat="1" applyFont="1" applyBorder="1" applyAlignment="1">
      <alignment horizontal="center"/>
    </xf>
    <xf numFmtId="49" fontId="7" fillId="0" borderId="0" xfId="0" applyNumberFormat="1" applyFont="1" applyBorder="1" applyAlignment="1">
      <alignment horizontal="left"/>
    </xf>
    <xf numFmtId="0" fontId="4" fillId="0" borderId="0" xfId="0" applyFont="1" applyBorder="1" applyAlignment="1">
      <alignment horizontal="center"/>
    </xf>
    <xf numFmtId="0" fontId="5" fillId="0" borderId="0" xfId="0" applyFont="1" applyBorder="1" applyAlignment="1">
      <alignment horizontal="left"/>
    </xf>
    <xf numFmtId="0" fontId="3" fillId="0" borderId="0" xfId="0" applyFont="1" applyBorder="1"/>
    <xf numFmtId="49" fontId="5" fillId="0" borderId="4" xfId="0" applyNumberFormat="1" applyFont="1" applyBorder="1" applyAlignment="1">
      <alignment horizontal="left"/>
    </xf>
    <xf numFmtId="49" fontId="5" fillId="0" borderId="5" xfId="0" applyNumberFormat="1" applyFont="1" applyBorder="1" applyAlignment="1">
      <alignment horizontal="center"/>
    </xf>
    <xf numFmtId="0" fontId="5" fillId="0" borderId="5" xfId="0" applyFont="1" applyBorder="1"/>
    <xf numFmtId="0" fontId="8" fillId="0" borderId="0" xfId="0" applyFont="1"/>
    <xf numFmtId="0" fontId="9" fillId="0" borderId="0" xfId="0" applyFont="1"/>
    <xf numFmtId="0" fontId="10" fillId="0" borderId="0" xfId="0" applyFont="1"/>
    <xf numFmtId="0" fontId="12" fillId="0" borderId="0" xfId="0" applyFont="1"/>
    <xf numFmtId="0" fontId="4" fillId="0" borderId="0" xfId="0" applyFont="1" applyFill="1" applyBorder="1"/>
    <xf numFmtId="0" fontId="3" fillId="0" borderId="0" xfId="0" applyFont="1" applyFill="1"/>
    <xf numFmtId="0" fontId="4" fillId="0" borderId="0" xfId="0" applyFont="1" applyFill="1"/>
    <xf numFmtId="0" fontId="5" fillId="0" borderId="0" xfId="0" applyFont="1" applyFill="1"/>
    <xf numFmtId="0" fontId="5" fillId="0" borderId="0" xfId="0" applyFont="1" applyFill="1" applyAlignment="1">
      <alignment horizontal="center" wrapText="1"/>
    </xf>
    <xf numFmtId="0" fontId="9" fillId="0" borderId="0" xfId="0" applyFont="1" applyFill="1"/>
    <xf numFmtId="0" fontId="2" fillId="0" borderId="2" xfId="0" applyFont="1" applyFill="1" applyBorder="1"/>
    <xf numFmtId="0" fontId="2" fillId="0" borderId="3" xfId="0" applyFont="1" applyFill="1" applyBorder="1"/>
    <xf numFmtId="164" fontId="4" fillId="0" borderId="0" xfId="0" applyNumberFormat="1" applyFont="1" applyFill="1"/>
    <xf numFmtId="164" fontId="4" fillId="0" borderId="0" xfId="0" applyNumberFormat="1" applyFont="1" applyFill="1" applyBorder="1"/>
    <xf numFmtId="0" fontId="9" fillId="0" borderId="0" xfId="0" applyFont="1" applyFill="1" applyAlignment="1">
      <alignment wrapText="1"/>
    </xf>
    <xf numFmtId="9" fontId="4" fillId="0" borderId="0" xfId="0" applyNumberFormat="1" applyFont="1" applyFill="1" applyBorder="1"/>
    <xf numFmtId="3" fontId="4" fillId="0" borderId="0" xfId="0" applyNumberFormat="1" applyFont="1" applyFill="1" applyBorder="1"/>
    <xf numFmtId="0" fontId="3" fillId="0" borderId="0" xfId="0" applyFont="1" applyFill="1" applyBorder="1"/>
    <xf numFmtId="164" fontId="4" fillId="0" borderId="0" xfId="0" applyNumberFormat="1" applyFont="1" applyFill="1" applyBorder="1" applyAlignment="1">
      <alignment horizontal="right"/>
    </xf>
    <xf numFmtId="0" fontId="9" fillId="0" borderId="0" xfId="0" applyFont="1" applyFill="1" applyAlignment="1"/>
    <xf numFmtId="0" fontId="5" fillId="0" borderId="5" xfId="0" applyFont="1" applyFill="1" applyBorder="1"/>
    <xf numFmtId="0" fontId="14" fillId="0" borderId="0" xfId="0" applyFont="1" applyAlignment="1">
      <alignment horizontal="left" vertical="center" indent="4"/>
    </xf>
    <xf numFmtId="44" fontId="0" fillId="0" borderId="0" xfId="2" applyFont="1"/>
    <xf numFmtId="49" fontId="5" fillId="0" borderId="0" xfId="0" applyNumberFormat="1" applyFont="1" applyAlignment="1">
      <alignment horizontal="center"/>
    </xf>
    <xf numFmtId="0" fontId="4" fillId="0" borderId="0" xfId="3" applyFont="1" applyFill="1" applyBorder="1"/>
    <xf numFmtId="3" fontId="4" fillId="0" borderId="0" xfId="3" applyNumberFormat="1" applyFont="1" applyFill="1" applyBorder="1"/>
    <xf numFmtId="164" fontId="4" fillId="0" borderId="0" xfId="3" applyNumberFormat="1" applyFont="1" applyFill="1" applyBorder="1"/>
    <xf numFmtId="3" fontId="4" fillId="0" borderId="0" xfId="3" applyNumberFormat="1" applyFont="1" applyFill="1" applyAlignment="1">
      <alignment horizontal="right"/>
    </xf>
    <xf numFmtId="0" fontId="4" fillId="0" borderId="0" xfId="3" applyFont="1" applyFill="1"/>
    <xf numFmtId="164" fontId="4" fillId="0" borderId="0" xfId="3" applyNumberFormat="1" applyFont="1" applyFill="1" applyAlignment="1">
      <alignment horizontal="right"/>
    </xf>
    <xf numFmtId="0" fontId="4" fillId="0" borderId="0" xfId="3" applyFont="1" applyFill="1" applyBorder="1" applyAlignment="1">
      <alignment horizontal="center"/>
    </xf>
    <xf numFmtId="0" fontId="4" fillId="0" borderId="0" xfId="3" applyFont="1" applyFill="1" applyAlignment="1">
      <alignment horizontal="center"/>
    </xf>
    <xf numFmtId="0" fontId="4" fillId="0" borderId="0" xfId="4" applyFont="1" applyFill="1" applyBorder="1" applyAlignment="1">
      <alignment horizontal="center"/>
    </xf>
    <xf numFmtId="0" fontId="4" fillId="0" borderId="0" xfId="4" applyFont="1" applyFill="1" applyBorder="1"/>
    <xf numFmtId="3" fontId="4" fillId="0" borderId="0" xfId="4" applyNumberFormat="1" applyFont="1" applyFill="1" applyBorder="1"/>
    <xf numFmtId="49" fontId="4" fillId="0" borderId="0" xfId="4" applyNumberFormat="1" applyFont="1" applyFill="1" applyBorder="1" applyAlignment="1">
      <alignment horizontal="center"/>
    </xf>
    <xf numFmtId="0" fontId="4" fillId="0" borderId="0" xfId="4" applyFont="1" applyFill="1"/>
    <xf numFmtId="164" fontId="4" fillId="0" borderId="0" xfId="4" applyNumberFormat="1" applyFont="1" applyFill="1" applyBorder="1" applyAlignment="1">
      <alignment horizontal="right"/>
    </xf>
    <xf numFmtId="0" fontId="4" fillId="0" borderId="0" xfId="4" applyFont="1" applyFill="1" applyBorder="1" applyAlignment="1"/>
    <xf numFmtId="49" fontId="4" fillId="0" borderId="0" xfId="3" applyNumberFormat="1" applyFont="1" applyFill="1" applyAlignment="1">
      <alignment horizontal="center"/>
    </xf>
    <xf numFmtId="3" fontId="4" fillId="0" borderId="0" xfId="3" applyNumberFormat="1" applyFont="1" applyFill="1"/>
    <xf numFmtId="49" fontId="4" fillId="0" borderId="0" xfId="3" applyNumberFormat="1" applyFont="1" applyFill="1" applyBorder="1" applyAlignment="1">
      <alignment horizontal="center"/>
    </xf>
    <xf numFmtId="9" fontId="4" fillId="0" borderId="0" xfId="3" applyNumberFormat="1" applyFont="1" applyFill="1" applyBorder="1"/>
    <xf numFmtId="0" fontId="16" fillId="0" borderId="0" xfId="0" applyFont="1" applyFill="1"/>
    <xf numFmtId="9" fontId="4" fillId="0" borderId="0" xfId="3" applyNumberFormat="1" applyFont="1" applyFill="1"/>
    <xf numFmtId="0" fontId="5" fillId="0" borderId="0" xfId="3" applyFont="1" applyFill="1"/>
    <xf numFmtId="0" fontId="0" fillId="0" borderId="0" xfId="0" applyAlignment="1"/>
    <xf numFmtId="0" fontId="18" fillId="0" borderId="0" xfId="0" applyFont="1"/>
    <xf numFmtId="3" fontId="19" fillId="0" borderId="8" xfId="0" applyNumberFormat="1" applyFont="1" applyBorder="1"/>
    <xf numFmtId="0" fontId="11" fillId="0" borderId="8" xfId="0" applyFont="1" applyBorder="1" applyAlignment="1"/>
    <xf numFmtId="0" fontId="11" fillId="0" borderId="9" xfId="0" applyFont="1" applyBorder="1" applyAlignment="1"/>
    <xf numFmtId="0" fontId="19" fillId="0" borderId="0" xfId="0" applyFont="1"/>
    <xf numFmtId="3" fontId="19" fillId="0" borderId="0" xfId="0" applyNumberFormat="1" applyFont="1" applyBorder="1"/>
    <xf numFmtId="49" fontId="1" fillId="0" borderId="11" xfId="0" applyNumberFormat="1" applyFont="1" applyBorder="1" applyAlignment="1"/>
    <xf numFmtId="9" fontId="4" fillId="0" borderId="0" xfId="0" applyNumberFormat="1" applyFont="1" applyFill="1" applyBorder="1" applyAlignment="1"/>
    <xf numFmtId="0" fontId="17" fillId="0" borderId="0" xfId="0" applyFont="1" applyBorder="1"/>
    <xf numFmtId="0" fontId="1" fillId="0" borderId="11" xfId="0" applyFont="1" applyBorder="1" applyAlignment="1"/>
    <xf numFmtId="0" fontId="1" fillId="0" borderId="0" xfId="0" applyFont="1" applyAlignment="1"/>
    <xf numFmtId="49" fontId="4" fillId="0" borderId="0" xfId="0" applyNumberFormat="1" applyFont="1" applyFill="1" applyAlignment="1">
      <alignment horizontal="left"/>
    </xf>
    <xf numFmtId="49" fontId="4" fillId="0" borderId="0" xfId="0" applyNumberFormat="1" applyFont="1" applyFill="1" applyAlignment="1">
      <alignment horizontal="center"/>
    </xf>
    <xf numFmtId="0" fontId="4" fillId="0" borderId="0" xfId="3" applyFont="1" applyFill="1" applyAlignment="1">
      <alignment wrapText="1"/>
    </xf>
    <xf numFmtId="0" fontId="4" fillId="0" borderId="0" xfId="4" applyFont="1" applyFill="1" applyAlignment="1">
      <alignment wrapText="1"/>
    </xf>
    <xf numFmtId="0" fontId="4" fillId="0" borderId="0" xfId="0" applyFont="1" applyBorder="1" applyAlignment="1">
      <alignment wrapText="1"/>
    </xf>
    <xf numFmtId="0" fontId="9" fillId="0" borderId="0" xfId="0" applyFont="1" applyAlignment="1">
      <alignment wrapText="1"/>
    </xf>
    <xf numFmtId="49" fontId="20" fillId="0" borderId="0" xfId="0" applyNumberFormat="1" applyFont="1" applyAlignment="1">
      <alignment horizontal="left"/>
    </xf>
    <xf numFmtId="49" fontId="20" fillId="0" borderId="0" xfId="0" applyNumberFormat="1" applyFont="1" applyAlignment="1">
      <alignment horizontal="center"/>
    </xf>
    <xf numFmtId="0" fontId="20" fillId="0" borderId="0" xfId="0" applyFont="1"/>
    <xf numFmtId="3" fontId="20" fillId="0" borderId="0" xfId="0" applyNumberFormat="1" applyFont="1"/>
    <xf numFmtId="0" fontId="7" fillId="0" borderId="0" xfId="0" applyFont="1" applyFill="1" applyAlignment="1">
      <alignment horizontal="center" wrapText="1"/>
    </xf>
    <xf numFmtId="9" fontId="7" fillId="0" borderId="0" xfId="0" applyNumberFormat="1" applyFont="1" applyFill="1" applyAlignment="1">
      <alignment horizontal="center"/>
    </xf>
    <xf numFmtId="164" fontId="4" fillId="0" borderId="0" xfId="0" applyNumberFormat="1" applyFont="1" applyBorder="1"/>
    <xf numFmtId="164" fontId="4" fillId="0" borderId="0" xfId="3" applyNumberFormat="1" applyFont="1" applyFill="1" applyAlignment="1">
      <alignment horizontal="right" wrapText="1"/>
    </xf>
    <xf numFmtId="3" fontId="4" fillId="0" borderId="0" xfId="0" applyNumberFormat="1" applyFont="1" applyBorder="1"/>
    <xf numFmtId="9" fontId="4" fillId="0" borderId="0" xfId="0" applyNumberFormat="1" applyFont="1" applyBorder="1"/>
    <xf numFmtId="3" fontId="20" fillId="0" borderId="0" xfId="0" applyNumberFormat="1" applyFont="1" applyFill="1" applyBorder="1"/>
    <xf numFmtId="0" fontId="20" fillId="0" borderId="0" xfId="0" applyFont="1" applyBorder="1"/>
    <xf numFmtId="0" fontId="20" fillId="0" borderId="0" xfId="0" applyFont="1" applyFill="1" applyBorder="1" applyAlignment="1">
      <alignment horizontal="center"/>
    </xf>
    <xf numFmtId="0" fontId="20" fillId="0" borderId="0" xfId="0" applyFont="1" applyFill="1" applyBorder="1"/>
    <xf numFmtId="9" fontId="20" fillId="0" borderId="0" xfId="0" applyNumberFormat="1" applyFont="1" applyFill="1" applyBorder="1"/>
    <xf numFmtId="0" fontId="4" fillId="0" borderId="0" xfId="0" applyFont="1" applyFill="1" applyBorder="1" applyAlignment="1">
      <alignment wrapText="1"/>
    </xf>
    <xf numFmtId="0" fontId="4" fillId="0" borderId="0" xfId="0" applyFont="1" applyFill="1" applyAlignment="1">
      <alignment horizontal="left"/>
    </xf>
    <xf numFmtId="49" fontId="23" fillId="0" borderId="0" xfId="0" applyNumberFormat="1" applyFont="1" applyBorder="1" applyAlignment="1">
      <alignment horizontal="center"/>
    </xf>
    <xf numFmtId="0" fontId="24" fillId="0" borderId="0" xfId="0" applyFont="1"/>
    <xf numFmtId="49" fontId="26" fillId="0" borderId="0" xfId="0" applyNumberFormat="1" applyFont="1" applyAlignment="1">
      <alignment horizontal="center"/>
    </xf>
    <xf numFmtId="0" fontId="22" fillId="0" borderId="0" xfId="0" applyFont="1" applyBorder="1" applyAlignment="1">
      <alignment wrapText="1"/>
    </xf>
    <xf numFmtId="0" fontId="22" fillId="0" borderId="14" xfId="0" applyFont="1" applyBorder="1" applyAlignment="1">
      <alignment wrapText="1"/>
    </xf>
    <xf numFmtId="0" fontId="25" fillId="0" borderId="0" xfId="0" applyFont="1" applyBorder="1" applyAlignment="1">
      <alignment wrapText="1"/>
    </xf>
    <xf numFmtId="0" fontId="25" fillId="0" borderId="14" xfId="0" applyFont="1" applyBorder="1" applyAlignment="1">
      <alignment wrapText="1"/>
    </xf>
    <xf numFmtId="0" fontId="25" fillId="0" borderId="11" xfId="0" applyFont="1" applyBorder="1" applyAlignment="1">
      <alignment wrapText="1"/>
    </xf>
    <xf numFmtId="0" fontId="25" fillId="0" borderId="12" xfId="0" applyFont="1" applyBorder="1" applyAlignment="1">
      <alignment wrapText="1"/>
    </xf>
    <xf numFmtId="49" fontId="23" fillId="0" borderId="0" xfId="0" applyNumberFormat="1" applyFont="1" applyFill="1" applyAlignment="1">
      <alignment horizontal="left"/>
    </xf>
    <xf numFmtId="49" fontId="23" fillId="0" borderId="0" xfId="0" applyNumberFormat="1" applyFont="1" applyFill="1" applyAlignment="1">
      <alignment horizontal="center"/>
    </xf>
    <xf numFmtId="0" fontId="23" fillId="0" borderId="0" xfId="0" applyFont="1" applyFill="1"/>
    <xf numFmtId="164" fontId="4" fillId="0" borderId="0" xfId="0" applyNumberFormat="1" applyFont="1"/>
    <xf numFmtId="0" fontId="28" fillId="0" borderId="0" xfId="0" applyFont="1" applyFill="1" applyBorder="1" applyAlignment="1"/>
    <xf numFmtId="0" fontId="27" fillId="0" borderId="14" xfId="0" applyFont="1" applyFill="1" applyBorder="1" applyAlignment="1">
      <alignment wrapText="1"/>
    </xf>
    <xf numFmtId="0" fontId="30" fillId="0" borderId="0" xfId="0" applyFont="1" applyFill="1"/>
    <xf numFmtId="9" fontId="31" fillId="0" borderId="0" xfId="1" applyNumberFormat="1" applyFont="1" applyFill="1"/>
    <xf numFmtId="1" fontId="31" fillId="0" borderId="0" xfId="0" applyNumberFormat="1" applyFont="1" applyFill="1" applyAlignment="1">
      <alignment horizontal="center"/>
    </xf>
    <xf numFmtId="49" fontId="30" fillId="0" borderId="0" xfId="0" applyNumberFormat="1" applyFont="1" applyFill="1" applyAlignment="1">
      <alignment horizontal="center"/>
    </xf>
    <xf numFmtId="0" fontId="29" fillId="0" borderId="0" xfId="0" applyFont="1" applyFill="1"/>
    <xf numFmtId="9" fontId="32" fillId="0" borderId="0" xfId="0" applyNumberFormat="1" applyFont="1" applyFill="1"/>
    <xf numFmtId="0" fontId="32" fillId="0" borderId="0" xfId="0" applyFont="1" applyFill="1"/>
    <xf numFmtId="9" fontId="31" fillId="0" borderId="0" xfId="0" applyNumberFormat="1" applyFont="1" applyFill="1"/>
    <xf numFmtId="0" fontId="31" fillId="0" borderId="0" xfId="0" applyFont="1" applyFill="1"/>
    <xf numFmtId="0" fontId="30" fillId="0" borderId="0" xfId="0" applyFont="1" applyFill="1" applyAlignment="1">
      <alignment horizontal="center"/>
    </xf>
    <xf numFmtId="0" fontId="30" fillId="0" borderId="0" xfId="0" applyFont="1" applyFill="1" applyAlignment="1">
      <alignment horizontal="right"/>
    </xf>
    <xf numFmtId="0" fontId="30" fillId="0" borderId="0" xfId="3" applyFont="1" applyFill="1" applyBorder="1"/>
    <xf numFmtId="3" fontId="30" fillId="0" borderId="0" xfId="3" applyNumberFormat="1" applyFont="1" applyFill="1" applyBorder="1"/>
    <xf numFmtId="164" fontId="30" fillId="0" borderId="0" xfId="0" applyNumberFormat="1" applyFont="1" applyFill="1"/>
    <xf numFmtId="49" fontId="30" fillId="0" borderId="0" xfId="0" applyNumberFormat="1" applyFont="1" applyFill="1" applyAlignment="1">
      <alignment horizontal="left"/>
    </xf>
    <xf numFmtId="164" fontId="30" fillId="0" borderId="0" xfId="0" applyNumberFormat="1" applyFont="1" applyFill="1" applyBorder="1"/>
    <xf numFmtId="0" fontId="33" fillId="0" borderId="0" xfId="0" applyFont="1" applyFill="1" applyBorder="1"/>
    <xf numFmtId="0" fontId="30" fillId="0" borderId="0" xfId="0" applyFont="1" applyFill="1" applyBorder="1"/>
    <xf numFmtId="49" fontId="31" fillId="0" borderId="0" xfId="0" applyNumberFormat="1" applyFont="1" applyFill="1" applyBorder="1" applyAlignment="1">
      <alignment horizontal="left"/>
    </xf>
    <xf numFmtId="164" fontId="34" fillId="0" borderId="0" xfId="0" applyNumberFormat="1" applyFont="1" applyFill="1" applyBorder="1"/>
    <xf numFmtId="49" fontId="30" fillId="0" borderId="0" xfId="0" applyNumberFormat="1" applyFont="1" applyFill="1" applyBorder="1" applyAlignment="1">
      <alignment horizontal="center"/>
    </xf>
    <xf numFmtId="0" fontId="30" fillId="0" borderId="0" xfId="0" applyFont="1" applyFill="1" applyBorder="1" applyAlignment="1">
      <alignment horizontal="center"/>
    </xf>
    <xf numFmtId="3" fontId="30" fillId="0" borderId="0" xfId="0" applyNumberFormat="1" applyFont="1" applyFill="1" applyBorder="1"/>
    <xf numFmtId="9" fontId="30" fillId="0" borderId="0" xfId="0" applyNumberFormat="1" applyFont="1" applyFill="1" applyBorder="1"/>
    <xf numFmtId="9" fontId="30" fillId="0" borderId="0" xfId="0" applyNumberFormat="1" applyFont="1" applyFill="1"/>
    <xf numFmtId="3" fontId="30" fillId="0" borderId="0" xfId="0" applyNumberFormat="1" applyFont="1" applyFill="1"/>
    <xf numFmtId="49" fontId="30" fillId="0" borderId="0" xfId="4" applyNumberFormat="1" applyFont="1" applyFill="1" applyBorder="1" applyAlignment="1">
      <alignment horizontal="center"/>
    </xf>
    <xf numFmtId="0" fontId="30" fillId="0" borderId="0" xfId="4" applyFont="1" applyFill="1" applyBorder="1"/>
    <xf numFmtId="3" fontId="30" fillId="0" borderId="0" xfId="4" applyNumberFormat="1" applyFont="1" applyFill="1" applyBorder="1"/>
    <xf numFmtId="9" fontId="30" fillId="0" borderId="0" xfId="4" applyNumberFormat="1" applyFont="1" applyFill="1" applyBorder="1"/>
    <xf numFmtId="164" fontId="34" fillId="0" borderId="0" xfId="4" applyNumberFormat="1" applyFont="1" applyFill="1" applyBorder="1" applyAlignment="1">
      <alignment horizontal="right"/>
    </xf>
    <xf numFmtId="0" fontId="30" fillId="0" borderId="0" xfId="4" applyFont="1" applyFill="1" applyBorder="1" applyAlignment="1">
      <alignment wrapText="1"/>
    </xf>
    <xf numFmtId="164" fontId="30" fillId="0" borderId="0" xfId="4" applyNumberFormat="1" applyFont="1" applyFill="1" applyBorder="1"/>
    <xf numFmtId="49" fontId="30" fillId="0" borderId="0" xfId="0" applyNumberFormat="1" applyFont="1" applyAlignment="1">
      <alignment horizontal="left"/>
    </xf>
    <xf numFmtId="0" fontId="30" fillId="0" borderId="0" xfId="0" applyFont="1"/>
    <xf numFmtId="164" fontId="30" fillId="0" borderId="0" xfId="4" applyNumberFormat="1" applyFont="1" applyFill="1" applyBorder="1" applyAlignment="1">
      <alignment horizontal="right"/>
    </xf>
    <xf numFmtId="164" fontId="30" fillId="0" borderId="0" xfId="4" applyNumberFormat="1" applyFont="1" applyFill="1" applyAlignment="1">
      <alignment horizontal="right"/>
    </xf>
    <xf numFmtId="49" fontId="30" fillId="0" borderId="0" xfId="0" applyNumberFormat="1" applyFont="1" applyBorder="1" applyAlignment="1">
      <alignment horizontal="center"/>
    </xf>
    <xf numFmtId="0" fontId="30" fillId="0" borderId="0" xfId="0" applyFont="1" applyBorder="1"/>
    <xf numFmtId="9" fontId="30" fillId="0" borderId="0" xfId="4" applyNumberFormat="1" applyFont="1" applyFill="1"/>
    <xf numFmtId="164" fontId="30" fillId="0" borderId="0" xfId="4" applyNumberFormat="1" applyFont="1" applyFill="1" applyBorder="1" applyAlignment="1">
      <alignment horizontal="right" wrapText="1"/>
    </xf>
    <xf numFmtId="49" fontId="30" fillId="0" borderId="0" xfId="4" applyNumberFormat="1" applyFont="1" applyFill="1" applyAlignment="1">
      <alignment horizontal="center"/>
    </xf>
    <xf numFmtId="0" fontId="30" fillId="0" borderId="0" xfId="4" applyFont="1" applyFill="1"/>
    <xf numFmtId="164" fontId="30" fillId="0" borderId="0" xfId="3" applyNumberFormat="1" applyFont="1" applyFill="1" applyAlignment="1">
      <alignment horizontal="right" wrapText="1"/>
    </xf>
    <xf numFmtId="49" fontId="23" fillId="0" borderId="0" xfId="0" applyNumberFormat="1" applyFont="1" applyAlignment="1">
      <alignment horizontal="left"/>
    </xf>
    <xf numFmtId="0" fontId="23" fillId="0" borderId="0" xfId="0" applyFont="1"/>
    <xf numFmtId="0" fontId="36" fillId="0" borderId="0" xfId="0" applyNumberFormat="1" applyFont="1" applyFill="1" applyAlignment="1" applyProtection="1">
      <alignment horizontal="center"/>
      <protection locked="0"/>
    </xf>
    <xf numFmtId="1" fontId="36" fillId="0" borderId="0" xfId="0" applyNumberFormat="1" applyFont="1" applyFill="1" applyAlignment="1" applyProtection="1">
      <alignment horizontal="center"/>
      <protection locked="0"/>
    </xf>
    <xf numFmtId="0" fontId="36" fillId="0" borderId="0" xfId="0" applyFont="1" applyFill="1" applyProtection="1">
      <protection locked="0"/>
    </xf>
    <xf numFmtId="0" fontId="38" fillId="0" borderId="0" xfId="0" applyFont="1" applyFill="1" applyProtection="1">
      <protection locked="0"/>
    </xf>
    <xf numFmtId="0" fontId="36" fillId="0" borderId="0" xfId="0" applyFont="1" applyFill="1" applyAlignment="1" applyProtection="1">
      <alignment horizontal="center"/>
      <protection locked="0"/>
    </xf>
    <xf numFmtId="0" fontId="7" fillId="0" borderId="0" xfId="0" applyFont="1" applyFill="1" applyProtection="1">
      <protection locked="0"/>
    </xf>
    <xf numFmtId="49" fontId="23" fillId="0" borderId="0" xfId="0" applyNumberFormat="1" applyFont="1" applyAlignment="1">
      <alignment horizontal="center"/>
    </xf>
    <xf numFmtId="9" fontId="36" fillId="0" borderId="0" xfId="1" applyFont="1" applyFill="1" applyProtection="1">
      <protection locked="0"/>
    </xf>
    <xf numFmtId="0" fontId="35" fillId="0" borderId="0" xfId="0" applyFont="1" applyFill="1" applyAlignment="1">
      <alignment horizontal="center" wrapText="1"/>
    </xf>
    <xf numFmtId="0" fontId="35" fillId="0" borderId="0" xfId="0" applyFont="1" applyFill="1"/>
    <xf numFmtId="0" fontId="35" fillId="0" borderId="0" xfId="0" applyFont="1" applyFill="1" applyAlignment="1">
      <alignment horizontal="center"/>
    </xf>
    <xf numFmtId="0" fontId="37" fillId="0" borderId="0" xfId="0" applyFont="1" applyFill="1" applyProtection="1">
      <protection locked="0"/>
    </xf>
    <xf numFmtId="0" fontId="11" fillId="2" borderId="0" xfId="0" applyFont="1" applyFill="1" applyBorder="1" applyAlignment="1"/>
    <xf numFmtId="0" fontId="11" fillId="0" borderId="0" xfId="0" applyFont="1" applyBorder="1" applyAlignment="1"/>
    <xf numFmtId="0" fontId="5" fillId="0" borderId="0" xfId="0" applyFont="1" applyFill="1" applyAlignment="1">
      <alignment horizontal="right"/>
    </xf>
    <xf numFmtId="9" fontId="40" fillId="0" borderId="0" xfId="1" applyNumberFormat="1" applyFont="1" applyFill="1"/>
    <xf numFmtId="1" fontId="40" fillId="0" borderId="0" xfId="0" applyNumberFormat="1" applyFont="1" applyFill="1" applyAlignment="1">
      <alignment horizontal="center"/>
    </xf>
    <xf numFmtId="49" fontId="5" fillId="0" borderId="0" xfId="0" applyNumberFormat="1" applyFont="1" applyFill="1" applyAlignment="1">
      <alignment horizontal="center"/>
    </xf>
    <xf numFmtId="164" fontId="5" fillId="0" borderId="6" xfId="0" applyNumberFormat="1" applyFont="1" applyFill="1" applyBorder="1"/>
    <xf numFmtId="3" fontId="22" fillId="0" borderId="0" xfId="0" applyNumberFormat="1" applyFont="1" applyBorder="1"/>
    <xf numFmtId="0" fontId="41" fillId="0" borderId="0" xfId="0" applyFont="1" applyBorder="1" applyAlignment="1"/>
    <xf numFmtId="14" fontId="41" fillId="0" borderId="0" xfId="0" applyNumberFormat="1" applyFont="1" applyBorder="1" applyAlignment="1"/>
    <xf numFmtId="0" fontId="4" fillId="0" borderId="0" xfId="3" applyFont="1" applyFill="1" applyAlignment="1">
      <alignment wrapText="1"/>
    </xf>
    <xf numFmtId="0" fontId="4" fillId="0" borderId="0" xfId="0" applyFont="1" applyBorder="1" applyAlignment="1">
      <alignment horizontal="left"/>
    </xf>
    <xf numFmtId="0" fontId="30" fillId="0" borderId="0" xfId="4" applyFont="1" applyFill="1" applyAlignment="1">
      <alignment wrapText="1"/>
    </xf>
    <xf numFmtId="0" fontId="30" fillId="0" borderId="0" xfId="0" applyFont="1" applyFill="1" applyAlignment="1">
      <alignment horizontal="left" wrapText="1"/>
    </xf>
    <xf numFmtId="0" fontId="30" fillId="0" borderId="0" xfId="4" applyFont="1" applyFill="1" applyBorder="1" applyAlignment="1">
      <alignment horizontal="left" wrapText="1"/>
    </xf>
    <xf numFmtId="49" fontId="11" fillId="0" borderId="7" xfId="0" applyNumberFormat="1" applyFont="1" applyBorder="1" applyAlignment="1">
      <alignment horizontal="left" vertical="center"/>
    </xf>
    <xf numFmtId="49" fontId="11" fillId="0" borderId="8" xfId="0" applyNumberFormat="1" applyFont="1" applyBorder="1" applyAlignment="1">
      <alignment horizontal="left" vertical="center"/>
    </xf>
    <xf numFmtId="49" fontId="1" fillId="2" borderId="13" xfId="0" applyNumberFormat="1" applyFont="1" applyFill="1" applyBorder="1" applyAlignment="1">
      <alignment horizontal="left" vertical="center" wrapText="1"/>
    </xf>
    <xf numFmtId="49" fontId="1" fillId="2" borderId="0" xfId="0" applyNumberFormat="1" applyFont="1" applyFill="1" applyBorder="1" applyAlignment="1">
      <alignment horizontal="left" vertical="center" wrapText="1"/>
    </xf>
    <xf numFmtId="0" fontId="11" fillId="0" borderId="10" xfId="0" applyFont="1" applyBorder="1" applyAlignment="1">
      <alignment horizontal="left"/>
    </xf>
    <xf numFmtId="0" fontId="11" fillId="0" borderId="11" xfId="0" applyFont="1" applyBorder="1" applyAlignment="1">
      <alignment horizontal="left"/>
    </xf>
    <xf numFmtId="0" fontId="30" fillId="0" borderId="0" xfId="3" applyFont="1" applyFill="1" applyBorder="1" applyAlignment="1">
      <alignment vertical="center" wrapText="1"/>
    </xf>
    <xf numFmtId="0" fontId="30" fillId="0" borderId="0" xfId="3" applyFont="1" applyFill="1" applyAlignment="1">
      <alignment vertical="center" wrapText="1"/>
    </xf>
    <xf numFmtId="0" fontId="29" fillId="0" borderId="0" xfId="0" applyFont="1" applyFill="1" applyAlignment="1">
      <alignment vertical="center"/>
    </xf>
    <xf numFmtId="0" fontId="39" fillId="0" borderId="8" xfId="0" applyFont="1" applyFill="1" applyBorder="1" applyAlignment="1">
      <alignment horizontal="center" vertical="center"/>
    </xf>
  </cellXfs>
  <cellStyles count="5">
    <cellStyle name="Currency" xfId="2" builtinId="4"/>
    <cellStyle name="Normal" xfId="0" builtinId="0"/>
    <cellStyle name="Normal 2" xfId="3"/>
    <cellStyle name="Normal 3" xfId="4"/>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1"/>
  <sheetViews>
    <sheetView tabSelected="1" zoomScaleNormal="100" workbookViewId="0">
      <selection activeCell="J6" sqref="J6"/>
    </sheetView>
  </sheetViews>
  <sheetFormatPr defaultRowHeight="12.75" x14ac:dyDescent="0.2"/>
  <cols>
    <col min="1" max="1" width="4" style="23" customWidth="1"/>
    <col min="2" max="2" width="2.85546875" style="23" customWidth="1"/>
    <col min="3" max="3" width="9.140625" style="23"/>
    <col min="4" max="4" width="5.140625" style="23" customWidth="1"/>
    <col min="5" max="5" width="8.85546875" style="23" customWidth="1"/>
    <col min="6" max="6" width="12.85546875" style="23" customWidth="1"/>
    <col min="7" max="7" width="5.42578125" style="31" customWidth="1"/>
    <col min="8" max="8" width="10" style="31" customWidth="1"/>
    <col min="9" max="9" width="1.5703125" style="31" customWidth="1"/>
    <col min="10" max="10" width="11.140625" style="31" customWidth="1"/>
    <col min="11" max="11" width="5.5703125" style="31" customWidth="1"/>
    <col min="12" max="12" width="4.5703125" style="31" customWidth="1"/>
    <col min="13" max="13" width="11.7109375" style="31" customWidth="1"/>
    <col min="14" max="14" width="11.28515625" customWidth="1"/>
  </cols>
  <sheetData>
    <row r="1" spans="1:17" s="69" customFormat="1" ht="12" x14ac:dyDescent="0.2">
      <c r="A1" s="86"/>
      <c r="B1" s="87"/>
      <c r="C1" s="88"/>
      <c r="D1" s="88"/>
      <c r="E1" s="88"/>
      <c r="F1" s="88"/>
      <c r="G1" s="89"/>
      <c r="H1" s="88"/>
      <c r="I1" s="88"/>
      <c r="J1" s="88"/>
      <c r="K1" s="88"/>
      <c r="L1" s="88"/>
      <c r="M1" s="88"/>
    </row>
    <row r="2" spans="1:17" s="69" customFormat="1" thickBot="1" x14ac:dyDescent="0.25">
      <c r="A2" s="86"/>
      <c r="B2" s="87"/>
      <c r="C2" s="88"/>
      <c r="D2" s="88"/>
      <c r="E2" s="88"/>
      <c r="F2" s="88"/>
      <c r="G2" s="89"/>
      <c r="H2" s="88"/>
      <c r="I2" s="88"/>
      <c r="J2" s="88"/>
      <c r="K2" s="88"/>
      <c r="L2" s="88"/>
      <c r="M2" s="88"/>
    </row>
    <row r="3" spans="1:17" s="73" customFormat="1" ht="15" customHeight="1" x14ac:dyDescent="0.25">
      <c r="A3" s="191" t="s">
        <v>155</v>
      </c>
      <c r="B3" s="192"/>
      <c r="C3" s="192"/>
      <c r="D3" s="192"/>
      <c r="E3" s="192"/>
      <c r="F3" s="192"/>
      <c r="G3" s="70"/>
      <c r="H3" s="200" t="s">
        <v>157</v>
      </c>
      <c r="I3" s="200"/>
      <c r="J3" s="200"/>
      <c r="K3" s="71"/>
      <c r="L3" s="71"/>
      <c r="M3" s="72"/>
    </row>
    <row r="4" spans="1:17" s="73" customFormat="1" ht="15" customHeight="1" x14ac:dyDescent="0.25">
      <c r="A4" s="193" t="s">
        <v>99</v>
      </c>
      <c r="B4" s="194"/>
      <c r="C4" s="194"/>
      <c r="D4" s="194"/>
      <c r="E4" s="194"/>
      <c r="F4" s="194"/>
      <c r="G4" s="116"/>
      <c r="H4" s="176" t="s">
        <v>159</v>
      </c>
      <c r="I4" s="176"/>
      <c r="J4" s="176"/>
      <c r="K4" s="177"/>
      <c r="L4" s="177" t="s">
        <v>158</v>
      </c>
      <c r="M4" s="117"/>
    </row>
    <row r="5" spans="1:17" s="73" customFormat="1" ht="15" customHeight="1" x14ac:dyDescent="0.25">
      <c r="A5" s="193"/>
      <c r="B5" s="194"/>
      <c r="C5" s="194"/>
      <c r="D5" s="194"/>
      <c r="E5" s="194"/>
      <c r="F5" s="194"/>
      <c r="G5" s="183"/>
      <c r="H5" s="184" t="s">
        <v>163</v>
      </c>
      <c r="I5" s="184"/>
      <c r="J5" s="185">
        <v>43585</v>
      </c>
      <c r="K5" s="106"/>
      <c r="L5" s="106"/>
      <c r="M5" s="107"/>
    </row>
    <row r="6" spans="1:17" s="73" customFormat="1" ht="15" customHeight="1" x14ac:dyDescent="0.25">
      <c r="A6" s="193"/>
      <c r="B6" s="194"/>
      <c r="C6" s="194"/>
      <c r="D6" s="194"/>
      <c r="E6" s="194"/>
      <c r="F6" s="194"/>
      <c r="G6" s="74"/>
      <c r="H6" s="108"/>
      <c r="I6" s="108"/>
      <c r="J6" s="108"/>
      <c r="K6" s="108"/>
      <c r="L6" s="108"/>
      <c r="M6" s="109"/>
    </row>
    <row r="7" spans="1:17" s="79" customFormat="1" ht="20.25" customHeight="1" thickBot="1" x14ac:dyDescent="0.35">
      <c r="A7" s="195" t="s">
        <v>156</v>
      </c>
      <c r="B7" s="196"/>
      <c r="C7" s="196"/>
      <c r="D7" s="196"/>
      <c r="E7" s="196"/>
      <c r="F7" s="78"/>
      <c r="G7" s="75"/>
      <c r="H7" s="110"/>
      <c r="I7" s="110"/>
      <c r="J7" s="110"/>
      <c r="K7" s="110"/>
      <c r="L7" s="110"/>
      <c r="M7" s="111"/>
    </row>
    <row r="8" spans="1:17" s="23" customFormat="1" ht="20.25" customHeight="1" x14ac:dyDescent="0.25">
      <c r="A8" s="1" t="s">
        <v>12</v>
      </c>
      <c r="B8" s="2"/>
      <c r="C8" s="3"/>
      <c r="D8" s="3"/>
      <c r="E8" s="3"/>
      <c r="F8" s="3"/>
      <c r="G8" s="27"/>
      <c r="H8" s="27"/>
      <c r="I8" s="27"/>
      <c r="J8" s="27"/>
      <c r="K8" s="27"/>
      <c r="L8" s="27"/>
      <c r="M8" s="27"/>
    </row>
    <row r="9" spans="1:17" s="23" customFormat="1" x14ac:dyDescent="0.2">
      <c r="A9" s="4" t="s">
        <v>0</v>
      </c>
      <c r="B9" s="4" t="s">
        <v>13</v>
      </c>
      <c r="C9" s="5"/>
      <c r="D9" s="5"/>
      <c r="E9" s="5" t="s">
        <v>42</v>
      </c>
      <c r="F9" s="5"/>
      <c r="G9" s="28"/>
      <c r="H9" s="28"/>
      <c r="I9" s="28"/>
      <c r="J9" s="28"/>
      <c r="K9" s="28"/>
      <c r="L9" s="28"/>
      <c r="M9" s="28"/>
    </row>
    <row r="10" spans="1:17" s="23" customFormat="1" x14ac:dyDescent="0.2">
      <c r="A10" s="4" t="s">
        <v>1</v>
      </c>
      <c r="B10" s="4" t="s">
        <v>14</v>
      </c>
      <c r="C10" s="5"/>
      <c r="D10" s="5"/>
      <c r="E10" s="5" t="s">
        <v>161</v>
      </c>
      <c r="F10" s="5"/>
      <c r="G10" s="28"/>
      <c r="H10" s="28"/>
      <c r="I10" s="28"/>
      <c r="J10" s="28"/>
      <c r="K10" s="28"/>
      <c r="L10" s="28"/>
      <c r="M10" s="28"/>
    </row>
    <row r="11" spans="1:17" s="23" customFormat="1" ht="39" x14ac:dyDescent="0.25">
      <c r="A11" s="6" t="s">
        <v>15</v>
      </c>
      <c r="B11" s="2"/>
      <c r="C11" s="3"/>
      <c r="D11" s="3"/>
      <c r="E11" s="3"/>
      <c r="F11" s="3"/>
      <c r="G11" s="27"/>
      <c r="H11" s="29" t="s">
        <v>16</v>
      </c>
      <c r="I11" s="29"/>
      <c r="J11" s="29" t="s">
        <v>17</v>
      </c>
      <c r="K11" s="29"/>
      <c r="L11" s="90"/>
      <c r="M11" s="30" t="s">
        <v>162</v>
      </c>
      <c r="N11" s="172"/>
      <c r="O11" s="172"/>
      <c r="P11" s="172"/>
      <c r="Q11" s="173"/>
    </row>
    <row r="12" spans="1:17" s="23" customFormat="1" x14ac:dyDescent="0.2">
      <c r="A12" s="4" t="s">
        <v>0</v>
      </c>
      <c r="B12" s="4" t="s">
        <v>18</v>
      </c>
      <c r="C12" s="5"/>
      <c r="D12" s="5"/>
      <c r="E12" s="5"/>
      <c r="F12" s="5"/>
      <c r="G12" s="28"/>
      <c r="H12" s="28"/>
      <c r="I12" s="28"/>
      <c r="J12" s="28"/>
      <c r="K12" s="91"/>
      <c r="L12" s="28"/>
      <c r="M12" s="28"/>
      <c r="N12" s="174"/>
      <c r="O12" s="174"/>
      <c r="P12" s="174"/>
      <c r="Q12" s="173"/>
    </row>
    <row r="13" spans="1:17" s="23" customFormat="1" ht="12.75" customHeight="1" x14ac:dyDescent="0.2">
      <c r="A13" s="4"/>
      <c r="B13" s="7" t="s">
        <v>5</v>
      </c>
      <c r="C13" s="5" t="s">
        <v>43</v>
      </c>
      <c r="D13" s="5"/>
      <c r="E13" s="5"/>
      <c r="F13" s="122"/>
      <c r="G13" s="118"/>
      <c r="H13" s="118" t="s">
        <v>19</v>
      </c>
      <c r="I13" s="118"/>
      <c r="J13" s="118" t="s">
        <v>20</v>
      </c>
      <c r="K13" s="119"/>
      <c r="L13" s="120"/>
      <c r="M13" s="121" t="s">
        <v>112</v>
      </c>
      <c r="N13" s="164"/>
      <c r="O13" s="165"/>
      <c r="P13" s="164"/>
      <c r="Q13" s="166"/>
    </row>
    <row r="14" spans="1:17" s="23" customFormat="1" ht="12.75" customHeight="1" x14ac:dyDescent="0.2">
      <c r="A14" s="4"/>
      <c r="B14" s="7" t="s">
        <v>6</v>
      </c>
      <c r="C14" s="5" t="s">
        <v>44</v>
      </c>
      <c r="D14" s="5"/>
      <c r="E14" s="5"/>
      <c r="F14" s="122"/>
      <c r="G14" s="118"/>
      <c r="H14" s="118" t="s">
        <v>19</v>
      </c>
      <c r="I14" s="118"/>
      <c r="J14" s="118" t="s">
        <v>20</v>
      </c>
      <c r="K14" s="119"/>
      <c r="L14" s="120"/>
      <c r="M14" s="121" t="s">
        <v>113</v>
      </c>
      <c r="N14" s="164"/>
      <c r="O14" s="165"/>
      <c r="P14" s="164"/>
      <c r="Q14" s="166"/>
    </row>
    <row r="15" spans="1:17" s="23" customFormat="1" ht="12.75" customHeight="1" x14ac:dyDescent="0.2">
      <c r="A15" s="4"/>
      <c r="B15" s="7" t="s">
        <v>7</v>
      </c>
      <c r="C15" s="5" t="s">
        <v>45</v>
      </c>
      <c r="D15" s="5"/>
      <c r="E15" s="5"/>
      <c r="F15" s="122"/>
      <c r="G15" s="118"/>
      <c r="H15" s="118" t="s">
        <v>19</v>
      </c>
      <c r="I15" s="118"/>
      <c r="J15" s="118" t="s">
        <v>20</v>
      </c>
      <c r="K15" s="119"/>
      <c r="L15" s="120"/>
      <c r="M15" s="121" t="s">
        <v>139</v>
      </c>
      <c r="N15" s="164"/>
      <c r="O15" s="165"/>
      <c r="P15" s="164"/>
      <c r="Q15" s="166"/>
    </row>
    <row r="16" spans="1:17" s="23" customFormat="1" ht="12.75" customHeight="1" x14ac:dyDescent="0.2">
      <c r="A16" s="4"/>
      <c r="B16" s="7" t="s">
        <v>8</v>
      </c>
      <c r="C16" s="5" t="s">
        <v>96</v>
      </c>
      <c r="D16" s="5"/>
      <c r="E16" s="5"/>
      <c r="F16" s="122"/>
      <c r="G16" s="118"/>
      <c r="H16" s="118" t="s">
        <v>19</v>
      </c>
      <c r="I16" s="118"/>
      <c r="J16" s="118" t="s">
        <v>46</v>
      </c>
      <c r="K16" s="119"/>
      <c r="L16" s="120"/>
      <c r="M16" s="121" t="s">
        <v>145</v>
      </c>
      <c r="N16" s="168"/>
      <c r="O16" s="165"/>
      <c r="P16" s="164"/>
      <c r="Q16" s="166"/>
    </row>
    <row r="17" spans="1:17" s="23" customFormat="1" ht="5.25" customHeight="1" x14ac:dyDescent="0.2">
      <c r="F17" s="122"/>
      <c r="G17" s="122"/>
      <c r="H17" s="122"/>
      <c r="I17" s="122"/>
      <c r="J17" s="122"/>
      <c r="K17" s="123"/>
      <c r="L17" s="124"/>
      <c r="M17" s="122"/>
      <c r="N17" s="168"/>
      <c r="O17" s="175"/>
      <c r="P17" s="164"/>
      <c r="Q17" s="166"/>
    </row>
    <row r="18" spans="1:17" s="23" customFormat="1" x14ac:dyDescent="0.2">
      <c r="A18" s="4" t="s">
        <v>1</v>
      </c>
      <c r="B18" s="4" t="s">
        <v>21</v>
      </c>
      <c r="C18" s="5"/>
      <c r="D18" s="5"/>
      <c r="E18" s="5"/>
      <c r="F18" s="122"/>
      <c r="G18" s="118"/>
      <c r="H18" s="118"/>
      <c r="I18" s="118"/>
      <c r="J18" s="118"/>
      <c r="K18" s="125"/>
      <c r="L18" s="126"/>
      <c r="M18" s="118"/>
      <c r="N18" s="166"/>
      <c r="O18" s="166"/>
      <c r="P18" s="166"/>
      <c r="Q18" s="169"/>
    </row>
    <row r="19" spans="1:17" s="23" customFormat="1" x14ac:dyDescent="0.2">
      <c r="A19" s="4"/>
      <c r="B19" s="7" t="s">
        <v>5</v>
      </c>
      <c r="C19" s="5" t="s">
        <v>47</v>
      </c>
      <c r="D19" s="5"/>
      <c r="E19" s="5"/>
      <c r="F19" s="122"/>
      <c r="G19" s="118"/>
      <c r="H19" s="118" t="s">
        <v>19</v>
      </c>
      <c r="I19" s="118"/>
      <c r="J19" s="118" t="s">
        <v>52</v>
      </c>
      <c r="K19" s="119"/>
      <c r="L19" s="120"/>
      <c r="M19" s="127" t="s">
        <v>164</v>
      </c>
      <c r="N19" s="168"/>
      <c r="O19" s="165"/>
      <c r="P19" s="168"/>
      <c r="Q19" s="169"/>
    </row>
    <row r="20" spans="1:17" s="23" customFormat="1" x14ac:dyDescent="0.2">
      <c r="A20" s="4"/>
      <c r="B20" s="7" t="s">
        <v>6</v>
      </c>
      <c r="C20" s="5" t="s">
        <v>48</v>
      </c>
      <c r="D20" s="5"/>
      <c r="E20" s="5"/>
      <c r="F20" s="122"/>
      <c r="G20" s="118"/>
      <c r="H20" s="118" t="s">
        <v>134</v>
      </c>
      <c r="I20" s="118"/>
      <c r="J20" s="118" t="s">
        <v>52</v>
      </c>
      <c r="K20" s="119"/>
      <c r="L20" s="120"/>
      <c r="M20" s="127" t="s">
        <v>114</v>
      </c>
      <c r="N20" s="168"/>
      <c r="O20" s="165"/>
      <c r="P20" s="168"/>
      <c r="Q20" s="169"/>
    </row>
    <row r="21" spans="1:17" s="104" customFormat="1" x14ac:dyDescent="0.2">
      <c r="A21" s="162"/>
      <c r="B21" s="170"/>
      <c r="C21" s="163"/>
      <c r="D21" s="163"/>
      <c r="E21" s="163"/>
      <c r="F21" s="29"/>
      <c r="G21" s="178" t="s">
        <v>137</v>
      </c>
      <c r="H21" s="29" t="s">
        <v>19</v>
      </c>
      <c r="I21" s="29"/>
      <c r="J21" s="29" t="s">
        <v>52</v>
      </c>
      <c r="K21" s="179"/>
      <c r="L21" s="180"/>
      <c r="M21" s="181" t="s">
        <v>154</v>
      </c>
      <c r="N21" s="168"/>
      <c r="O21" s="165"/>
      <c r="P21" s="164"/>
      <c r="Q21" s="166"/>
    </row>
    <row r="22" spans="1:17" s="23" customFormat="1" x14ac:dyDescent="0.2">
      <c r="A22" s="4"/>
      <c r="B22" s="7" t="s">
        <v>7</v>
      </c>
      <c r="C22" s="5" t="s">
        <v>49</v>
      </c>
      <c r="D22" s="5"/>
      <c r="E22" s="5"/>
      <c r="F22" s="122"/>
      <c r="G22" s="118"/>
      <c r="H22" s="118" t="s">
        <v>19</v>
      </c>
      <c r="I22" s="118"/>
      <c r="J22" s="118" t="s">
        <v>52</v>
      </c>
      <c r="K22" s="119"/>
      <c r="L22" s="120"/>
      <c r="M22" s="127" t="s">
        <v>115</v>
      </c>
      <c r="N22" s="168"/>
      <c r="O22" s="165"/>
      <c r="P22" s="168"/>
      <c r="Q22" s="166"/>
    </row>
    <row r="23" spans="1:17" s="23" customFormat="1" x14ac:dyDescent="0.2">
      <c r="A23" s="4"/>
      <c r="B23" s="7" t="s">
        <v>8</v>
      </c>
      <c r="C23" s="5" t="s">
        <v>50</v>
      </c>
      <c r="D23" s="5"/>
      <c r="E23" s="5"/>
      <c r="F23" s="122"/>
      <c r="G23" s="118"/>
      <c r="H23" s="118" t="s">
        <v>19</v>
      </c>
      <c r="I23" s="118"/>
      <c r="J23" s="118" t="s">
        <v>52</v>
      </c>
      <c r="K23" s="119"/>
      <c r="L23" s="120"/>
      <c r="M23" s="127" t="s">
        <v>116</v>
      </c>
      <c r="N23" s="168"/>
      <c r="O23" s="165"/>
      <c r="P23" s="164"/>
      <c r="Q23" s="166"/>
    </row>
    <row r="24" spans="1:17" s="23" customFormat="1" x14ac:dyDescent="0.2">
      <c r="A24" s="4"/>
      <c r="B24" s="7" t="s">
        <v>9</v>
      </c>
      <c r="C24" s="5" t="s">
        <v>51</v>
      </c>
      <c r="D24" s="5"/>
      <c r="E24" s="5"/>
      <c r="F24" s="122"/>
      <c r="G24" s="128"/>
      <c r="H24" s="118" t="s">
        <v>33</v>
      </c>
      <c r="I24" s="118"/>
      <c r="J24" s="118" t="s">
        <v>146</v>
      </c>
      <c r="K24" s="119"/>
      <c r="L24" s="120"/>
      <c r="M24" s="121" t="s">
        <v>117</v>
      </c>
      <c r="N24" s="168"/>
      <c r="O24" s="165"/>
      <c r="P24" s="164"/>
      <c r="Q24" s="166"/>
    </row>
    <row r="25" spans="1:17" s="23" customFormat="1" x14ac:dyDescent="0.2">
      <c r="F25" s="122"/>
      <c r="G25" s="122"/>
      <c r="H25" s="122"/>
      <c r="I25" s="122"/>
      <c r="J25" s="122"/>
      <c r="K25" s="123"/>
      <c r="L25" s="124"/>
      <c r="M25" s="122"/>
      <c r="N25" s="168"/>
      <c r="O25" s="165"/>
      <c r="P25" s="168"/>
      <c r="Q25" s="171"/>
    </row>
    <row r="26" spans="1:17" s="23" customFormat="1" x14ac:dyDescent="0.2">
      <c r="A26" s="4" t="s">
        <v>2</v>
      </c>
      <c r="B26" s="4" t="s">
        <v>22</v>
      </c>
      <c r="C26" s="5"/>
      <c r="D26" s="5"/>
      <c r="E26" s="5"/>
      <c r="F26" s="122"/>
      <c r="G26" s="118"/>
      <c r="H26" s="118"/>
      <c r="I26" s="118"/>
      <c r="J26" s="118"/>
      <c r="K26" s="119"/>
      <c r="L26" s="120"/>
      <c r="M26" s="118"/>
      <c r="N26" s="169"/>
      <c r="O26" s="169"/>
      <c r="P26" s="169"/>
      <c r="Q26" s="169"/>
    </row>
    <row r="27" spans="1:17" s="23" customFormat="1" x14ac:dyDescent="0.2">
      <c r="A27" s="4"/>
      <c r="B27" s="7" t="s">
        <v>5</v>
      </c>
      <c r="C27" s="5" t="s">
        <v>60</v>
      </c>
      <c r="D27" s="5"/>
      <c r="E27" s="5"/>
      <c r="F27" s="122"/>
      <c r="G27" s="128"/>
      <c r="H27" s="118" t="s">
        <v>19</v>
      </c>
      <c r="I27" s="118"/>
      <c r="J27" s="118" t="s">
        <v>35</v>
      </c>
      <c r="K27" s="119"/>
      <c r="L27" s="120"/>
      <c r="M27" s="121" t="s">
        <v>118</v>
      </c>
      <c r="N27" s="164"/>
      <c r="O27" s="165"/>
      <c r="P27" s="164"/>
      <c r="Q27" s="166"/>
    </row>
    <row r="28" spans="1:17" s="23" customFormat="1" x14ac:dyDescent="0.2">
      <c r="A28" s="80"/>
      <c r="B28" s="81" t="s">
        <v>6</v>
      </c>
      <c r="C28" s="28" t="s">
        <v>110</v>
      </c>
      <c r="D28" s="28"/>
      <c r="E28" s="28"/>
      <c r="F28" s="118"/>
      <c r="G28" s="128"/>
      <c r="H28" s="118" t="s">
        <v>19</v>
      </c>
      <c r="I28" s="118"/>
      <c r="J28" s="118" t="s">
        <v>35</v>
      </c>
      <c r="K28" s="119"/>
      <c r="L28" s="120"/>
      <c r="M28" s="121" t="s">
        <v>111</v>
      </c>
      <c r="N28" s="164"/>
      <c r="O28" s="165"/>
      <c r="P28" s="164"/>
      <c r="Q28" s="166"/>
    </row>
    <row r="29" spans="1:17" s="23" customFormat="1" x14ac:dyDescent="0.2">
      <c r="A29" s="4"/>
      <c r="B29" s="7" t="s">
        <v>7</v>
      </c>
      <c r="C29" s="5" t="s">
        <v>72</v>
      </c>
      <c r="D29" s="5"/>
      <c r="E29" s="5"/>
      <c r="F29" s="122"/>
      <c r="G29" s="128"/>
      <c r="H29" s="118" t="s">
        <v>19</v>
      </c>
      <c r="I29" s="118"/>
      <c r="J29" s="118" t="s">
        <v>35</v>
      </c>
      <c r="K29" s="119"/>
      <c r="L29" s="120"/>
      <c r="M29" s="121" t="s">
        <v>97</v>
      </c>
      <c r="N29" s="164"/>
      <c r="O29" s="165"/>
      <c r="P29" s="164"/>
      <c r="Q29" s="166"/>
    </row>
    <row r="30" spans="1:17" s="104" customFormat="1" x14ac:dyDescent="0.2">
      <c r="A30" s="112"/>
      <c r="B30" s="113"/>
      <c r="C30" s="114"/>
      <c r="D30" s="114"/>
      <c r="E30" s="114"/>
      <c r="F30" s="118"/>
      <c r="G30" s="128" t="s">
        <v>137</v>
      </c>
      <c r="H30" s="118" t="s">
        <v>19</v>
      </c>
      <c r="I30" s="118"/>
      <c r="J30" s="118" t="s">
        <v>138</v>
      </c>
      <c r="K30" s="119"/>
      <c r="L30" s="120"/>
      <c r="M30" s="121" t="s">
        <v>160</v>
      </c>
      <c r="N30" s="168"/>
      <c r="O30" s="165"/>
      <c r="P30" s="164"/>
      <c r="Q30" s="166"/>
    </row>
    <row r="31" spans="1:17" s="23" customFormat="1" x14ac:dyDescent="0.2">
      <c r="A31" s="4"/>
      <c r="B31" s="7" t="s">
        <v>8</v>
      </c>
      <c r="C31" s="5" t="s">
        <v>71</v>
      </c>
      <c r="D31" s="5"/>
      <c r="E31" s="5"/>
      <c r="F31" s="122"/>
      <c r="G31" s="128"/>
      <c r="H31" s="118" t="s">
        <v>19</v>
      </c>
      <c r="I31" s="118"/>
      <c r="J31" s="118" t="s">
        <v>35</v>
      </c>
      <c r="K31" s="119"/>
      <c r="L31" s="120"/>
      <c r="M31" s="121" t="s">
        <v>119</v>
      </c>
      <c r="N31" s="168"/>
      <c r="O31" s="165"/>
      <c r="P31" s="164"/>
      <c r="Q31" s="167"/>
    </row>
    <row r="32" spans="1:17" s="23" customFormat="1" x14ac:dyDescent="0.2">
      <c r="A32" s="4"/>
      <c r="B32" s="7" t="s">
        <v>9</v>
      </c>
      <c r="C32" s="5" t="s">
        <v>61</v>
      </c>
      <c r="D32" s="5"/>
      <c r="E32" s="5"/>
      <c r="F32" s="122"/>
      <c r="G32" s="128"/>
      <c r="H32" s="118" t="s">
        <v>33</v>
      </c>
      <c r="I32" s="118"/>
      <c r="J32" s="118" t="s">
        <v>35</v>
      </c>
      <c r="K32" s="119"/>
      <c r="L32" s="120"/>
      <c r="M32" s="121" t="s">
        <v>129</v>
      </c>
      <c r="N32" s="168"/>
      <c r="O32" s="165"/>
      <c r="P32" s="164"/>
      <c r="Q32" s="166"/>
    </row>
    <row r="33" spans="1:17" s="23" customFormat="1" x14ac:dyDescent="0.2">
      <c r="A33" s="4"/>
      <c r="B33" s="7" t="s">
        <v>10</v>
      </c>
      <c r="C33" s="5" t="s">
        <v>62</v>
      </c>
      <c r="D33" s="5"/>
      <c r="E33" s="5"/>
      <c r="F33" s="122"/>
      <c r="G33" s="128"/>
      <c r="H33" s="118" t="s">
        <v>19</v>
      </c>
      <c r="I33" s="118"/>
      <c r="J33" s="118" t="s">
        <v>35</v>
      </c>
      <c r="K33" s="119"/>
      <c r="L33" s="120"/>
      <c r="M33" s="121" t="s">
        <v>120</v>
      </c>
      <c r="N33" s="168"/>
      <c r="O33" s="165"/>
      <c r="P33" s="164"/>
      <c r="Q33" s="169"/>
    </row>
    <row r="34" spans="1:17" s="23" customFormat="1" x14ac:dyDescent="0.2">
      <c r="A34" s="4"/>
      <c r="B34" s="7" t="s">
        <v>11</v>
      </c>
      <c r="C34" s="5" t="s">
        <v>63</v>
      </c>
      <c r="D34" s="5"/>
      <c r="E34" s="5"/>
      <c r="F34" s="122"/>
      <c r="G34" s="128"/>
      <c r="H34" s="118" t="s">
        <v>33</v>
      </c>
      <c r="I34" s="118"/>
      <c r="J34" s="118" t="s">
        <v>35</v>
      </c>
      <c r="K34" s="119"/>
      <c r="L34" s="120"/>
      <c r="M34" s="121" t="s">
        <v>121</v>
      </c>
      <c r="N34" s="168"/>
      <c r="O34" s="165"/>
      <c r="P34" s="164"/>
      <c r="Q34" s="166"/>
    </row>
    <row r="35" spans="1:17" s="104" customFormat="1" x14ac:dyDescent="0.2">
      <c r="A35" s="162"/>
      <c r="B35" s="170"/>
      <c r="C35" s="163"/>
      <c r="D35" s="163"/>
      <c r="E35" s="163"/>
      <c r="F35" s="29"/>
      <c r="G35" s="178" t="s">
        <v>137</v>
      </c>
      <c r="H35" s="29" t="s">
        <v>19</v>
      </c>
      <c r="I35" s="29"/>
      <c r="J35" s="29" t="s">
        <v>35</v>
      </c>
      <c r="K35" s="179"/>
      <c r="L35" s="180"/>
      <c r="M35" s="181" t="s">
        <v>97</v>
      </c>
      <c r="N35" s="168"/>
      <c r="O35" s="165"/>
      <c r="P35" s="164"/>
      <c r="Q35" s="166"/>
    </row>
    <row r="36" spans="1:17" s="23" customFormat="1" x14ac:dyDescent="0.2">
      <c r="A36" s="4"/>
      <c r="B36" s="7" t="s">
        <v>53</v>
      </c>
      <c r="C36" s="5" t="s">
        <v>64</v>
      </c>
      <c r="D36" s="5"/>
      <c r="E36" s="5"/>
      <c r="F36" s="122"/>
      <c r="G36" s="128"/>
      <c r="H36" s="118" t="s">
        <v>19</v>
      </c>
      <c r="I36" s="118"/>
      <c r="J36" s="118" t="s">
        <v>128</v>
      </c>
      <c r="K36" s="119"/>
      <c r="L36" s="120"/>
      <c r="M36" s="121" t="s">
        <v>165</v>
      </c>
      <c r="N36" s="168"/>
      <c r="O36" s="165"/>
      <c r="P36" s="164"/>
      <c r="Q36" s="167"/>
    </row>
    <row r="37" spans="1:17" s="23" customFormat="1" x14ac:dyDescent="0.2">
      <c r="A37" s="4"/>
      <c r="B37" s="7" t="s">
        <v>54</v>
      </c>
      <c r="C37" s="5" t="s">
        <v>65</v>
      </c>
      <c r="D37" s="5"/>
      <c r="E37" s="5"/>
      <c r="F37" s="122"/>
      <c r="G37" s="128"/>
      <c r="H37" s="118" t="s">
        <v>19</v>
      </c>
      <c r="I37" s="118"/>
      <c r="J37" s="118" t="s">
        <v>35</v>
      </c>
      <c r="K37" s="119"/>
      <c r="L37" s="120"/>
      <c r="M37" s="121" t="s">
        <v>122</v>
      </c>
      <c r="N37" s="168"/>
      <c r="O37" s="165"/>
      <c r="P37" s="164"/>
      <c r="Q37" s="166"/>
    </row>
    <row r="38" spans="1:17" s="23" customFormat="1" x14ac:dyDescent="0.2">
      <c r="A38" s="4"/>
      <c r="B38" s="7" t="s">
        <v>55</v>
      </c>
      <c r="C38" s="5" t="s">
        <v>66</v>
      </c>
      <c r="D38" s="5"/>
      <c r="E38" s="5"/>
      <c r="F38" s="122"/>
      <c r="G38" s="128"/>
      <c r="H38" s="118" t="s">
        <v>19</v>
      </c>
      <c r="I38" s="118"/>
      <c r="J38" s="118" t="s">
        <v>127</v>
      </c>
      <c r="K38" s="119"/>
      <c r="L38" s="120"/>
      <c r="M38" s="121" t="s">
        <v>123</v>
      </c>
      <c r="N38" s="168"/>
      <c r="O38" s="165"/>
      <c r="P38" s="168"/>
      <c r="Q38" s="169"/>
    </row>
    <row r="39" spans="1:17" s="23" customFormat="1" x14ac:dyDescent="0.2">
      <c r="A39" s="4"/>
      <c r="B39" s="7" t="s">
        <v>56</v>
      </c>
      <c r="C39" s="5" t="s">
        <v>67</v>
      </c>
      <c r="D39" s="5"/>
      <c r="E39" s="5"/>
      <c r="F39" s="122"/>
      <c r="G39" s="128"/>
      <c r="H39" s="118" t="s">
        <v>19</v>
      </c>
      <c r="I39" s="118"/>
      <c r="J39" s="118" t="s">
        <v>128</v>
      </c>
      <c r="K39" s="119"/>
      <c r="L39" s="120"/>
      <c r="M39" s="121" t="s">
        <v>124</v>
      </c>
      <c r="N39" s="168"/>
      <c r="O39" s="165"/>
      <c r="P39" s="168"/>
      <c r="Q39" s="169"/>
    </row>
    <row r="40" spans="1:17" s="23" customFormat="1" x14ac:dyDescent="0.2">
      <c r="A40" s="4"/>
      <c r="B40" s="7" t="s">
        <v>57</v>
      </c>
      <c r="C40" s="5" t="s">
        <v>68</v>
      </c>
      <c r="D40" s="5"/>
      <c r="E40" s="5"/>
      <c r="F40" s="122"/>
      <c r="G40" s="128"/>
      <c r="H40" s="118" t="s">
        <v>19</v>
      </c>
      <c r="I40" s="118"/>
      <c r="J40" s="118" t="s">
        <v>35</v>
      </c>
      <c r="K40" s="119"/>
      <c r="L40" s="120"/>
      <c r="M40" s="121" t="s">
        <v>166</v>
      </c>
      <c r="N40" s="168"/>
      <c r="O40" s="165"/>
      <c r="P40" s="168"/>
      <c r="Q40" s="169"/>
    </row>
    <row r="41" spans="1:17" s="23" customFormat="1" x14ac:dyDescent="0.2">
      <c r="A41" s="4"/>
      <c r="B41" s="7" t="s">
        <v>58</v>
      </c>
      <c r="C41" s="5" t="s">
        <v>69</v>
      </c>
      <c r="D41" s="5"/>
      <c r="E41" s="5"/>
      <c r="F41" s="122"/>
      <c r="G41" s="128"/>
      <c r="H41" s="118" t="s">
        <v>19</v>
      </c>
      <c r="I41" s="118"/>
      <c r="J41" s="118" t="s">
        <v>128</v>
      </c>
      <c r="K41" s="119"/>
      <c r="L41" s="120"/>
      <c r="M41" s="121" t="s">
        <v>125</v>
      </c>
      <c r="N41" s="168"/>
      <c r="O41" s="165"/>
      <c r="P41" s="168"/>
      <c r="Q41" s="169"/>
    </row>
    <row r="42" spans="1:17" s="23" customFormat="1" x14ac:dyDescent="0.2">
      <c r="A42" s="4"/>
      <c r="B42" s="7" t="s">
        <v>59</v>
      </c>
      <c r="C42" s="5" t="s">
        <v>70</v>
      </c>
      <c r="D42" s="5"/>
      <c r="E42" s="5"/>
      <c r="F42" s="122"/>
      <c r="G42" s="128"/>
      <c r="H42" s="118" t="s">
        <v>19</v>
      </c>
      <c r="I42" s="118"/>
      <c r="J42" s="118" t="s">
        <v>128</v>
      </c>
      <c r="K42" s="119"/>
      <c r="L42" s="120"/>
      <c r="M42" s="121" t="s">
        <v>126</v>
      </c>
      <c r="N42" s="168"/>
      <c r="O42" s="165"/>
      <c r="P42" s="168"/>
      <c r="Q42" s="169"/>
    </row>
    <row r="43" spans="1:17" ht="13.5" customHeight="1" x14ac:dyDescent="0.2">
      <c r="F43" s="122"/>
      <c r="G43" s="122"/>
      <c r="H43" s="122"/>
      <c r="I43" s="122"/>
      <c r="J43" s="122"/>
      <c r="K43" s="119"/>
      <c r="L43" s="120"/>
      <c r="M43" s="122"/>
      <c r="N43" s="168"/>
      <c r="O43" s="165"/>
      <c r="P43" s="168"/>
      <c r="Q43" s="171"/>
    </row>
    <row r="44" spans="1:17" ht="14.25" x14ac:dyDescent="0.2">
      <c r="A44" s="8" t="s">
        <v>37</v>
      </c>
      <c r="B44" s="9"/>
      <c r="C44" s="10"/>
      <c r="D44" s="10"/>
      <c r="E44" s="10"/>
      <c r="F44" s="10"/>
      <c r="G44" s="32"/>
      <c r="H44" s="32"/>
      <c r="I44" s="32"/>
      <c r="J44" s="32"/>
      <c r="K44" s="32"/>
      <c r="L44" s="32"/>
      <c r="M44" s="33"/>
      <c r="Q44" s="171"/>
    </row>
    <row r="45" spans="1:17" ht="5.25" customHeight="1" x14ac:dyDescent="0.2">
      <c r="A45" s="7"/>
      <c r="B45" s="7"/>
      <c r="C45" s="5"/>
      <c r="D45" s="5"/>
      <c r="E45" s="5"/>
      <c r="F45" s="5"/>
      <c r="G45" s="28"/>
      <c r="H45" s="28"/>
      <c r="I45" s="28"/>
      <c r="J45" s="28"/>
      <c r="K45" s="28"/>
      <c r="L45" s="28"/>
      <c r="M45" s="34"/>
    </row>
    <row r="46" spans="1:17" x14ac:dyDescent="0.2">
      <c r="A46" s="11" t="s">
        <v>36</v>
      </c>
      <c r="B46" s="134" t="s">
        <v>147</v>
      </c>
      <c r="C46" s="135"/>
      <c r="D46" s="135"/>
      <c r="E46" s="135"/>
      <c r="F46" s="135"/>
      <c r="G46" s="135"/>
      <c r="H46" s="135"/>
      <c r="I46" s="135"/>
      <c r="J46" s="135"/>
      <c r="K46" s="135"/>
      <c r="L46" s="135"/>
      <c r="M46" s="133"/>
    </row>
    <row r="47" spans="1:17" x14ac:dyDescent="0.2">
      <c r="A47" s="14"/>
      <c r="B47" s="136" t="s">
        <v>25</v>
      </c>
      <c r="C47" s="135"/>
      <c r="D47" s="135"/>
      <c r="E47" s="135"/>
      <c r="F47" s="135"/>
      <c r="G47" s="135"/>
      <c r="H47" s="135"/>
      <c r="I47" s="135"/>
      <c r="J47" s="135"/>
      <c r="K47" s="135"/>
      <c r="L47" s="135"/>
      <c r="M47" s="133"/>
    </row>
    <row r="48" spans="1:17" ht="6" customHeight="1" x14ac:dyDescent="0.2">
      <c r="A48" s="45"/>
      <c r="B48" s="132"/>
      <c r="C48" s="118"/>
      <c r="D48" s="118"/>
      <c r="E48" s="118"/>
      <c r="F48" s="118"/>
      <c r="G48" s="118"/>
      <c r="H48" s="118"/>
      <c r="I48" s="118"/>
      <c r="J48" s="118"/>
      <c r="K48" s="118"/>
      <c r="L48" s="118"/>
      <c r="M48" s="131"/>
    </row>
    <row r="49" spans="1:14" s="25" customFormat="1" x14ac:dyDescent="0.2">
      <c r="A49" s="105"/>
      <c r="B49" s="121" t="s">
        <v>0</v>
      </c>
      <c r="C49" s="129" t="s">
        <v>135</v>
      </c>
      <c r="D49" s="118"/>
      <c r="E49" s="118"/>
      <c r="F49" s="118"/>
      <c r="G49" s="118"/>
      <c r="H49" s="118"/>
      <c r="I49" s="118"/>
      <c r="J49" s="130">
        <v>42817</v>
      </c>
      <c r="K49" s="129" t="s">
        <v>23</v>
      </c>
      <c r="L49" s="118"/>
      <c r="M49" s="131"/>
    </row>
    <row r="50" spans="1:14" s="25" customFormat="1" ht="45" customHeight="1" x14ac:dyDescent="0.2">
      <c r="A50" s="105"/>
      <c r="B50" s="132"/>
      <c r="C50" s="197" t="s">
        <v>136</v>
      </c>
      <c r="D50" s="198"/>
      <c r="E50" s="198"/>
      <c r="F50" s="198"/>
      <c r="G50" s="198"/>
      <c r="H50" s="198"/>
      <c r="I50" s="198"/>
      <c r="J50" s="199"/>
      <c r="K50" s="199"/>
      <c r="L50" s="118"/>
      <c r="M50" s="137"/>
    </row>
    <row r="51" spans="1:14" s="13" customFormat="1" x14ac:dyDescent="0.2">
      <c r="A51" s="14"/>
      <c r="B51" s="138"/>
      <c r="C51" s="135" t="s">
        <v>24</v>
      </c>
      <c r="D51" s="139">
        <v>9</v>
      </c>
      <c r="E51" s="135" t="s">
        <v>100</v>
      </c>
      <c r="F51" s="135"/>
      <c r="G51" s="140">
        <v>750</v>
      </c>
      <c r="H51" s="135" t="s">
        <v>23</v>
      </c>
      <c r="I51" s="135"/>
      <c r="J51" s="140">
        <f t="shared" ref="J51:J59" si="0">SUM(D51*G51)</f>
        <v>6750</v>
      </c>
      <c r="K51" s="135" t="s">
        <v>23</v>
      </c>
      <c r="L51" s="141">
        <v>0.71</v>
      </c>
      <c r="M51" s="133">
        <f t="shared" ref="M51:M59" si="1">SUM(D51*G51)/L51*234</f>
        <v>2224647.8873239439</v>
      </c>
    </row>
    <row r="52" spans="1:14" s="13" customFormat="1" x14ac:dyDescent="0.2">
      <c r="A52" s="14"/>
      <c r="B52" s="138"/>
      <c r="C52" s="135"/>
      <c r="D52" s="139">
        <v>3</v>
      </c>
      <c r="E52" s="135" t="s">
        <v>101</v>
      </c>
      <c r="F52" s="135"/>
      <c r="G52" s="140">
        <v>375</v>
      </c>
      <c r="H52" s="135" t="s">
        <v>23</v>
      </c>
      <c r="I52" s="135"/>
      <c r="J52" s="140">
        <f t="shared" si="0"/>
        <v>1125</v>
      </c>
      <c r="K52" s="135" t="s">
        <v>23</v>
      </c>
      <c r="L52" s="141">
        <v>0.71</v>
      </c>
      <c r="M52" s="133">
        <f t="shared" si="1"/>
        <v>370774.64788732392</v>
      </c>
    </row>
    <row r="53" spans="1:14" s="13" customFormat="1" x14ac:dyDescent="0.2">
      <c r="A53" s="14"/>
      <c r="B53" s="138"/>
      <c r="C53" s="135"/>
      <c r="D53" s="139">
        <v>3</v>
      </c>
      <c r="E53" s="135" t="s">
        <v>103</v>
      </c>
      <c r="F53" s="135"/>
      <c r="G53" s="140">
        <v>1000</v>
      </c>
      <c r="H53" s="135" t="s">
        <v>23</v>
      </c>
      <c r="I53" s="135"/>
      <c r="J53" s="140">
        <f t="shared" si="0"/>
        <v>3000</v>
      </c>
      <c r="K53" s="135" t="s">
        <v>23</v>
      </c>
      <c r="L53" s="141">
        <v>0.71</v>
      </c>
      <c r="M53" s="133">
        <f t="shared" si="1"/>
        <v>988732.39436619729</v>
      </c>
    </row>
    <row r="54" spans="1:14" s="13" customFormat="1" x14ac:dyDescent="0.2">
      <c r="A54" s="14"/>
      <c r="B54" s="138"/>
      <c r="C54" s="135"/>
      <c r="D54" s="139">
        <v>1</v>
      </c>
      <c r="E54" s="135" t="s">
        <v>140</v>
      </c>
      <c r="F54" s="135"/>
      <c r="G54" s="140">
        <v>1200</v>
      </c>
      <c r="H54" s="135" t="s">
        <v>23</v>
      </c>
      <c r="I54" s="135"/>
      <c r="J54" s="140">
        <f t="shared" si="0"/>
        <v>1200</v>
      </c>
      <c r="K54" s="135" t="s">
        <v>23</v>
      </c>
      <c r="L54" s="141">
        <v>0.71</v>
      </c>
      <c r="M54" s="133">
        <f t="shared" si="1"/>
        <v>395492.95774647885</v>
      </c>
    </row>
    <row r="55" spans="1:14" s="13" customFormat="1" x14ac:dyDescent="0.2">
      <c r="A55" s="14"/>
      <c r="B55" s="138"/>
      <c r="C55" s="135"/>
      <c r="D55" s="139">
        <v>1</v>
      </c>
      <c r="E55" s="135" t="s">
        <v>141</v>
      </c>
      <c r="F55" s="135"/>
      <c r="G55" s="140">
        <v>2500</v>
      </c>
      <c r="H55" s="135" t="s">
        <v>23</v>
      </c>
      <c r="I55" s="135"/>
      <c r="J55" s="140">
        <f t="shared" si="0"/>
        <v>2500</v>
      </c>
      <c r="K55" s="135" t="s">
        <v>23</v>
      </c>
      <c r="L55" s="141">
        <v>0.71</v>
      </c>
      <c r="M55" s="133">
        <f t="shared" si="1"/>
        <v>823943.66197183111</v>
      </c>
    </row>
    <row r="56" spans="1:14" s="13" customFormat="1" x14ac:dyDescent="0.2">
      <c r="A56" s="14"/>
      <c r="B56" s="138"/>
      <c r="C56" s="135"/>
      <c r="D56" s="139">
        <v>1</v>
      </c>
      <c r="E56" s="135" t="s">
        <v>142</v>
      </c>
      <c r="F56" s="135"/>
      <c r="G56" s="140">
        <v>900</v>
      </c>
      <c r="H56" s="135" t="s">
        <v>23</v>
      </c>
      <c r="I56" s="135"/>
      <c r="J56" s="140">
        <f t="shared" si="0"/>
        <v>900</v>
      </c>
      <c r="K56" s="135" t="s">
        <v>23</v>
      </c>
      <c r="L56" s="141">
        <v>0.71</v>
      </c>
      <c r="M56" s="133">
        <f t="shared" si="1"/>
        <v>296619.71830985916</v>
      </c>
    </row>
    <row r="57" spans="1:14" s="5" customFormat="1" x14ac:dyDescent="0.2">
      <c r="A57" s="7"/>
      <c r="B57" s="121"/>
      <c r="C57" s="118"/>
      <c r="D57" s="127">
        <v>1</v>
      </c>
      <c r="E57" s="118" t="s">
        <v>104</v>
      </c>
      <c r="F57" s="118"/>
      <c r="G57" s="140">
        <v>900</v>
      </c>
      <c r="H57" s="135" t="s">
        <v>23</v>
      </c>
      <c r="I57" s="135"/>
      <c r="J57" s="140">
        <f t="shared" si="0"/>
        <v>900</v>
      </c>
      <c r="K57" s="135" t="s">
        <v>23</v>
      </c>
      <c r="L57" s="142">
        <v>0.71</v>
      </c>
      <c r="M57" s="133">
        <f t="shared" si="1"/>
        <v>296619.71830985916</v>
      </c>
    </row>
    <row r="58" spans="1:14" s="5" customFormat="1" x14ac:dyDescent="0.2">
      <c r="A58" s="7"/>
      <c r="B58" s="121"/>
      <c r="C58" s="118"/>
      <c r="D58" s="127">
        <v>1</v>
      </c>
      <c r="E58" s="118" t="s">
        <v>143</v>
      </c>
      <c r="F58" s="118"/>
      <c r="G58" s="143">
        <v>3650</v>
      </c>
      <c r="H58" s="118" t="s">
        <v>23</v>
      </c>
      <c r="I58" s="135"/>
      <c r="J58" s="140">
        <f t="shared" si="0"/>
        <v>3650</v>
      </c>
      <c r="K58" s="135" t="s">
        <v>23</v>
      </c>
      <c r="L58" s="142">
        <v>0.71</v>
      </c>
      <c r="M58" s="133">
        <f t="shared" si="1"/>
        <v>1202957.7464788733</v>
      </c>
    </row>
    <row r="59" spans="1:14" s="5" customFormat="1" x14ac:dyDescent="0.2">
      <c r="A59" s="7"/>
      <c r="B59" s="121"/>
      <c r="C59" s="118"/>
      <c r="D59" s="127">
        <v>1</v>
      </c>
      <c r="E59" s="118" t="s">
        <v>144</v>
      </c>
      <c r="F59" s="118"/>
      <c r="G59" s="140">
        <v>10375</v>
      </c>
      <c r="H59" s="135" t="s">
        <v>23</v>
      </c>
      <c r="I59" s="135"/>
      <c r="J59" s="140">
        <f t="shared" si="0"/>
        <v>10375</v>
      </c>
      <c r="K59" s="135" t="s">
        <v>23</v>
      </c>
      <c r="L59" s="142">
        <v>0.71</v>
      </c>
      <c r="M59" s="133">
        <f t="shared" si="1"/>
        <v>3419366.1971830986</v>
      </c>
      <c r="N59" s="115"/>
    </row>
    <row r="60" spans="1:14" ht="6" customHeight="1" x14ac:dyDescent="0.2">
      <c r="A60" s="45"/>
      <c r="B60" s="4"/>
      <c r="C60" s="5"/>
      <c r="D60" s="5"/>
      <c r="E60" s="5"/>
      <c r="F60" s="5"/>
      <c r="G60" s="28"/>
      <c r="H60" s="28"/>
      <c r="I60" s="28"/>
      <c r="J60" s="28"/>
      <c r="K60" s="28"/>
      <c r="L60" s="28"/>
      <c r="M60" s="34"/>
    </row>
    <row r="61" spans="1:14" s="25" customFormat="1" x14ac:dyDescent="0.2">
      <c r="A61" s="14"/>
      <c r="B61" s="14" t="s">
        <v>1</v>
      </c>
      <c r="C61" s="5" t="s">
        <v>43</v>
      </c>
      <c r="D61" s="16"/>
      <c r="E61" s="13"/>
      <c r="F61" s="13"/>
      <c r="G61" s="26"/>
      <c r="H61" s="26"/>
      <c r="I61" s="26"/>
      <c r="J61" s="38">
        <v>201976</v>
      </c>
      <c r="K61" s="26" t="s">
        <v>23</v>
      </c>
      <c r="L61" s="37"/>
      <c r="M61" s="35"/>
    </row>
    <row r="62" spans="1:14" s="25" customFormat="1" ht="92.25" customHeight="1" x14ac:dyDescent="0.2">
      <c r="A62" s="14"/>
      <c r="B62" s="14"/>
      <c r="C62" s="186" t="s">
        <v>130</v>
      </c>
      <c r="D62" s="186"/>
      <c r="E62" s="186"/>
      <c r="F62" s="186"/>
      <c r="G62" s="186"/>
      <c r="H62" s="186"/>
      <c r="I62" s="186"/>
      <c r="J62" s="186"/>
      <c r="K62" s="186"/>
      <c r="L62" s="37"/>
      <c r="M62" s="93">
        <v>25863967</v>
      </c>
    </row>
    <row r="63" spans="1:14" s="25" customFormat="1" x14ac:dyDescent="0.2">
      <c r="A63" s="14"/>
      <c r="B63" s="14"/>
      <c r="C63" s="84" t="s">
        <v>24</v>
      </c>
      <c r="D63" s="54">
        <v>1</v>
      </c>
      <c r="E63" s="55" t="s">
        <v>78</v>
      </c>
      <c r="F63" s="82"/>
      <c r="G63" s="56">
        <v>5500</v>
      </c>
      <c r="H63" s="55" t="s">
        <v>23</v>
      </c>
      <c r="I63" s="82"/>
      <c r="J63" s="94">
        <f>SUM(D63*G63)</f>
        <v>5500</v>
      </c>
      <c r="K63" s="55" t="s">
        <v>23</v>
      </c>
      <c r="L63" s="37">
        <v>0.68</v>
      </c>
      <c r="M63" s="92">
        <f>SUM(D63*G63)/L63*249.21</f>
        <v>2015669.1176470588</v>
      </c>
    </row>
    <row r="64" spans="1:14" s="77" customFormat="1" x14ac:dyDescent="0.2">
      <c r="A64" s="14"/>
      <c r="B64" s="14"/>
      <c r="C64" s="13"/>
      <c r="D64" s="16">
        <v>8</v>
      </c>
      <c r="E64" s="13" t="s">
        <v>100</v>
      </c>
      <c r="F64" s="13"/>
      <c r="G64" s="94">
        <v>750</v>
      </c>
      <c r="H64" s="13" t="s">
        <v>23</v>
      </c>
      <c r="I64" s="13"/>
      <c r="J64" s="94">
        <f>SUM(D64*G64)</f>
        <v>6000</v>
      </c>
      <c r="K64" s="13" t="s">
        <v>23</v>
      </c>
      <c r="L64" s="95">
        <v>0.68</v>
      </c>
      <c r="M64" s="92">
        <f>SUM(D64*G64)/L64*249.21</f>
        <v>2198911.7647058819</v>
      </c>
    </row>
    <row r="65" spans="1:13" s="77" customFormat="1" x14ac:dyDescent="0.2">
      <c r="A65" s="14"/>
      <c r="B65" s="14"/>
      <c r="C65" s="13"/>
      <c r="D65" s="16">
        <v>1</v>
      </c>
      <c r="E65" s="13" t="s">
        <v>102</v>
      </c>
      <c r="F65" s="13"/>
      <c r="G65" s="94">
        <v>825</v>
      </c>
      <c r="H65" s="13" t="s">
        <v>23</v>
      </c>
      <c r="I65" s="13"/>
      <c r="J65" s="94">
        <f>SUM(D65*G65)</f>
        <v>825</v>
      </c>
      <c r="K65" s="13" t="s">
        <v>23</v>
      </c>
      <c r="L65" s="95">
        <v>0.68</v>
      </c>
      <c r="M65" s="92">
        <f>SUM(D65*G65)/L65*249.21</f>
        <v>302350.36764705885</v>
      </c>
    </row>
    <row r="66" spans="1:13" s="77" customFormat="1" x14ac:dyDescent="0.2">
      <c r="A66" s="14"/>
      <c r="B66" s="14"/>
      <c r="C66" s="13"/>
      <c r="D66" s="16">
        <v>4</v>
      </c>
      <c r="E66" s="13" t="s">
        <v>101</v>
      </c>
      <c r="F66" s="13"/>
      <c r="G66" s="94">
        <v>375</v>
      </c>
      <c r="H66" s="13" t="s">
        <v>23</v>
      </c>
      <c r="I66" s="13"/>
      <c r="J66" s="94">
        <f>SUM(D66*G66)</f>
        <v>1500</v>
      </c>
      <c r="K66" s="13" t="s">
        <v>23</v>
      </c>
      <c r="L66" s="95">
        <v>0.68</v>
      </c>
      <c r="M66" s="92">
        <f>SUM(D66*G66)/L66*249.21</f>
        <v>549727.94117647049</v>
      </c>
    </row>
    <row r="67" spans="1:13" s="77" customFormat="1" x14ac:dyDescent="0.2">
      <c r="A67" s="14"/>
      <c r="B67" s="14"/>
      <c r="C67" s="13"/>
      <c r="D67" s="16">
        <v>3</v>
      </c>
      <c r="E67" s="13" t="s">
        <v>103</v>
      </c>
      <c r="F67" s="13"/>
      <c r="G67" s="94">
        <v>1000</v>
      </c>
      <c r="H67" s="13" t="s">
        <v>23</v>
      </c>
      <c r="I67" s="13"/>
      <c r="J67" s="94">
        <f>SUM(D67*G67)</f>
        <v>3000</v>
      </c>
      <c r="K67" s="13" t="s">
        <v>23</v>
      </c>
      <c r="L67" s="95">
        <v>0.68</v>
      </c>
      <c r="M67" s="92">
        <f>SUM(D67*G67)/L67*249.21</f>
        <v>1099455.882352941</v>
      </c>
    </row>
    <row r="68" spans="1:13" ht="6" customHeight="1" x14ac:dyDescent="0.2">
      <c r="A68" s="45"/>
      <c r="B68" s="4"/>
      <c r="C68" s="5"/>
      <c r="D68" s="5"/>
      <c r="E68" s="5"/>
      <c r="F68" s="5"/>
      <c r="G68" s="28"/>
      <c r="H68" s="28"/>
      <c r="I68" s="28"/>
      <c r="J68" s="28"/>
      <c r="K68" s="28"/>
      <c r="L68" s="28"/>
      <c r="M68" s="34"/>
    </row>
    <row r="69" spans="1:13" x14ac:dyDescent="0.2">
      <c r="A69" s="14"/>
      <c r="B69" s="14" t="s">
        <v>2</v>
      </c>
      <c r="C69" s="46" t="s">
        <v>73</v>
      </c>
      <c r="D69" s="16"/>
      <c r="E69" s="13"/>
      <c r="F69" s="13"/>
      <c r="G69" s="26"/>
      <c r="H69" s="26"/>
      <c r="I69" s="26"/>
      <c r="J69" s="49">
        <v>71525</v>
      </c>
      <c r="K69" s="26" t="s">
        <v>23</v>
      </c>
      <c r="L69" s="37"/>
      <c r="M69" s="35"/>
    </row>
    <row r="70" spans="1:13" s="68" customFormat="1" ht="81" customHeight="1" x14ac:dyDescent="0.2">
      <c r="A70" s="14"/>
      <c r="B70" s="14"/>
      <c r="C70" s="186" t="s">
        <v>148</v>
      </c>
      <c r="D70" s="186"/>
      <c r="E70" s="186"/>
      <c r="F70" s="186"/>
      <c r="G70" s="186"/>
      <c r="H70" s="186"/>
      <c r="I70" s="186"/>
      <c r="J70" s="186"/>
      <c r="K70" s="186"/>
      <c r="L70" s="76"/>
      <c r="M70" s="93">
        <v>7985544</v>
      </c>
    </row>
    <row r="71" spans="1:13" s="77" customFormat="1" x14ac:dyDescent="0.2">
      <c r="A71" s="14"/>
      <c r="B71" s="14"/>
      <c r="C71" s="13"/>
      <c r="D71" s="16">
        <v>1</v>
      </c>
      <c r="E71" s="13" t="s">
        <v>102</v>
      </c>
      <c r="F71" s="13"/>
      <c r="G71" s="94">
        <v>825</v>
      </c>
      <c r="H71" s="13" t="s">
        <v>23</v>
      </c>
      <c r="I71" s="13"/>
      <c r="J71" s="94">
        <f>SUM(D71*G71)</f>
        <v>825</v>
      </c>
      <c r="K71" s="13" t="s">
        <v>23</v>
      </c>
      <c r="L71" s="95">
        <v>0.74</v>
      </c>
      <c r="M71" s="92">
        <f>SUM(D71*G71)/L71*229.32</f>
        <v>255660.8108108108</v>
      </c>
    </row>
    <row r="72" spans="1:13" s="18" customFormat="1" ht="5.25" customHeight="1" x14ac:dyDescent="0.25">
      <c r="A72" s="14"/>
      <c r="B72" s="14"/>
      <c r="C72" s="13"/>
      <c r="D72" s="16"/>
      <c r="E72" s="13"/>
      <c r="F72" s="13"/>
      <c r="G72" s="39"/>
      <c r="H72" s="35"/>
      <c r="I72" s="26"/>
      <c r="J72" s="39"/>
      <c r="K72" s="40"/>
      <c r="L72" s="41"/>
      <c r="M72" s="39"/>
    </row>
    <row r="73" spans="1:13" ht="14.25" x14ac:dyDescent="0.2">
      <c r="A73" s="8" t="s">
        <v>38</v>
      </c>
      <c r="B73" s="9"/>
      <c r="C73" s="10"/>
      <c r="D73" s="10"/>
      <c r="E73" s="10"/>
      <c r="F73" s="10"/>
      <c r="G73" s="32"/>
      <c r="H73" s="32"/>
      <c r="I73" s="32"/>
      <c r="J73" s="32"/>
      <c r="K73" s="32"/>
      <c r="L73" s="32"/>
      <c r="M73" s="33"/>
    </row>
    <row r="74" spans="1:13" ht="5.25" customHeight="1" x14ac:dyDescent="0.2">
      <c r="A74" s="7"/>
      <c r="B74" s="7"/>
      <c r="C74" s="5"/>
      <c r="D74" s="5"/>
      <c r="E74" s="5"/>
      <c r="F74" s="5"/>
      <c r="G74" s="28"/>
      <c r="H74" s="28"/>
      <c r="I74" s="28"/>
      <c r="J74" s="28"/>
      <c r="K74" s="28"/>
      <c r="L74" s="28"/>
      <c r="M74" s="34"/>
    </row>
    <row r="75" spans="1:13" x14ac:dyDescent="0.2">
      <c r="A75" s="11" t="s">
        <v>26</v>
      </c>
      <c r="B75" s="12" t="s">
        <v>29</v>
      </c>
      <c r="C75" s="13"/>
      <c r="D75" s="13"/>
      <c r="E75" s="13"/>
      <c r="F75" s="13"/>
      <c r="G75" s="26"/>
      <c r="H75" s="26"/>
      <c r="I75" s="26"/>
      <c r="J75" s="26"/>
      <c r="K75" s="26"/>
      <c r="L75" s="26"/>
      <c r="M75" s="35"/>
    </row>
    <row r="76" spans="1:13" x14ac:dyDescent="0.2">
      <c r="A76" s="14"/>
      <c r="B76" s="15" t="s">
        <v>25</v>
      </c>
      <c r="C76" s="13"/>
      <c r="D76" s="13"/>
      <c r="E76" s="13"/>
      <c r="F76" s="13"/>
      <c r="G76" s="26"/>
      <c r="H76" s="26"/>
      <c r="I76" s="26"/>
      <c r="J76" s="26"/>
      <c r="K76" s="26"/>
      <c r="L76" s="26"/>
      <c r="M76" s="35"/>
    </row>
    <row r="77" spans="1:13" ht="6" customHeight="1" x14ac:dyDescent="0.2">
      <c r="A77" s="45"/>
      <c r="B77" s="4"/>
      <c r="C77" s="5"/>
      <c r="D77" s="5"/>
      <c r="E77" s="5"/>
      <c r="F77" s="5"/>
      <c r="G77" s="28"/>
      <c r="H77" s="28"/>
      <c r="I77" s="28"/>
      <c r="J77" s="28"/>
      <c r="K77" s="28"/>
      <c r="L77" s="28"/>
      <c r="M77" s="34"/>
    </row>
    <row r="78" spans="1:13" x14ac:dyDescent="0.2">
      <c r="A78" s="14"/>
      <c r="B78" s="61" t="s">
        <v>0</v>
      </c>
      <c r="C78" s="50" t="s">
        <v>47</v>
      </c>
      <c r="D78" s="50"/>
      <c r="E78" s="50"/>
      <c r="F78" s="50"/>
      <c r="G78" s="62"/>
      <c r="H78" s="50"/>
      <c r="I78" s="50"/>
      <c r="J78" s="49">
        <v>70406</v>
      </c>
      <c r="K78" s="46" t="s">
        <v>23</v>
      </c>
      <c r="L78" s="50"/>
      <c r="M78" s="51"/>
    </row>
    <row r="79" spans="1:13" ht="39" customHeight="1" x14ac:dyDescent="0.2">
      <c r="A79" s="14"/>
      <c r="B79" s="61"/>
      <c r="C79" s="186" t="s">
        <v>149</v>
      </c>
      <c r="D79" s="186"/>
      <c r="E79" s="186"/>
      <c r="F79" s="186"/>
      <c r="G79" s="186"/>
      <c r="H79" s="186"/>
      <c r="I79" s="186"/>
      <c r="J79" s="186"/>
      <c r="K79" s="186"/>
      <c r="L79" s="50"/>
      <c r="M79" s="93">
        <v>2450773</v>
      </c>
    </row>
    <row r="80" spans="1:13" x14ac:dyDescent="0.2">
      <c r="A80" s="14"/>
      <c r="B80" s="63"/>
      <c r="C80" s="46" t="s">
        <v>24</v>
      </c>
      <c r="D80" s="52">
        <v>1</v>
      </c>
      <c r="E80" s="46" t="s">
        <v>74</v>
      </c>
      <c r="F80" s="46"/>
      <c r="G80" s="47">
        <v>1600</v>
      </c>
      <c r="H80" s="46" t="s">
        <v>23</v>
      </c>
      <c r="I80" s="46"/>
      <c r="J80" s="94">
        <f t="shared" ref="J80:J81" si="2">SUM(D80*G80)</f>
        <v>1600</v>
      </c>
      <c r="K80" s="46" t="s">
        <v>23</v>
      </c>
      <c r="L80" s="64">
        <v>0.71</v>
      </c>
      <c r="M80" s="92">
        <f t="shared" ref="M80:M81" si="3">SUM(D80*G80)/L80*234</f>
        <v>527323.94366197195</v>
      </c>
    </row>
    <row r="81" spans="1:13" ht="15" x14ac:dyDescent="0.25">
      <c r="A81" s="14"/>
      <c r="B81" s="65"/>
      <c r="C81" s="50"/>
      <c r="D81" s="53">
        <v>1</v>
      </c>
      <c r="E81" s="50" t="s">
        <v>107</v>
      </c>
      <c r="F81" s="50"/>
      <c r="G81" s="47">
        <v>300</v>
      </c>
      <c r="H81" s="46" t="s">
        <v>23</v>
      </c>
      <c r="I81" s="46"/>
      <c r="J81" s="94">
        <f t="shared" si="2"/>
        <v>300</v>
      </c>
      <c r="K81" s="46" t="s">
        <v>23</v>
      </c>
      <c r="L81" s="66">
        <v>0.71</v>
      </c>
      <c r="M81" s="92">
        <f t="shared" si="3"/>
        <v>98873.239436619711</v>
      </c>
    </row>
    <row r="82" spans="1:13" s="77" customFormat="1" x14ac:dyDescent="0.2">
      <c r="A82" s="14"/>
      <c r="B82" s="14"/>
      <c r="C82" s="13"/>
      <c r="D82" s="16">
        <v>1</v>
      </c>
      <c r="E82" s="187" t="s">
        <v>104</v>
      </c>
      <c r="F82" s="187"/>
      <c r="G82" s="94">
        <v>900</v>
      </c>
      <c r="H82" s="13" t="s">
        <v>23</v>
      </c>
      <c r="I82" s="13"/>
      <c r="J82" s="94">
        <f>SUM(D82*G82)</f>
        <v>900</v>
      </c>
      <c r="K82" s="13" t="s">
        <v>23</v>
      </c>
      <c r="L82" s="95">
        <v>0.71</v>
      </c>
      <c r="M82" s="92">
        <f>SUM(D82*G82)/L82*234</f>
        <v>296619.71830985916</v>
      </c>
    </row>
    <row r="83" spans="1:13" s="77" customFormat="1" x14ac:dyDescent="0.2">
      <c r="A83" s="14"/>
      <c r="B83" s="14"/>
      <c r="C83" s="13"/>
      <c r="D83" s="16">
        <v>3</v>
      </c>
      <c r="E83" s="13" t="s">
        <v>106</v>
      </c>
      <c r="F83" s="13"/>
      <c r="G83" s="94">
        <v>1000</v>
      </c>
      <c r="H83" s="13" t="s">
        <v>23</v>
      </c>
      <c r="I83" s="13"/>
      <c r="J83" s="94">
        <f>SUM(D83*G83)</f>
        <v>3000</v>
      </c>
      <c r="K83" s="13" t="s">
        <v>23</v>
      </c>
      <c r="L83" s="95">
        <v>0.71</v>
      </c>
      <c r="M83" s="92">
        <f>SUM(D83*G83)/L83*234</f>
        <v>988732.39436619729</v>
      </c>
    </row>
    <row r="84" spans="1:13" x14ac:dyDescent="0.2">
      <c r="A84" s="14"/>
      <c r="B84" s="61" t="s">
        <v>1</v>
      </c>
      <c r="C84" s="50" t="s">
        <v>131</v>
      </c>
      <c r="D84" s="67"/>
      <c r="E84" s="50"/>
      <c r="F84" s="50"/>
      <c r="G84" s="62"/>
      <c r="H84" s="50"/>
      <c r="I84" s="50"/>
      <c r="J84" s="49">
        <v>91300</v>
      </c>
      <c r="K84" s="46" t="s">
        <v>23</v>
      </c>
      <c r="L84" s="50"/>
      <c r="M84" s="51"/>
    </row>
    <row r="85" spans="1:13" ht="77.25" customHeight="1" x14ac:dyDescent="0.2">
      <c r="A85" s="14"/>
      <c r="B85" s="61"/>
      <c r="C85" s="186" t="s">
        <v>132</v>
      </c>
      <c r="D85" s="186"/>
      <c r="E85" s="186"/>
      <c r="F85" s="186"/>
      <c r="G85" s="186"/>
      <c r="H85" s="186"/>
      <c r="I85" s="186"/>
      <c r="J85" s="186"/>
      <c r="K85" s="186"/>
      <c r="L85" s="50"/>
      <c r="M85" s="161">
        <v>11163972</v>
      </c>
    </row>
    <row r="86" spans="1:13" ht="6" customHeight="1" x14ac:dyDescent="0.2">
      <c r="A86" s="45"/>
      <c r="B86" s="4"/>
      <c r="C86" s="5"/>
      <c r="D86" s="5"/>
      <c r="E86" s="5"/>
      <c r="F86" s="5"/>
      <c r="G86" s="28"/>
      <c r="H86" s="28"/>
      <c r="I86" s="28"/>
      <c r="J86" s="28"/>
      <c r="K86" s="28"/>
      <c r="L86" s="28"/>
      <c r="M86" s="34"/>
    </row>
    <row r="87" spans="1:13" x14ac:dyDescent="0.2">
      <c r="A87" s="14"/>
      <c r="B87" s="61" t="s">
        <v>2</v>
      </c>
      <c r="C87" s="50" t="s">
        <v>90</v>
      </c>
      <c r="D87" s="50"/>
      <c r="E87" s="50"/>
      <c r="F87" s="50"/>
      <c r="G87" s="62"/>
      <c r="H87" s="50"/>
      <c r="I87" s="50"/>
      <c r="J87" s="49">
        <v>86607</v>
      </c>
      <c r="K87" s="46" t="s">
        <v>23</v>
      </c>
      <c r="L87" s="50"/>
      <c r="M87" s="51"/>
    </row>
    <row r="88" spans="1:13" ht="41.25" customHeight="1" x14ac:dyDescent="0.2">
      <c r="A88" s="14"/>
      <c r="B88" s="61"/>
      <c r="C88" s="186" t="s">
        <v>150</v>
      </c>
      <c r="D88" s="186"/>
      <c r="E88" s="186"/>
      <c r="F88" s="186"/>
      <c r="G88" s="186"/>
      <c r="H88" s="186"/>
      <c r="I88" s="186"/>
      <c r="J88" s="186"/>
      <c r="K88" s="186"/>
      <c r="L88" s="50"/>
      <c r="M88" s="93">
        <v>1836842</v>
      </c>
    </row>
    <row r="89" spans="1:13" x14ac:dyDescent="0.2">
      <c r="A89" s="14"/>
      <c r="B89" s="63"/>
      <c r="C89" s="46" t="s">
        <v>24</v>
      </c>
      <c r="D89" s="52">
        <v>4</v>
      </c>
      <c r="E89" s="46" t="s">
        <v>76</v>
      </c>
      <c r="F89" s="46"/>
      <c r="G89" s="47">
        <v>375</v>
      </c>
      <c r="H89" s="46" t="s">
        <v>23</v>
      </c>
      <c r="I89" s="46"/>
      <c r="J89" s="94">
        <f t="shared" ref="J89:J90" si="4">SUM(D89*G89)</f>
        <v>1500</v>
      </c>
      <c r="K89" s="46" t="s">
        <v>23</v>
      </c>
      <c r="L89" s="64">
        <v>0.71</v>
      </c>
      <c r="M89" s="92">
        <f t="shared" ref="M89:M90" si="5">SUM(D89*G89)/L89*234</f>
        <v>494366.19718309864</v>
      </c>
    </row>
    <row r="90" spans="1:13" ht="15" x14ac:dyDescent="0.25">
      <c r="A90" s="14"/>
      <c r="B90" s="65"/>
      <c r="C90" s="50"/>
      <c r="D90" s="53">
        <v>1</v>
      </c>
      <c r="E90" s="50" t="s">
        <v>107</v>
      </c>
      <c r="F90" s="50"/>
      <c r="G90" s="47">
        <v>300</v>
      </c>
      <c r="H90" s="46" t="s">
        <v>23</v>
      </c>
      <c r="I90" s="46"/>
      <c r="J90" s="94">
        <f t="shared" si="4"/>
        <v>300</v>
      </c>
      <c r="K90" s="46" t="s">
        <v>23</v>
      </c>
      <c r="L90" s="66">
        <v>0.71</v>
      </c>
      <c r="M90" s="92">
        <f t="shared" si="5"/>
        <v>98873.239436619711</v>
      </c>
    </row>
    <row r="91" spans="1:13" s="77" customFormat="1" x14ac:dyDescent="0.2">
      <c r="A91" s="14"/>
      <c r="B91" s="14"/>
      <c r="C91" s="13"/>
      <c r="D91" s="16">
        <v>4</v>
      </c>
      <c r="E91" s="13" t="s">
        <v>100</v>
      </c>
      <c r="F91" s="13"/>
      <c r="G91" s="94">
        <v>750</v>
      </c>
      <c r="H91" s="13" t="s">
        <v>23</v>
      </c>
      <c r="I91" s="13"/>
      <c r="J91" s="94">
        <f>SUM(D91*G91)</f>
        <v>3000</v>
      </c>
      <c r="K91" s="13" t="s">
        <v>23</v>
      </c>
      <c r="L91" s="95">
        <v>0.71</v>
      </c>
      <c r="M91" s="92">
        <f>SUM(D91*G91)/L91*234</f>
        <v>988732.39436619729</v>
      </c>
    </row>
    <row r="92" spans="1:13" s="77" customFormat="1" x14ac:dyDescent="0.2">
      <c r="A92" s="14"/>
      <c r="B92" s="14"/>
      <c r="C92" s="13"/>
      <c r="D92" s="16">
        <v>1</v>
      </c>
      <c r="E92" s="13" t="s">
        <v>104</v>
      </c>
      <c r="F92" s="13"/>
      <c r="G92" s="94">
        <v>900</v>
      </c>
      <c r="H92" s="13" t="s">
        <v>23</v>
      </c>
      <c r="I92" s="13"/>
      <c r="J92" s="94">
        <f>SUM(D92*G92)</f>
        <v>900</v>
      </c>
      <c r="K92" s="13" t="s">
        <v>23</v>
      </c>
      <c r="L92" s="95">
        <v>0.71</v>
      </c>
      <c r="M92" s="92">
        <f>SUM(D92*G92)/L92*234</f>
        <v>296619.71830985916</v>
      </c>
    </row>
    <row r="93" spans="1:13" ht="6" customHeight="1" x14ac:dyDescent="0.2">
      <c r="A93" s="45"/>
      <c r="B93" s="4"/>
      <c r="C93" s="5"/>
      <c r="D93" s="5"/>
      <c r="E93" s="5"/>
      <c r="F93" s="5"/>
      <c r="G93" s="28"/>
      <c r="H93" s="28"/>
      <c r="I93" s="28"/>
      <c r="J93" s="28"/>
      <c r="K93" s="28"/>
      <c r="L93" s="28"/>
      <c r="M93" s="34"/>
    </row>
    <row r="94" spans="1:13" x14ac:dyDescent="0.2">
      <c r="A94" s="14"/>
      <c r="B94" s="61" t="s">
        <v>3</v>
      </c>
      <c r="C94" s="50" t="s">
        <v>91</v>
      </c>
      <c r="D94" s="50"/>
      <c r="E94" s="50"/>
      <c r="F94" s="50"/>
      <c r="G94" s="62"/>
      <c r="H94" s="50"/>
      <c r="I94" s="50"/>
      <c r="J94" s="49">
        <v>51254</v>
      </c>
      <c r="K94" s="46" t="s">
        <v>23</v>
      </c>
      <c r="L94" s="50"/>
      <c r="M94" s="51"/>
    </row>
    <row r="95" spans="1:13" ht="54" customHeight="1" x14ac:dyDescent="0.2">
      <c r="A95" s="14"/>
      <c r="B95" s="61"/>
      <c r="C95" s="186" t="s">
        <v>151</v>
      </c>
      <c r="D95" s="186"/>
      <c r="E95" s="186"/>
      <c r="F95" s="186"/>
      <c r="G95" s="186"/>
      <c r="H95" s="186"/>
      <c r="I95" s="186"/>
      <c r="J95" s="186"/>
      <c r="K95" s="186"/>
      <c r="L95" s="50"/>
      <c r="M95" s="51">
        <v>3631852</v>
      </c>
    </row>
    <row r="96" spans="1:13" x14ac:dyDescent="0.2">
      <c r="A96" s="14"/>
      <c r="B96" s="61"/>
      <c r="C96" s="50" t="s">
        <v>24</v>
      </c>
      <c r="D96" s="53">
        <v>1</v>
      </c>
      <c r="E96" s="50" t="s">
        <v>92</v>
      </c>
      <c r="F96" s="50"/>
      <c r="G96" s="47">
        <v>1200</v>
      </c>
      <c r="H96" s="46" t="s">
        <v>23</v>
      </c>
      <c r="I96" s="46"/>
      <c r="J96" s="96">
        <f t="shared" ref="J96:J98" si="6">SUM(D96*G96)</f>
        <v>1200</v>
      </c>
      <c r="K96" s="46" t="s">
        <v>23</v>
      </c>
      <c r="L96" s="66">
        <v>0.74</v>
      </c>
      <c r="M96" s="92">
        <f t="shared" ref="M96:M97" si="7">SUM(D96*G96)/L96*229.32</f>
        <v>371870.2702702703</v>
      </c>
    </row>
    <row r="97" spans="1:13" x14ac:dyDescent="0.2">
      <c r="A97" s="14"/>
      <c r="B97" s="61"/>
      <c r="C97" s="50"/>
      <c r="D97" s="53">
        <v>1</v>
      </c>
      <c r="E97" s="50" t="s">
        <v>75</v>
      </c>
      <c r="F97" s="50"/>
      <c r="G97" s="47">
        <v>300</v>
      </c>
      <c r="H97" s="46" t="s">
        <v>23</v>
      </c>
      <c r="I97" s="46"/>
      <c r="J97" s="96">
        <f t="shared" si="6"/>
        <v>300</v>
      </c>
      <c r="K97" s="46" t="s">
        <v>23</v>
      </c>
      <c r="L97" s="66">
        <v>0.74</v>
      </c>
      <c r="M97" s="92">
        <f t="shared" si="7"/>
        <v>92967.567567567574</v>
      </c>
    </row>
    <row r="98" spans="1:13" s="77" customFormat="1" ht="12.75" customHeight="1" x14ac:dyDescent="0.2">
      <c r="A98" s="14"/>
      <c r="B98" s="14"/>
      <c r="C98" s="97"/>
      <c r="D98" s="98">
        <v>2</v>
      </c>
      <c r="E98" s="99" t="s">
        <v>100</v>
      </c>
      <c r="F98" s="99"/>
      <c r="G98" s="96">
        <v>800</v>
      </c>
      <c r="H98" s="99" t="s">
        <v>23</v>
      </c>
      <c r="I98" s="99"/>
      <c r="J98" s="96">
        <f t="shared" si="6"/>
        <v>1600</v>
      </c>
      <c r="K98" s="99" t="s">
        <v>23</v>
      </c>
      <c r="L98" s="100">
        <v>0.74</v>
      </c>
      <c r="M98" s="92">
        <f>SUM(D98*G98)/L98*229.32</f>
        <v>495827.02702702698</v>
      </c>
    </row>
    <row r="99" spans="1:13" ht="6.75" customHeight="1" x14ac:dyDescent="0.2">
      <c r="A99" s="14"/>
      <c r="B99" s="61"/>
      <c r="C99" s="50"/>
      <c r="D99" s="53"/>
      <c r="E99" s="50"/>
      <c r="F99" s="50"/>
      <c r="G99" s="47"/>
      <c r="H99" s="46"/>
      <c r="I99" s="46"/>
      <c r="J99" s="47"/>
      <c r="K99" s="46"/>
      <c r="L99" s="66"/>
      <c r="M99" s="48"/>
    </row>
    <row r="100" spans="1:13" x14ac:dyDescent="0.2">
      <c r="A100" s="14"/>
      <c r="B100" s="61" t="s">
        <v>4</v>
      </c>
      <c r="C100" s="50" t="s">
        <v>93</v>
      </c>
      <c r="D100" s="50"/>
      <c r="E100" s="50"/>
      <c r="F100" s="50"/>
      <c r="G100" s="62"/>
      <c r="H100" s="50"/>
      <c r="I100" s="50"/>
      <c r="J100" s="49">
        <v>54410</v>
      </c>
      <c r="K100" s="46" t="s">
        <v>23</v>
      </c>
      <c r="L100" s="50"/>
      <c r="M100" s="51"/>
    </row>
    <row r="101" spans="1:13" ht="79.5" customHeight="1" x14ac:dyDescent="0.2">
      <c r="A101" s="14"/>
      <c r="B101" s="61"/>
      <c r="C101" s="186" t="s">
        <v>152</v>
      </c>
      <c r="D101" s="186"/>
      <c r="E101" s="186"/>
      <c r="F101" s="186"/>
      <c r="G101" s="186"/>
      <c r="H101" s="186"/>
      <c r="I101" s="186"/>
      <c r="J101" s="186"/>
      <c r="K101" s="186"/>
      <c r="L101" s="50"/>
      <c r="M101" s="93">
        <v>6339634</v>
      </c>
    </row>
    <row r="102" spans="1:13" x14ac:dyDescent="0.2">
      <c r="A102" s="14"/>
      <c r="B102" s="61"/>
      <c r="C102" s="50" t="s">
        <v>24</v>
      </c>
      <c r="D102" s="53">
        <v>1</v>
      </c>
      <c r="E102" s="50" t="s">
        <v>77</v>
      </c>
      <c r="F102" s="50"/>
      <c r="G102" s="47">
        <v>800</v>
      </c>
      <c r="H102" s="46" t="s">
        <v>23</v>
      </c>
      <c r="I102" s="46"/>
      <c r="J102" s="96">
        <f t="shared" ref="J102:J106" si="8">SUM(D102*G102)</f>
        <v>800</v>
      </c>
      <c r="K102" s="46" t="s">
        <v>23</v>
      </c>
      <c r="L102" s="66">
        <v>0.74</v>
      </c>
      <c r="M102" s="92">
        <f t="shared" ref="M102:M104" si="9">SUM(D102*G102)/L102*229.32</f>
        <v>247913.51351351349</v>
      </c>
    </row>
    <row r="103" spans="1:13" ht="15" x14ac:dyDescent="0.25">
      <c r="A103" s="14"/>
      <c r="B103" s="65"/>
      <c r="C103" s="50"/>
      <c r="D103" s="53">
        <v>1</v>
      </c>
      <c r="E103" s="50" t="s">
        <v>32</v>
      </c>
      <c r="F103" s="50"/>
      <c r="G103" s="47">
        <v>1000</v>
      </c>
      <c r="H103" s="46" t="s">
        <v>23</v>
      </c>
      <c r="I103" s="46"/>
      <c r="J103" s="96">
        <f t="shared" si="8"/>
        <v>1000</v>
      </c>
      <c r="K103" s="46" t="s">
        <v>23</v>
      </c>
      <c r="L103" s="66">
        <v>0.74</v>
      </c>
      <c r="M103" s="92">
        <f t="shared" si="9"/>
        <v>309891.89189189189</v>
      </c>
    </row>
    <row r="104" spans="1:13" ht="15" x14ac:dyDescent="0.25">
      <c r="A104" s="14"/>
      <c r="B104" s="65"/>
      <c r="C104" s="50"/>
      <c r="D104" s="53">
        <v>1</v>
      </c>
      <c r="E104" s="50" t="s">
        <v>75</v>
      </c>
      <c r="F104" s="50"/>
      <c r="G104" s="47">
        <v>300</v>
      </c>
      <c r="H104" s="46" t="s">
        <v>23</v>
      </c>
      <c r="I104" s="46"/>
      <c r="J104" s="96">
        <f t="shared" si="8"/>
        <v>300</v>
      </c>
      <c r="K104" s="46" t="s">
        <v>23</v>
      </c>
      <c r="L104" s="66">
        <v>0.74</v>
      </c>
      <c r="M104" s="92">
        <f t="shared" si="9"/>
        <v>92967.567567567574</v>
      </c>
    </row>
    <row r="105" spans="1:13" s="77" customFormat="1" ht="12.75" customHeight="1" x14ac:dyDescent="0.2">
      <c r="A105" s="14"/>
      <c r="B105" s="14"/>
      <c r="C105" s="97"/>
      <c r="D105" s="98">
        <v>7</v>
      </c>
      <c r="E105" s="99" t="s">
        <v>100</v>
      </c>
      <c r="F105" s="99"/>
      <c r="G105" s="96">
        <v>800</v>
      </c>
      <c r="H105" s="99" t="s">
        <v>23</v>
      </c>
      <c r="I105" s="99"/>
      <c r="J105" s="96">
        <f t="shared" ref="J105" si="10">SUM(D105*G105)</f>
        <v>5600</v>
      </c>
      <c r="K105" s="99" t="s">
        <v>23</v>
      </c>
      <c r="L105" s="100">
        <v>0.74</v>
      </c>
      <c r="M105" s="92">
        <f>SUM(D105*G105)/L105*229.32</f>
        <v>1735394.5945945946</v>
      </c>
    </row>
    <row r="106" spans="1:13" s="77" customFormat="1" ht="12.75" customHeight="1" x14ac:dyDescent="0.2">
      <c r="A106" s="14"/>
      <c r="B106" s="14"/>
      <c r="C106" s="97"/>
      <c r="D106" s="98">
        <v>1</v>
      </c>
      <c r="E106" s="99" t="s">
        <v>108</v>
      </c>
      <c r="F106" s="99"/>
      <c r="G106" s="96">
        <v>5500</v>
      </c>
      <c r="H106" s="99" t="s">
        <v>23</v>
      </c>
      <c r="I106" s="99"/>
      <c r="J106" s="96">
        <f t="shared" si="8"/>
        <v>5500</v>
      </c>
      <c r="K106" s="99" t="s">
        <v>23</v>
      </c>
      <c r="L106" s="100">
        <v>0.74</v>
      </c>
      <c r="M106" s="92">
        <f>SUM(D106*G106)/L106*229.32</f>
        <v>1704405.4054054054</v>
      </c>
    </row>
    <row r="107" spans="1:13" ht="6" customHeight="1" x14ac:dyDescent="0.2">
      <c r="A107" s="45"/>
      <c r="B107" s="4"/>
      <c r="C107" s="5"/>
      <c r="D107" s="5"/>
      <c r="E107" s="5"/>
      <c r="F107" s="5"/>
      <c r="G107" s="28"/>
      <c r="H107" s="28"/>
      <c r="I107" s="28"/>
      <c r="J107" s="28"/>
      <c r="K107" s="28"/>
      <c r="L107" s="28"/>
      <c r="M107" s="34"/>
    </row>
    <row r="108" spans="1:13" x14ac:dyDescent="0.2">
      <c r="A108" s="14"/>
      <c r="B108" s="61" t="s">
        <v>95</v>
      </c>
      <c r="C108" s="50" t="s">
        <v>44</v>
      </c>
      <c r="D108" s="50"/>
      <c r="E108" s="50"/>
      <c r="F108" s="50"/>
      <c r="G108" s="62"/>
      <c r="H108" s="50"/>
      <c r="I108" s="50"/>
      <c r="J108" s="49">
        <v>198553</v>
      </c>
      <c r="K108" s="46" t="s">
        <v>23</v>
      </c>
      <c r="L108" s="50"/>
      <c r="M108" s="51"/>
    </row>
    <row r="109" spans="1:13" ht="40.5" customHeight="1" x14ac:dyDescent="0.2">
      <c r="A109" s="14"/>
      <c r="B109" s="61"/>
      <c r="C109" s="186" t="s">
        <v>94</v>
      </c>
      <c r="D109" s="186"/>
      <c r="E109" s="186"/>
      <c r="F109" s="186"/>
      <c r="G109" s="186"/>
      <c r="H109" s="186"/>
      <c r="I109" s="186"/>
      <c r="J109" s="186"/>
      <c r="K109" s="186"/>
      <c r="L109" s="50"/>
      <c r="M109" s="51">
        <v>3057950</v>
      </c>
    </row>
    <row r="110" spans="1:13" s="25" customFormat="1" x14ac:dyDescent="0.2">
      <c r="A110" s="14"/>
      <c r="B110" s="14"/>
      <c r="C110" s="101" t="s">
        <v>24</v>
      </c>
      <c r="D110" s="16">
        <v>14</v>
      </c>
      <c r="E110" s="13" t="s">
        <v>100</v>
      </c>
      <c r="F110" s="13"/>
      <c r="G110" s="94">
        <v>750</v>
      </c>
      <c r="H110" s="55" t="s">
        <v>23</v>
      </c>
      <c r="I110" s="82"/>
      <c r="J110" s="38">
        <f>SUM(D110*G110)</f>
        <v>10500</v>
      </c>
      <c r="K110" s="55" t="s">
        <v>23</v>
      </c>
      <c r="L110" s="37">
        <v>0.68</v>
      </c>
      <c r="M110" s="35">
        <f>SUM(D110*G110)/L110*249.21</f>
        <v>3848095.588235294</v>
      </c>
    </row>
    <row r="111" spans="1:13" s="77" customFormat="1" x14ac:dyDescent="0.2">
      <c r="A111" s="14"/>
      <c r="B111" s="14"/>
      <c r="C111" s="13"/>
      <c r="D111" s="16">
        <v>3</v>
      </c>
      <c r="E111" s="13" t="s">
        <v>101</v>
      </c>
      <c r="F111" s="13"/>
      <c r="G111" s="94">
        <v>375</v>
      </c>
      <c r="H111" s="13" t="s">
        <v>23</v>
      </c>
      <c r="I111" s="13"/>
      <c r="J111" s="94">
        <f>SUM(D111*G111)</f>
        <v>1125</v>
      </c>
      <c r="K111" s="13" t="s">
        <v>23</v>
      </c>
      <c r="L111" s="95">
        <v>0.68</v>
      </c>
      <c r="M111" s="92">
        <f>SUM(D111*G111)/L111*249.21</f>
        <v>412295.95588235289</v>
      </c>
    </row>
    <row r="112" spans="1:13" s="77" customFormat="1" x14ac:dyDescent="0.2">
      <c r="A112" s="14"/>
      <c r="B112" s="14"/>
      <c r="C112" s="13"/>
      <c r="D112" s="16">
        <v>5</v>
      </c>
      <c r="E112" s="13" t="s">
        <v>103</v>
      </c>
      <c r="F112" s="13"/>
      <c r="G112" s="94">
        <v>1000</v>
      </c>
      <c r="H112" s="13" t="s">
        <v>23</v>
      </c>
      <c r="I112" s="13"/>
      <c r="J112" s="94">
        <f>SUM(D112*G112)</f>
        <v>5000</v>
      </c>
      <c r="K112" s="13" t="s">
        <v>23</v>
      </c>
      <c r="L112" s="95">
        <v>0.68</v>
      </c>
      <c r="M112" s="92">
        <f>SUM(D112*G112)/L112*249.21</f>
        <v>1832426.4705882352</v>
      </c>
    </row>
    <row r="113" spans="1:13" ht="6" customHeight="1" x14ac:dyDescent="0.2">
      <c r="A113" s="45"/>
      <c r="B113" s="4"/>
      <c r="C113" s="5"/>
      <c r="D113" s="5"/>
      <c r="E113" s="5"/>
      <c r="F113" s="5"/>
      <c r="G113" s="28"/>
      <c r="H113" s="28"/>
      <c r="I113" s="28"/>
      <c r="J113" s="28"/>
      <c r="K113" s="28"/>
      <c r="L113" s="28"/>
      <c r="M113" s="34"/>
    </row>
    <row r="114" spans="1:13" x14ac:dyDescent="0.2">
      <c r="A114" s="14"/>
      <c r="B114" s="61" t="s">
        <v>89</v>
      </c>
      <c r="C114" s="50" t="s">
        <v>70</v>
      </c>
      <c r="D114" s="67"/>
      <c r="E114" s="50"/>
      <c r="F114" s="50"/>
      <c r="G114" s="62"/>
      <c r="H114" s="50"/>
      <c r="I114" s="50"/>
      <c r="J114" s="49">
        <v>63141</v>
      </c>
      <c r="K114" s="46" t="s">
        <v>23</v>
      </c>
      <c r="L114" s="50"/>
      <c r="M114" s="51"/>
    </row>
    <row r="115" spans="1:13" ht="41.25" customHeight="1" x14ac:dyDescent="0.2">
      <c r="A115" s="14"/>
      <c r="B115" s="61"/>
      <c r="C115" s="186" t="s">
        <v>153</v>
      </c>
      <c r="D115" s="186"/>
      <c r="E115" s="186"/>
      <c r="F115" s="186"/>
      <c r="G115" s="186"/>
      <c r="H115" s="186"/>
      <c r="I115" s="186"/>
      <c r="J115" s="186"/>
      <c r="K115" s="186"/>
      <c r="L115" s="50"/>
      <c r="M115" s="93">
        <v>4420546</v>
      </c>
    </row>
    <row r="116" spans="1:13" s="77" customFormat="1" ht="12.75" customHeight="1" x14ac:dyDescent="0.2">
      <c r="A116" s="14"/>
      <c r="B116" s="14"/>
      <c r="C116" s="50" t="s">
        <v>24</v>
      </c>
      <c r="D116" s="16">
        <v>1</v>
      </c>
      <c r="E116" s="13" t="s">
        <v>102</v>
      </c>
      <c r="F116" s="13"/>
      <c r="G116" s="94">
        <v>825</v>
      </c>
      <c r="H116" s="99" t="s">
        <v>23</v>
      </c>
      <c r="I116" s="99"/>
      <c r="J116" s="96">
        <f t="shared" ref="J116:J118" si="11">SUM(D116*G116)</f>
        <v>825</v>
      </c>
      <c r="K116" s="99" t="s">
        <v>23</v>
      </c>
      <c r="L116" s="100">
        <v>0.74</v>
      </c>
      <c r="M116" s="92">
        <f>SUM(D116*G116)/L116*229.32</f>
        <v>255660.8108108108</v>
      </c>
    </row>
    <row r="117" spans="1:13" s="77" customFormat="1" ht="12.75" customHeight="1" x14ac:dyDescent="0.2">
      <c r="A117" s="14"/>
      <c r="B117" s="14"/>
      <c r="C117" s="97"/>
      <c r="D117" s="16">
        <v>3</v>
      </c>
      <c r="E117" s="13" t="s">
        <v>105</v>
      </c>
      <c r="F117" s="13"/>
      <c r="G117" s="94">
        <v>375</v>
      </c>
      <c r="H117" s="99" t="s">
        <v>23</v>
      </c>
      <c r="I117" s="99"/>
      <c r="J117" s="96">
        <f t="shared" si="11"/>
        <v>1125</v>
      </c>
      <c r="K117" s="99" t="s">
        <v>23</v>
      </c>
      <c r="L117" s="100">
        <v>0.74</v>
      </c>
      <c r="M117" s="92">
        <f>SUM(D117*G117)/L117*229.32</f>
        <v>348628.37837837834</v>
      </c>
    </row>
    <row r="118" spans="1:13" s="77" customFormat="1" ht="12.75" customHeight="1" x14ac:dyDescent="0.2">
      <c r="A118" s="14"/>
      <c r="B118" s="14"/>
      <c r="C118" s="97"/>
      <c r="D118" s="98">
        <v>1</v>
      </c>
      <c r="E118" s="99" t="s">
        <v>109</v>
      </c>
      <c r="F118" s="99"/>
      <c r="G118" s="96">
        <v>800</v>
      </c>
      <c r="H118" s="99" t="s">
        <v>23</v>
      </c>
      <c r="I118" s="99"/>
      <c r="J118" s="96">
        <f t="shared" si="11"/>
        <v>800</v>
      </c>
      <c r="K118" s="99" t="s">
        <v>23</v>
      </c>
      <c r="L118" s="100">
        <v>0.74</v>
      </c>
      <c r="M118" s="92">
        <f>SUM(D118*G118)/L118*229.32</f>
        <v>247913.51351351349</v>
      </c>
    </row>
    <row r="119" spans="1:13" s="25" customFormat="1" ht="5.25" customHeight="1" x14ac:dyDescent="0.2">
      <c r="A119" s="14"/>
      <c r="B119" s="14"/>
      <c r="C119" s="84"/>
      <c r="D119" s="85"/>
      <c r="E119" s="85"/>
      <c r="F119" s="85"/>
      <c r="G119" s="36"/>
      <c r="H119" s="36"/>
      <c r="I119" s="36"/>
      <c r="J119" s="36"/>
      <c r="K119" s="36"/>
      <c r="L119" s="37"/>
      <c r="M119" s="35"/>
    </row>
    <row r="120" spans="1:13" ht="14.25" x14ac:dyDescent="0.2">
      <c r="A120" s="8" t="s">
        <v>27</v>
      </c>
      <c r="B120" s="9"/>
      <c r="C120" s="10"/>
      <c r="D120" s="10"/>
      <c r="E120" s="10"/>
      <c r="F120" s="10"/>
      <c r="G120" s="32"/>
      <c r="H120" s="32"/>
      <c r="I120" s="32"/>
      <c r="J120" s="32"/>
      <c r="K120" s="32"/>
      <c r="L120" s="32"/>
      <c r="M120" s="33"/>
    </row>
    <row r="121" spans="1:13" ht="5.25" customHeight="1" x14ac:dyDescent="0.2">
      <c r="A121" s="7"/>
      <c r="B121" s="7"/>
      <c r="C121" s="5"/>
      <c r="D121" s="5"/>
      <c r="E121" s="5"/>
      <c r="F121" s="5"/>
      <c r="G121" s="28"/>
      <c r="H121" s="28"/>
      <c r="I121" s="28"/>
      <c r="J121" s="28"/>
      <c r="K121" s="28"/>
      <c r="L121" s="28"/>
      <c r="M121" s="34"/>
    </row>
    <row r="122" spans="1:13" x14ac:dyDescent="0.2">
      <c r="A122" s="11" t="s">
        <v>3</v>
      </c>
      <c r="B122" s="17" t="s">
        <v>30</v>
      </c>
      <c r="C122" s="13"/>
      <c r="D122" s="13"/>
      <c r="E122" s="13"/>
      <c r="F122" s="13"/>
      <c r="G122" s="26"/>
      <c r="H122" s="26"/>
      <c r="I122" s="26"/>
      <c r="J122" s="26"/>
      <c r="K122" s="26"/>
      <c r="L122" s="26"/>
      <c r="M122" s="35"/>
    </row>
    <row r="123" spans="1:13" ht="6" customHeight="1" x14ac:dyDescent="0.2">
      <c r="A123" s="45"/>
      <c r="B123" s="4"/>
      <c r="C123" s="5"/>
      <c r="D123" s="5"/>
      <c r="E123" s="5"/>
      <c r="F123" s="5"/>
      <c r="G123" s="28"/>
      <c r="H123" s="28"/>
      <c r="I123" s="28"/>
      <c r="J123" s="28"/>
      <c r="K123" s="28"/>
      <c r="L123" s="28"/>
      <c r="M123" s="34"/>
    </row>
    <row r="124" spans="1:13" x14ac:dyDescent="0.2">
      <c r="A124" s="14"/>
      <c r="B124" s="144" t="s">
        <v>0</v>
      </c>
      <c r="C124" s="145" t="s">
        <v>83</v>
      </c>
      <c r="D124" s="145"/>
      <c r="E124" s="145"/>
      <c r="F124" s="145"/>
      <c r="G124" s="145"/>
      <c r="H124" s="145"/>
      <c r="I124" s="145"/>
      <c r="J124" s="146">
        <v>38335</v>
      </c>
      <c r="K124" s="145" t="s">
        <v>23</v>
      </c>
      <c r="L124" s="147"/>
      <c r="M124" s="148"/>
    </row>
    <row r="125" spans="1:13" ht="15.75" customHeight="1" x14ac:dyDescent="0.2">
      <c r="A125" s="14"/>
      <c r="B125" s="144"/>
      <c r="C125" s="190" t="s">
        <v>133</v>
      </c>
      <c r="D125" s="190"/>
      <c r="E125" s="190"/>
      <c r="F125" s="190"/>
      <c r="G125" s="190"/>
      <c r="H125" s="190"/>
      <c r="I125" s="190"/>
      <c r="J125" s="190"/>
      <c r="K125" s="190"/>
      <c r="L125" s="149"/>
      <c r="M125" s="150">
        <v>1358207</v>
      </c>
    </row>
    <row r="126" spans="1:13" ht="6" customHeight="1" x14ac:dyDescent="0.2">
      <c r="A126" s="45"/>
      <c r="B126" s="151"/>
      <c r="C126" s="152"/>
      <c r="D126" s="152"/>
      <c r="E126" s="152"/>
      <c r="F126" s="152"/>
      <c r="G126" s="118"/>
      <c r="H126" s="118"/>
      <c r="I126" s="118"/>
      <c r="J126" s="118"/>
      <c r="K126" s="118"/>
      <c r="L126" s="118"/>
      <c r="M126" s="131"/>
    </row>
    <row r="127" spans="1:13" s="104" customFormat="1" x14ac:dyDescent="0.2">
      <c r="A127" s="103"/>
      <c r="B127" s="144" t="s">
        <v>1</v>
      </c>
      <c r="C127" s="145" t="s">
        <v>87</v>
      </c>
      <c r="D127" s="145"/>
      <c r="E127" s="145"/>
      <c r="F127" s="145"/>
      <c r="G127" s="145"/>
      <c r="H127" s="145"/>
      <c r="I127" s="145"/>
      <c r="J127" s="146">
        <v>25583</v>
      </c>
      <c r="K127" s="145" t="s">
        <v>23</v>
      </c>
      <c r="L127" s="147"/>
      <c r="M127" s="153"/>
    </row>
    <row r="128" spans="1:13" s="104" customFormat="1" ht="27.75" customHeight="1" x14ac:dyDescent="0.2">
      <c r="A128" s="103"/>
      <c r="B128" s="122"/>
      <c r="C128" s="189" t="s">
        <v>88</v>
      </c>
      <c r="D128" s="189"/>
      <c r="E128" s="189"/>
      <c r="F128" s="189"/>
      <c r="G128" s="189"/>
      <c r="H128" s="189"/>
      <c r="I128" s="189"/>
      <c r="J128" s="189"/>
      <c r="K128" s="189"/>
      <c r="L128" s="122"/>
      <c r="M128" s="154">
        <v>1812808</v>
      </c>
    </row>
    <row r="129" spans="1:13" s="104" customFormat="1" ht="5.25" customHeight="1" x14ac:dyDescent="0.2">
      <c r="A129" s="103"/>
      <c r="B129" s="155"/>
      <c r="C129" s="156"/>
      <c r="D129" s="156"/>
      <c r="E129" s="156"/>
      <c r="F129" s="156"/>
      <c r="G129" s="135"/>
      <c r="H129" s="135"/>
      <c r="I129" s="135"/>
      <c r="J129" s="135"/>
      <c r="K129" s="135"/>
      <c r="L129" s="135"/>
      <c r="M129" s="133"/>
    </row>
    <row r="130" spans="1:13" x14ac:dyDescent="0.2">
      <c r="A130" s="14"/>
      <c r="B130" s="144" t="s">
        <v>2</v>
      </c>
      <c r="C130" s="145" t="s">
        <v>84</v>
      </c>
      <c r="D130" s="145"/>
      <c r="E130" s="145"/>
      <c r="F130" s="145"/>
      <c r="G130" s="145"/>
      <c r="H130" s="145"/>
      <c r="I130" s="145"/>
      <c r="J130" s="146">
        <v>23800</v>
      </c>
      <c r="K130" s="145" t="s">
        <v>23</v>
      </c>
      <c r="L130" s="147"/>
      <c r="M130" s="153"/>
    </row>
    <row r="131" spans="1:13" ht="30" customHeight="1" x14ac:dyDescent="0.2">
      <c r="A131" s="14"/>
      <c r="B131" s="144"/>
      <c r="C131" s="188" t="s">
        <v>86</v>
      </c>
      <c r="D131" s="188"/>
      <c r="E131" s="188"/>
      <c r="F131" s="188"/>
      <c r="G131" s="188"/>
      <c r="H131" s="188"/>
      <c r="I131" s="188"/>
      <c r="J131" s="188"/>
      <c r="K131" s="188"/>
      <c r="L131" s="157"/>
      <c r="M131" s="158">
        <v>1264849</v>
      </c>
    </row>
    <row r="132" spans="1:13" ht="6" customHeight="1" x14ac:dyDescent="0.2">
      <c r="A132" s="45"/>
      <c r="B132" s="151"/>
      <c r="C132" s="152"/>
      <c r="D132" s="152"/>
      <c r="E132" s="152"/>
      <c r="F132" s="152"/>
      <c r="G132" s="118"/>
      <c r="H132" s="118"/>
      <c r="I132" s="118"/>
      <c r="J132" s="118"/>
      <c r="K132" s="118"/>
      <c r="L132" s="118"/>
      <c r="M132" s="131"/>
    </row>
    <row r="133" spans="1:13" x14ac:dyDescent="0.2">
      <c r="A133" s="14"/>
      <c r="B133" s="144" t="s">
        <v>3</v>
      </c>
      <c r="C133" s="145" t="s">
        <v>85</v>
      </c>
      <c r="D133" s="145"/>
      <c r="E133" s="145"/>
      <c r="F133" s="145"/>
      <c r="G133" s="145"/>
      <c r="H133" s="145"/>
      <c r="I133" s="145"/>
      <c r="J133" s="146">
        <v>7395</v>
      </c>
      <c r="K133" s="145" t="s">
        <v>23</v>
      </c>
      <c r="L133" s="147"/>
      <c r="M133" s="153"/>
    </row>
    <row r="134" spans="1:13" ht="27" customHeight="1" x14ac:dyDescent="0.2">
      <c r="A134" s="14"/>
      <c r="B134" s="159"/>
      <c r="C134" s="188" t="s">
        <v>86</v>
      </c>
      <c r="D134" s="188"/>
      <c r="E134" s="188"/>
      <c r="F134" s="188"/>
      <c r="G134" s="188"/>
      <c r="H134" s="188"/>
      <c r="I134" s="188"/>
      <c r="J134" s="188"/>
      <c r="K134" s="188"/>
      <c r="L134" s="160"/>
      <c r="M134" s="154">
        <v>524009</v>
      </c>
    </row>
    <row r="135" spans="1:13" ht="6" customHeight="1" thickBot="1" x14ac:dyDescent="0.25">
      <c r="A135" s="45"/>
      <c r="B135" s="4"/>
      <c r="C135" s="5"/>
      <c r="D135" s="5"/>
      <c r="E135" s="5"/>
      <c r="F135" s="5"/>
      <c r="G135" s="28"/>
      <c r="H135" s="28"/>
      <c r="I135" s="28"/>
      <c r="J135" s="28"/>
      <c r="K135" s="28"/>
      <c r="L135" s="28"/>
      <c r="M135" s="34"/>
    </row>
    <row r="136" spans="1:13" ht="13.5" thickBot="1" x14ac:dyDescent="0.25">
      <c r="A136" s="19" t="s">
        <v>34</v>
      </c>
      <c r="B136" s="20"/>
      <c r="C136" s="21"/>
      <c r="D136" s="21"/>
      <c r="E136" s="21"/>
      <c r="F136" s="21"/>
      <c r="G136" s="42"/>
      <c r="H136" s="42"/>
      <c r="I136" s="42"/>
      <c r="J136" s="42"/>
      <c r="K136" s="42"/>
      <c r="L136" s="42"/>
      <c r="M136" s="182">
        <f>SUM(M46:M135)</f>
        <v>103938283.21423458</v>
      </c>
    </row>
    <row r="137" spans="1:13" ht="5.25" customHeight="1" x14ac:dyDescent="0.2">
      <c r="A137" s="7"/>
      <c r="B137" s="7"/>
      <c r="C137" s="5"/>
      <c r="D137" s="5"/>
      <c r="E137" s="5"/>
      <c r="F137" s="5"/>
      <c r="G137" s="28"/>
      <c r="H137" s="28"/>
      <c r="I137" s="28"/>
      <c r="J137" s="28"/>
      <c r="K137" s="28"/>
      <c r="L137" s="28"/>
      <c r="M137" s="34"/>
    </row>
    <row r="138" spans="1:13" x14ac:dyDescent="0.2">
      <c r="A138" s="11" t="s">
        <v>4</v>
      </c>
      <c r="B138" s="17" t="s">
        <v>31</v>
      </c>
      <c r="C138" s="13"/>
      <c r="D138" s="13"/>
      <c r="E138" s="13"/>
      <c r="F138" s="13"/>
      <c r="G138" s="26"/>
      <c r="H138" s="26"/>
      <c r="I138" s="26"/>
      <c r="J138" s="26"/>
      <c r="K138" s="26"/>
      <c r="L138" s="26"/>
      <c r="M138" s="35"/>
    </row>
    <row r="139" spans="1:13" x14ac:dyDescent="0.2">
      <c r="A139" s="14"/>
      <c r="B139" s="15" t="s">
        <v>28</v>
      </c>
      <c r="C139" s="13"/>
      <c r="D139" s="13"/>
      <c r="E139" s="13"/>
      <c r="F139" s="13"/>
      <c r="G139" s="26"/>
      <c r="H139" s="26"/>
      <c r="I139" s="26"/>
      <c r="J139" s="26"/>
      <c r="K139" s="26"/>
      <c r="L139" s="26"/>
      <c r="M139" s="35"/>
    </row>
    <row r="140" spans="1:13" ht="6" customHeight="1" x14ac:dyDescent="0.2">
      <c r="A140" s="45"/>
      <c r="B140" s="4"/>
      <c r="C140" s="5"/>
      <c r="D140" s="5"/>
      <c r="E140" s="5"/>
      <c r="F140" s="5"/>
      <c r="G140" s="28"/>
      <c r="H140" s="28"/>
      <c r="I140" s="28"/>
      <c r="J140" s="28"/>
      <c r="K140" s="28"/>
      <c r="L140" s="28"/>
      <c r="M140" s="34"/>
    </row>
    <row r="141" spans="1:13" s="22" customFormat="1" x14ac:dyDescent="0.2">
      <c r="A141" s="24"/>
      <c r="B141" s="57" t="s">
        <v>0</v>
      </c>
      <c r="C141" s="58" t="s">
        <v>79</v>
      </c>
      <c r="D141" s="55"/>
      <c r="E141" s="55"/>
      <c r="F141" s="55"/>
      <c r="G141" s="56"/>
      <c r="H141" s="55"/>
      <c r="I141" s="55"/>
      <c r="J141" s="56">
        <v>16000</v>
      </c>
      <c r="K141" s="55" t="s">
        <v>23</v>
      </c>
      <c r="L141" s="55"/>
      <c r="M141" s="59"/>
    </row>
    <row r="142" spans="1:13" s="22" customFormat="1" ht="12.95" customHeight="1" x14ac:dyDescent="0.2">
      <c r="A142" s="24"/>
      <c r="B142" s="57"/>
      <c r="C142" s="60" t="s">
        <v>80</v>
      </c>
      <c r="D142" s="24"/>
      <c r="E142" s="83"/>
      <c r="F142" s="83"/>
      <c r="G142" s="83"/>
      <c r="H142" s="83"/>
      <c r="I142" s="83"/>
      <c r="J142" s="56"/>
      <c r="K142" s="55"/>
      <c r="L142" s="55"/>
      <c r="M142" s="59">
        <f>J141*250</f>
        <v>4000000</v>
      </c>
    </row>
    <row r="143" spans="1:13" ht="6" customHeight="1" x14ac:dyDescent="0.2">
      <c r="A143" s="45"/>
      <c r="B143" s="4"/>
      <c r="C143" s="5"/>
      <c r="D143" s="5"/>
      <c r="E143" s="5"/>
      <c r="F143" s="5"/>
      <c r="G143" s="28"/>
      <c r="H143" s="28"/>
      <c r="I143" s="28"/>
      <c r="J143" s="28"/>
      <c r="K143" s="28"/>
      <c r="L143" s="28"/>
      <c r="M143" s="34"/>
    </row>
    <row r="144" spans="1:13" s="22" customFormat="1" x14ac:dyDescent="0.2">
      <c r="A144" s="24"/>
      <c r="B144" s="57" t="s">
        <v>1</v>
      </c>
      <c r="C144" s="28" t="s">
        <v>48</v>
      </c>
      <c r="D144" s="28"/>
      <c r="E144" s="28"/>
      <c r="F144" s="28"/>
      <c r="G144" s="28"/>
      <c r="H144" s="28"/>
      <c r="I144" s="28"/>
      <c r="J144" s="56"/>
      <c r="K144" s="55"/>
      <c r="L144" s="28"/>
      <c r="M144" s="59"/>
    </row>
    <row r="145" spans="1:13" x14ac:dyDescent="0.2">
      <c r="B145" s="57"/>
      <c r="C145" s="28" t="s">
        <v>81</v>
      </c>
      <c r="E145" s="28"/>
      <c r="F145" s="28"/>
      <c r="G145" s="28"/>
      <c r="H145" s="28"/>
      <c r="I145" s="28"/>
      <c r="J145" s="56"/>
      <c r="K145" s="55"/>
      <c r="L145" s="28"/>
      <c r="M145" s="59">
        <v>500000</v>
      </c>
    </row>
    <row r="146" spans="1:13" ht="6" customHeight="1" x14ac:dyDescent="0.2">
      <c r="A146" s="45"/>
      <c r="B146" s="4"/>
      <c r="C146" s="5"/>
      <c r="D146" s="5"/>
      <c r="E146" s="5"/>
      <c r="F146" s="5"/>
      <c r="G146" s="28"/>
      <c r="H146" s="28"/>
      <c r="I146" s="28"/>
      <c r="J146" s="28"/>
      <c r="K146" s="28"/>
      <c r="L146" s="28"/>
      <c r="M146" s="34"/>
    </row>
    <row r="147" spans="1:13" x14ac:dyDescent="0.2">
      <c r="B147" s="57" t="s">
        <v>2</v>
      </c>
      <c r="C147" s="28" t="s">
        <v>43</v>
      </c>
      <c r="D147" s="28"/>
      <c r="E147" s="28"/>
      <c r="F147" s="28"/>
      <c r="G147" s="28"/>
      <c r="H147" s="28"/>
      <c r="I147" s="28"/>
      <c r="J147" s="56"/>
      <c r="K147" s="55"/>
      <c r="L147" s="28"/>
      <c r="M147" s="59"/>
    </row>
    <row r="148" spans="1:13" x14ac:dyDescent="0.2">
      <c r="B148" s="57"/>
      <c r="C148" s="102" t="s">
        <v>82</v>
      </c>
      <c r="E148" s="28"/>
      <c r="F148" s="28"/>
      <c r="G148" s="28"/>
      <c r="H148" s="28"/>
      <c r="I148" s="28"/>
      <c r="J148" s="56"/>
      <c r="K148" s="55"/>
      <c r="L148" s="28"/>
      <c r="M148" s="59">
        <v>140000</v>
      </c>
    </row>
    <row r="149" spans="1:13" ht="6" customHeight="1" x14ac:dyDescent="0.2">
      <c r="A149" s="45"/>
      <c r="B149" s="4"/>
      <c r="C149" s="5"/>
      <c r="D149" s="5"/>
      <c r="E149" s="5"/>
      <c r="F149" s="5"/>
      <c r="G149" s="28"/>
      <c r="H149" s="28"/>
      <c r="I149" s="28"/>
      <c r="J149" s="28"/>
      <c r="K149" s="28"/>
      <c r="L149" s="28"/>
      <c r="M149" s="34"/>
    </row>
    <row r="150" spans="1:13" x14ac:dyDescent="0.2">
      <c r="B150" s="57" t="s">
        <v>3</v>
      </c>
      <c r="C150" s="5" t="s">
        <v>43</v>
      </c>
      <c r="J150" s="56">
        <v>30000</v>
      </c>
      <c r="K150" s="55" t="s">
        <v>23</v>
      </c>
      <c r="M150" s="59"/>
    </row>
    <row r="151" spans="1:13" x14ac:dyDescent="0.2">
      <c r="B151" s="57"/>
      <c r="C151" s="5" t="s">
        <v>98</v>
      </c>
      <c r="J151" s="56"/>
      <c r="K151" s="55"/>
      <c r="M151" s="59">
        <v>5550000</v>
      </c>
    </row>
    <row r="152" spans="1:13" ht="6" customHeight="1" x14ac:dyDescent="0.2">
      <c r="A152" s="45"/>
      <c r="B152" s="4"/>
      <c r="C152" s="5"/>
      <c r="D152" s="5"/>
      <c r="E152" s="5"/>
      <c r="F152" s="5"/>
      <c r="G152" s="28"/>
      <c r="H152" s="28"/>
      <c r="I152" s="28"/>
      <c r="J152" s="28"/>
      <c r="K152" s="28"/>
      <c r="L152" s="28"/>
      <c r="M152" s="34"/>
    </row>
    <row r="153" spans="1:13" x14ac:dyDescent="0.2">
      <c r="B153" s="57" t="s">
        <v>4</v>
      </c>
      <c r="C153" s="5" t="s">
        <v>44</v>
      </c>
      <c r="J153" s="56">
        <v>30000</v>
      </c>
      <c r="K153" s="55" t="s">
        <v>23</v>
      </c>
      <c r="M153" s="59"/>
    </row>
    <row r="154" spans="1:13" x14ac:dyDescent="0.2">
      <c r="B154" s="57"/>
      <c r="C154" s="5" t="s">
        <v>98</v>
      </c>
      <c r="J154" s="56"/>
      <c r="K154" s="55"/>
      <c r="M154" s="59">
        <v>5550000</v>
      </c>
    </row>
    <row r="155" spans="1:13" ht="6" customHeight="1" x14ac:dyDescent="0.2">
      <c r="A155" s="45"/>
      <c r="B155" s="4"/>
      <c r="C155" s="5"/>
      <c r="D155" s="5"/>
      <c r="E155" s="5"/>
      <c r="F155" s="5"/>
      <c r="G155" s="28"/>
      <c r="H155" s="28"/>
      <c r="I155" s="28"/>
      <c r="J155" s="28"/>
      <c r="K155" s="28"/>
      <c r="L155" s="28"/>
      <c r="M155" s="34"/>
    </row>
    <row r="156" spans="1:13" x14ac:dyDescent="0.2">
      <c r="B156" s="57" t="s">
        <v>95</v>
      </c>
      <c r="C156" s="5" t="s">
        <v>45</v>
      </c>
      <c r="J156" s="56">
        <v>30000</v>
      </c>
      <c r="K156" s="55" t="s">
        <v>23</v>
      </c>
      <c r="M156" s="59"/>
    </row>
    <row r="157" spans="1:13" x14ac:dyDescent="0.2">
      <c r="B157" s="57"/>
      <c r="C157" s="5" t="s">
        <v>98</v>
      </c>
      <c r="J157" s="56"/>
      <c r="K157" s="55"/>
      <c r="M157" s="59">
        <v>5550000</v>
      </c>
    </row>
    <row r="158" spans="1:13" x14ac:dyDescent="0.2">
      <c r="B158" s="57"/>
      <c r="C158" s="5"/>
      <c r="K158" s="55"/>
      <c r="M158" s="59"/>
    </row>
    <row r="159" spans="1:13" x14ac:dyDescent="0.2">
      <c r="B159" s="57"/>
      <c r="C159" s="5"/>
      <c r="K159" s="55"/>
      <c r="M159" s="59"/>
    </row>
    <row r="160" spans="1:13" x14ac:dyDescent="0.2">
      <c r="B160" s="57"/>
      <c r="K160" s="55"/>
      <c r="M160" s="59"/>
    </row>
    <row r="161" spans="2:13" x14ac:dyDescent="0.2">
      <c r="B161" s="57"/>
      <c r="M161" s="59"/>
    </row>
  </sheetData>
  <mergeCells count="19">
    <mergeCell ref="A3:F3"/>
    <mergeCell ref="A4:F6"/>
    <mergeCell ref="A7:E7"/>
    <mergeCell ref="C70:K70"/>
    <mergeCell ref="C62:K62"/>
    <mergeCell ref="C50:K50"/>
    <mergeCell ref="H3:J3"/>
    <mergeCell ref="C134:K134"/>
    <mergeCell ref="C128:K128"/>
    <mergeCell ref="C131:K131"/>
    <mergeCell ref="C109:K109"/>
    <mergeCell ref="C115:K115"/>
    <mergeCell ref="C125:K125"/>
    <mergeCell ref="C79:K79"/>
    <mergeCell ref="C85:K85"/>
    <mergeCell ref="C88:K88"/>
    <mergeCell ref="C95:K95"/>
    <mergeCell ref="C101:K101"/>
    <mergeCell ref="E82:F82"/>
  </mergeCells>
  <phoneticPr fontId="0" type="noConversion"/>
  <pageMargins left="0.7" right="0.45" top="0.75" bottom="0.75" header="0.3" footer="0.3"/>
  <pageSetup orientation="portrait" cellComments="asDisplayed" r:id="rId1"/>
  <headerFooter alignWithMargins="0"/>
  <rowBreaks count="3" manualBreakCount="3">
    <brk id="45" max="16383" man="1"/>
    <brk id="83" max="16383" man="1"/>
    <brk id="11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A15" sqref="A15"/>
    </sheetView>
  </sheetViews>
  <sheetFormatPr defaultRowHeight="12.75" x14ac:dyDescent="0.2"/>
  <cols>
    <col min="1" max="1" width="99.28515625" bestFit="1" customWidth="1"/>
    <col min="2" max="2" width="7" bestFit="1" customWidth="1"/>
    <col min="4" max="4" width="14" bestFit="1" customWidth="1"/>
  </cols>
  <sheetData>
    <row r="1" spans="1:4" x14ac:dyDescent="0.2">
      <c r="A1" s="43" t="s">
        <v>39</v>
      </c>
    </row>
    <row r="2" spans="1:4" x14ac:dyDescent="0.2">
      <c r="A2" s="43" t="s">
        <v>40</v>
      </c>
    </row>
    <row r="3" spans="1:4" x14ac:dyDescent="0.2">
      <c r="A3" s="43" t="s">
        <v>41</v>
      </c>
    </row>
    <row r="6" spans="1:4" x14ac:dyDescent="0.2">
      <c r="B6">
        <v>800000</v>
      </c>
      <c r="C6">
        <v>1.25</v>
      </c>
      <c r="D6" s="44">
        <f>ROUND(C6*B6,-3)</f>
        <v>1000000</v>
      </c>
    </row>
    <row r="7" spans="1:4" x14ac:dyDescent="0.2">
      <c r="B7">
        <v>135000</v>
      </c>
      <c r="C7">
        <v>1.25</v>
      </c>
      <c r="D7" s="44">
        <f t="shared" ref="D7:D9" si="0">ROUND(C7*B7,-3)</f>
        <v>169000</v>
      </c>
    </row>
    <row r="8" spans="1:4" x14ac:dyDescent="0.2">
      <c r="B8">
        <v>320000</v>
      </c>
      <c r="C8">
        <v>1.25</v>
      </c>
      <c r="D8" s="44">
        <f t="shared" si="0"/>
        <v>400000</v>
      </c>
    </row>
    <row r="9" spans="1:4" x14ac:dyDescent="0.2">
      <c r="A9">
        <v>1150</v>
      </c>
      <c r="B9">
        <f>A9*75</f>
        <v>86250</v>
      </c>
      <c r="C9">
        <v>1.25</v>
      </c>
      <c r="D9" s="44">
        <f t="shared" si="0"/>
        <v>108000</v>
      </c>
    </row>
    <row r="10" spans="1:4" x14ac:dyDescent="0.2">
      <c r="D10" s="44"/>
    </row>
    <row r="11" spans="1:4" x14ac:dyDescent="0.2">
      <c r="D11" s="44">
        <f>SUM(D6:D10)</f>
        <v>1677000</v>
      </c>
    </row>
  </sheetData>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KDE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Rob Deal</cp:lastModifiedBy>
  <cp:lastPrinted>2017-11-22T20:47:24Z</cp:lastPrinted>
  <dcterms:created xsi:type="dcterms:W3CDTF">2007-02-08T14:02:27Z</dcterms:created>
  <dcterms:modified xsi:type="dcterms:W3CDTF">2019-04-30T15:03:13Z</dcterms:modified>
</cp:coreProperties>
</file>