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Data\Bonding Potential\Dayton ISD\Final Schedules\2018 Energy\"/>
    </mc:Choice>
  </mc:AlternateContent>
  <bookViews>
    <workbookView xWindow="0" yWindow="0" windowWidth="29010" windowHeight="12600"/>
  </bookViews>
  <sheets>
    <sheet name="Sheet1" sheetId="1" r:id="rId1"/>
  </sheets>
  <definedNames>
    <definedName name="_xlnm.Print_Area" localSheetId="0">Sheet1!$I$2:$W$40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8" i="1" l="1"/>
  <c r="U28" i="1"/>
  <c r="W10" i="1"/>
  <c r="W11" i="1" s="1"/>
  <c r="W12" i="1" s="1"/>
  <c r="W13" i="1" s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9" i="1"/>
  <c r="W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8" i="1"/>
  <c r="R28" i="1" l="1"/>
  <c r="S28" i="1"/>
  <c r="T10" i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9" i="1"/>
  <c r="T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8" i="1"/>
  <c r="J34" i="1" l="1"/>
  <c r="K9" i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M9" i="1" l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8" i="1"/>
  <c r="L28" i="1"/>
  <c r="K28" i="1"/>
  <c r="J39" i="1"/>
  <c r="O28" i="1" l="1"/>
  <c r="J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M28" i="1" l="1"/>
  <c r="P8" i="1"/>
  <c r="P28" i="1" l="1"/>
  <c r="Q8" i="1"/>
  <c r="Q9" i="1" s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</calcChain>
</file>

<file path=xl/sharedStrings.xml><?xml version="1.0" encoding="utf-8"?>
<sst xmlns="http://schemas.openxmlformats.org/spreadsheetml/2006/main" count="62" uniqueCount="45">
  <si>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</si>
  <si>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</si>
  <si>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</si>
  <si>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</si>
  <si>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</si>
  <si>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</si>
  <si>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</si>
  <si>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</si>
  <si>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</si>
  <si>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</si>
  <si>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</si>
  <si>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</si>
  <si>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</si>
  <si>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</si>
  <si>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</si>
  <si>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</si>
  <si>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</si>
  <si>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</si>
  <si>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</si>
  <si>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</si>
  <si>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Savings</t>
  </si>
  <si>
    <t>O &amp;M</t>
  </si>
  <si>
    <t>Total</t>
  </si>
  <si>
    <t>Annual Debt</t>
  </si>
  <si>
    <t>Service</t>
  </si>
  <si>
    <t>Net Total</t>
  </si>
  <si>
    <t>Project Cost</t>
  </si>
  <si>
    <t>Discount</t>
  </si>
  <si>
    <t>Fiscal Agent</t>
  </si>
  <si>
    <t>Rating</t>
  </si>
  <si>
    <t>Bank</t>
  </si>
  <si>
    <t>Rounding</t>
  </si>
  <si>
    <t>Dayton ISD Project Cash Flow</t>
  </si>
  <si>
    <t>ENERGY OPTIMIZERS</t>
  </si>
  <si>
    <t>Total Bonds</t>
  </si>
  <si>
    <t>Interest</t>
  </si>
  <si>
    <t>Rate</t>
  </si>
  <si>
    <t>Cumulative</t>
  </si>
  <si>
    <t>Heating Fuel</t>
  </si>
  <si>
    <t>Electric</t>
  </si>
  <si>
    <t>Debt Service is based on the needed $1,005,000 at Current Rates</t>
  </si>
  <si>
    <t>20 Year Scenario</t>
  </si>
  <si>
    <t>18 Year Scenario</t>
  </si>
  <si>
    <t>17 Year Scenario</t>
  </si>
  <si>
    <t>INITIAL 12/17/18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</si>
</sst>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164" fontId="0" fillId="0" borderId="0" xfId="0" applyNumberFormat="1"/>
    <xf numFmtId="0" fontId="0" fillId="0" borderId="0" xfId="0" applyBorder="1"/>
    <xf numFmtId="164" fontId="0" fillId="0" borderId="0" xfId="0" applyNumberFormat="1" applyBorder="1"/>
    <xf numFmtId="0" fontId="0" fillId="0" borderId="1" xfId="0" applyBorder="1"/>
    <xf numFmtId="164" fontId="0" fillId="0" borderId="1" xfId="0" applyNumberForma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164" fontId="0" fillId="0" borderId="0" xfId="0" applyNumberFormat="1" applyFill="1"/>
    <xf numFmtId="16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3" fillId="0" borderId="0" xfId="0" applyFont="1" applyAlignme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1" xfId="0" applyBorder="1"/>
    <xf numFmtId="0" fontId="0" fillId="0" borderId="9" xfId="0" applyBorder="1"/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7" xfId="0" applyBorder="1"/>
    <xf numFmtId="10" fontId="0" fillId="0" borderId="12" xfId="0" applyNumberFormat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2:W40"/>
  <sheetViews>
    <sheetView tabSelected="1" zoomScale="85" zoomScaleNormal="85" workbookViewId="0">
      <selection activeCell="U28" sqref="U28"/>
    </sheetView>
  </sheetViews>
  <sheetFormatPr defaultRowHeight="15" x14ac:dyDescent="0.25"/>
  <cols>
    <col min="7" max="7" width="1.28515625" customWidth="1"/>
    <col min="8" max="8" width="12.42578125" customWidth="1"/>
    <col min="9" max="9" width="11.5703125" customWidth="1"/>
    <col min="10" max="11" width="13.7109375" customWidth="1"/>
    <col min="12" max="12" width="11.42578125" customWidth="1"/>
    <col min="13" max="13" width="10.140625" customWidth="1"/>
    <col min="14" max="14" width="9" customWidth="1"/>
    <col min="15" max="15" width="11.7109375" customWidth="1"/>
    <col min="16" max="16" width="12.42578125" customWidth="1"/>
    <col min="17" max="17" width="11.85546875" customWidth="1"/>
    <col min="18" max="18" width="12.140625" customWidth="1"/>
    <col min="19" max="19" width="12.28515625" customWidth="1"/>
    <col min="20" max="20" width="12.140625" customWidth="1"/>
    <col min="21" max="22" width="12.7109375" customWidth="1"/>
    <col min="23" max="23" width="12.5703125" customWidth="1"/>
  </cols>
  <sheetData>
    <row r="2" spans="7:23" ht="21" x14ac:dyDescent="0.35">
      <c r="G2" s="15"/>
      <c r="H2" s="15"/>
      <c r="I2" s="41" t="s">
        <v>44</v>
      </c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</row>
    <row r="3" spans="7:23" ht="18.75" x14ac:dyDescent="0.3">
      <c r="I3" s="42" t="s">
        <v>33</v>
      </c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</row>
    <row r="4" spans="7:23" ht="19.5" thickBot="1" x14ac:dyDescent="0.35">
      <c r="I4" s="43" t="s">
        <v>32</v>
      </c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</row>
    <row r="5" spans="7:23" ht="18.75" x14ac:dyDescent="0.3">
      <c r="I5" s="31"/>
      <c r="J5" s="32"/>
      <c r="K5" s="32"/>
      <c r="L5" s="32"/>
      <c r="M5" s="32"/>
      <c r="N5" s="33"/>
      <c r="O5" s="38" t="s">
        <v>41</v>
      </c>
      <c r="P5" s="39"/>
      <c r="Q5" s="39"/>
      <c r="R5" s="38" t="s">
        <v>42</v>
      </c>
      <c r="S5" s="39"/>
      <c r="T5" s="39"/>
      <c r="U5" s="38" t="s">
        <v>43</v>
      </c>
      <c r="V5" s="39"/>
      <c r="W5" s="40"/>
    </row>
    <row r="6" spans="7:23" x14ac:dyDescent="0.25">
      <c r="I6" s="34"/>
      <c r="J6" s="6" t="s">
        <v>38</v>
      </c>
      <c r="K6" s="6" t="s">
        <v>39</v>
      </c>
      <c r="L6" s="6" t="s">
        <v>21</v>
      </c>
      <c r="M6" s="6" t="s">
        <v>22</v>
      </c>
      <c r="N6" s="17" t="s">
        <v>35</v>
      </c>
      <c r="O6" s="16" t="s">
        <v>23</v>
      </c>
      <c r="P6" s="6" t="s">
        <v>25</v>
      </c>
      <c r="Q6" s="6" t="s">
        <v>37</v>
      </c>
      <c r="R6" s="16" t="s">
        <v>23</v>
      </c>
      <c r="S6" s="6" t="s">
        <v>25</v>
      </c>
      <c r="T6" s="6" t="s">
        <v>37</v>
      </c>
      <c r="U6" s="16" t="s">
        <v>23</v>
      </c>
      <c r="V6" s="6" t="s">
        <v>25</v>
      </c>
      <c r="W6" s="17" t="s">
        <v>37</v>
      </c>
    </row>
    <row r="7" spans="7:23" ht="15.75" thickBot="1" x14ac:dyDescent="0.3">
      <c r="I7" s="26"/>
      <c r="J7" s="7" t="s">
        <v>20</v>
      </c>
      <c r="K7" s="7" t="s">
        <v>20</v>
      </c>
      <c r="L7" s="7" t="s">
        <v>20</v>
      </c>
      <c r="M7" s="7" t="s">
        <v>20</v>
      </c>
      <c r="N7" s="19" t="s">
        <v>36</v>
      </c>
      <c r="O7" s="18" t="s">
        <v>24</v>
      </c>
      <c r="P7" s="7" t="s">
        <v>20</v>
      </c>
      <c r="Q7" s="7" t="s">
        <v>20</v>
      </c>
      <c r="R7" s="18" t="s">
        <v>24</v>
      </c>
      <c r="S7" s="7" t="s">
        <v>20</v>
      </c>
      <c r="T7" s="7" t="s">
        <v>20</v>
      </c>
      <c r="U7" s="18" t="s">
        <v>24</v>
      </c>
      <c r="V7" s="7" t="s">
        <v>20</v>
      </c>
      <c r="W7" s="19" t="s">
        <v>20</v>
      </c>
    </row>
    <row r="8" spans="7:23" x14ac:dyDescent="0.25">
      <c r="G8" s="12"/>
      <c r="I8" s="29" t="s">
        <v>0</v>
      </c>
      <c r="J8" s="13">
        <v>5775</v>
      </c>
      <c r="K8" s="13">
        <v>46196</v>
      </c>
      <c r="L8" s="13">
        <v>24157</v>
      </c>
      <c r="M8" s="13">
        <f>J8+K8+L8</f>
        <v>76128</v>
      </c>
      <c r="N8" s="35">
        <v>0.03</v>
      </c>
      <c r="O8" s="20">
        <v>60882.5</v>
      </c>
      <c r="P8" s="13">
        <f>M8-O8</f>
        <v>15245.5</v>
      </c>
      <c r="Q8" s="13">
        <f>P8</f>
        <v>15245.5</v>
      </c>
      <c r="R8" s="20">
        <v>65052.5</v>
      </c>
      <c r="S8" s="13">
        <f>M8-R8</f>
        <v>11075.5</v>
      </c>
      <c r="T8" s="13">
        <f>S8</f>
        <v>11075.5</v>
      </c>
      <c r="U8" s="20">
        <v>69565</v>
      </c>
      <c r="V8" s="13">
        <f>M8-U8</f>
        <v>6563</v>
      </c>
      <c r="W8" s="44">
        <f>V8</f>
        <v>6563</v>
      </c>
    </row>
    <row r="9" spans="7:23" x14ac:dyDescent="0.25">
      <c r="G9" s="12"/>
      <c r="I9" s="29" t="s">
        <v>1</v>
      </c>
      <c r="J9" s="13">
        <v>5948</v>
      </c>
      <c r="K9" s="13">
        <f>K8*1.03</f>
        <v>47581.880000000005</v>
      </c>
      <c r="L9" s="13">
        <v>24157</v>
      </c>
      <c r="M9" s="13">
        <f t="shared" ref="M9:M27" si="0">J9+K9+L9</f>
        <v>77686.880000000005</v>
      </c>
      <c r="N9" s="35">
        <v>0.03</v>
      </c>
      <c r="O9" s="20">
        <v>65132.5</v>
      </c>
      <c r="P9" s="13">
        <f t="shared" ref="P9:P27" si="1">M9-O9</f>
        <v>12554.380000000005</v>
      </c>
      <c r="Q9" s="13">
        <f>Q8+P9</f>
        <v>27799.880000000005</v>
      </c>
      <c r="R9" s="20">
        <v>69152.5</v>
      </c>
      <c r="S9" s="13">
        <f t="shared" ref="S9:S27" si="2">M9-R9</f>
        <v>8534.3800000000047</v>
      </c>
      <c r="T9" s="13">
        <f>T8+S9</f>
        <v>19609.880000000005</v>
      </c>
      <c r="U9" s="20">
        <v>73515</v>
      </c>
      <c r="V9" s="13">
        <f t="shared" ref="V9:V27" si="3">M9-U9</f>
        <v>4171.8800000000047</v>
      </c>
      <c r="W9" s="44">
        <f>W8+V9</f>
        <v>10734.880000000005</v>
      </c>
    </row>
    <row r="10" spans="7:23" x14ac:dyDescent="0.25">
      <c r="G10" s="12"/>
      <c r="I10" s="29" t="s">
        <v>2</v>
      </c>
      <c r="J10" s="13">
        <v>6127</v>
      </c>
      <c r="K10" s="13">
        <f t="shared" ref="K10:K26" si="4">K9*1.03</f>
        <v>49009.336400000007</v>
      </c>
      <c r="L10" s="13">
        <v>24157</v>
      </c>
      <c r="M10" s="13">
        <f t="shared" si="0"/>
        <v>79293.3364</v>
      </c>
      <c r="N10" s="35">
        <v>0.03</v>
      </c>
      <c r="O10" s="20">
        <v>64232.5</v>
      </c>
      <c r="P10" s="13">
        <f t="shared" si="1"/>
        <v>15060.8364</v>
      </c>
      <c r="Q10" s="13">
        <f>Q9+P10</f>
        <v>42860.716400000005</v>
      </c>
      <c r="R10" s="20">
        <v>73102.5</v>
      </c>
      <c r="S10" s="13">
        <f t="shared" si="2"/>
        <v>6190.8364000000001</v>
      </c>
      <c r="T10" s="13">
        <f t="shared" ref="T10:T27" si="5">T9+S10</f>
        <v>25800.716400000005</v>
      </c>
      <c r="U10" s="20">
        <v>72315</v>
      </c>
      <c r="V10" s="13">
        <f t="shared" si="3"/>
        <v>6978.3364000000001</v>
      </c>
      <c r="W10" s="44">
        <f t="shared" ref="W10:W27" si="6">W9+V10</f>
        <v>17713.216400000005</v>
      </c>
    </row>
    <row r="11" spans="7:23" x14ac:dyDescent="0.25">
      <c r="G11" s="12"/>
      <c r="I11" s="29" t="s">
        <v>3</v>
      </c>
      <c r="J11" s="13">
        <v>6310</v>
      </c>
      <c r="K11" s="13">
        <f t="shared" si="4"/>
        <v>50479.616492000008</v>
      </c>
      <c r="L11" s="13">
        <v>24157</v>
      </c>
      <c r="M11" s="13">
        <f t="shared" si="0"/>
        <v>80946.616492000001</v>
      </c>
      <c r="N11" s="35">
        <v>0.03</v>
      </c>
      <c r="O11" s="20">
        <v>68332.5</v>
      </c>
      <c r="P11" s="13">
        <f t="shared" si="1"/>
        <v>12614.116492000001</v>
      </c>
      <c r="Q11" s="13">
        <f>Q10+P11</f>
        <v>55474.832892000006</v>
      </c>
      <c r="R11" s="20">
        <v>71902.5</v>
      </c>
      <c r="S11" s="13">
        <f t="shared" si="2"/>
        <v>9044.116492000001</v>
      </c>
      <c r="T11" s="13">
        <f t="shared" si="5"/>
        <v>34844.832892000006</v>
      </c>
      <c r="U11" s="20">
        <v>76115</v>
      </c>
      <c r="V11" s="13">
        <f t="shared" si="3"/>
        <v>4831.616492000001</v>
      </c>
      <c r="W11" s="44">
        <f t="shared" si="6"/>
        <v>22544.832892000006</v>
      </c>
    </row>
    <row r="12" spans="7:23" x14ac:dyDescent="0.25">
      <c r="G12" s="12"/>
      <c r="I12" s="29" t="s">
        <v>4</v>
      </c>
      <c r="J12" s="13">
        <v>6500</v>
      </c>
      <c r="K12" s="13">
        <f t="shared" si="4"/>
        <v>51994.00498676001</v>
      </c>
      <c r="L12" s="13">
        <v>24157</v>
      </c>
      <c r="M12" s="13">
        <f t="shared" si="0"/>
        <v>82651.004986760003</v>
      </c>
      <c r="N12" s="35">
        <v>0.03</v>
      </c>
      <c r="O12" s="20">
        <v>67282.5</v>
      </c>
      <c r="P12" s="13">
        <f t="shared" si="1"/>
        <v>15368.504986760003</v>
      </c>
      <c r="Q12" s="13">
        <f t="shared" ref="Q12:Q27" si="7">Q11+P12</f>
        <v>70843.337878760009</v>
      </c>
      <c r="R12" s="20">
        <v>75702.5</v>
      </c>
      <c r="S12" s="13">
        <f t="shared" si="2"/>
        <v>6948.5049867600028</v>
      </c>
      <c r="T12" s="13">
        <f t="shared" si="5"/>
        <v>41793.337878760009</v>
      </c>
      <c r="U12" s="20">
        <v>79765</v>
      </c>
      <c r="V12" s="13">
        <f t="shared" si="3"/>
        <v>2886.0049867600028</v>
      </c>
      <c r="W12" s="44">
        <f t="shared" si="6"/>
        <v>25430.837878760009</v>
      </c>
    </row>
    <row r="13" spans="7:23" x14ac:dyDescent="0.25">
      <c r="G13" s="12"/>
      <c r="I13" s="29" t="s">
        <v>5</v>
      </c>
      <c r="J13" s="13">
        <v>6695</v>
      </c>
      <c r="K13" s="13">
        <f t="shared" si="4"/>
        <v>53553.825136362815</v>
      </c>
      <c r="L13" s="13">
        <v>24157</v>
      </c>
      <c r="M13" s="13">
        <f t="shared" si="0"/>
        <v>84405.825136362808</v>
      </c>
      <c r="N13" s="35">
        <v>3.2500000000000001E-2</v>
      </c>
      <c r="O13" s="20">
        <v>71232.5</v>
      </c>
      <c r="P13" s="13">
        <f t="shared" si="1"/>
        <v>13173.325136362808</v>
      </c>
      <c r="Q13" s="13">
        <f t="shared" si="7"/>
        <v>84016.663015122816</v>
      </c>
      <c r="R13" s="20">
        <v>74352.5</v>
      </c>
      <c r="S13" s="13">
        <f t="shared" si="2"/>
        <v>10053.325136362808</v>
      </c>
      <c r="T13" s="13">
        <f t="shared" si="5"/>
        <v>51846.663015122816</v>
      </c>
      <c r="U13" s="20">
        <v>78265</v>
      </c>
      <c r="V13" s="13">
        <f t="shared" si="3"/>
        <v>6140.8251363628078</v>
      </c>
      <c r="W13" s="44">
        <f t="shared" si="6"/>
        <v>31571.663015122816</v>
      </c>
    </row>
    <row r="14" spans="7:23" x14ac:dyDescent="0.25">
      <c r="G14" s="12"/>
      <c r="I14" s="29" t="s">
        <v>6</v>
      </c>
      <c r="J14" s="13">
        <v>6896</v>
      </c>
      <c r="K14" s="13">
        <f t="shared" si="4"/>
        <v>55160.439890453701</v>
      </c>
      <c r="L14" s="13">
        <v>24157</v>
      </c>
      <c r="M14" s="13">
        <f t="shared" si="0"/>
        <v>86213.439890453708</v>
      </c>
      <c r="N14" s="35">
        <v>3.2500000000000001E-2</v>
      </c>
      <c r="O14" s="20">
        <v>69932.5</v>
      </c>
      <c r="P14" s="13">
        <f t="shared" si="1"/>
        <v>16280.939890453708</v>
      </c>
      <c r="Q14" s="13">
        <f t="shared" si="7"/>
        <v>100297.60290557652</v>
      </c>
      <c r="R14" s="20">
        <v>77890</v>
      </c>
      <c r="S14" s="13">
        <f t="shared" si="2"/>
        <v>8323.4398904537084</v>
      </c>
      <c r="T14" s="13">
        <f t="shared" si="5"/>
        <v>60170.102905576525</v>
      </c>
      <c r="U14" s="20">
        <v>81640</v>
      </c>
      <c r="V14" s="13">
        <f t="shared" si="3"/>
        <v>4573.4398904537084</v>
      </c>
      <c r="W14" s="44">
        <f t="shared" si="6"/>
        <v>36145.102905576525</v>
      </c>
    </row>
    <row r="15" spans="7:23" x14ac:dyDescent="0.25">
      <c r="G15" s="12"/>
      <c r="I15" s="29" t="s">
        <v>7</v>
      </c>
      <c r="J15" s="13">
        <v>7103</v>
      </c>
      <c r="K15" s="13">
        <f t="shared" si="4"/>
        <v>56815.253087167315</v>
      </c>
      <c r="L15" s="13">
        <v>24157</v>
      </c>
      <c r="M15" s="13">
        <f t="shared" si="0"/>
        <v>88075.253087167308</v>
      </c>
      <c r="N15" s="35">
        <v>3.2500000000000001E-2</v>
      </c>
      <c r="O15" s="20">
        <v>73632.5</v>
      </c>
      <c r="P15" s="13">
        <f t="shared" si="1"/>
        <v>14442.753087167308</v>
      </c>
      <c r="Q15" s="13">
        <f t="shared" si="7"/>
        <v>114740.35599274383</v>
      </c>
      <c r="R15" s="20">
        <v>81265</v>
      </c>
      <c r="S15" s="13">
        <f t="shared" si="2"/>
        <v>6810.253087167308</v>
      </c>
      <c r="T15" s="13">
        <f t="shared" si="5"/>
        <v>66980.355992743833</v>
      </c>
      <c r="U15" s="20">
        <v>84852.5</v>
      </c>
      <c r="V15" s="13">
        <f t="shared" si="3"/>
        <v>3222.753087167308</v>
      </c>
      <c r="W15" s="44">
        <f t="shared" si="6"/>
        <v>39367.855992743833</v>
      </c>
    </row>
    <row r="16" spans="7:23" x14ac:dyDescent="0.25">
      <c r="G16" s="12"/>
      <c r="I16" s="29" t="s">
        <v>8</v>
      </c>
      <c r="J16" s="13">
        <v>7316</v>
      </c>
      <c r="K16" s="13">
        <f t="shared" si="4"/>
        <v>58519.710679782336</v>
      </c>
      <c r="L16" s="13">
        <v>24157</v>
      </c>
      <c r="M16" s="13">
        <f t="shared" si="0"/>
        <v>89992.710679782336</v>
      </c>
      <c r="N16" s="35">
        <v>3.2500000000000001E-2</v>
      </c>
      <c r="O16" s="20">
        <v>77170</v>
      </c>
      <c r="P16" s="13">
        <f t="shared" si="1"/>
        <v>12822.710679782336</v>
      </c>
      <c r="Q16" s="13">
        <f t="shared" si="7"/>
        <v>127563.06667252617</v>
      </c>
      <c r="R16" s="20">
        <v>79477.5</v>
      </c>
      <c r="S16" s="13">
        <f t="shared" si="2"/>
        <v>10515.210679782336</v>
      </c>
      <c r="T16" s="13">
        <f t="shared" si="5"/>
        <v>77495.566672526169</v>
      </c>
      <c r="U16" s="20">
        <v>82902.5</v>
      </c>
      <c r="V16" s="13">
        <f t="shared" si="3"/>
        <v>7090.2106797823362</v>
      </c>
      <c r="W16" s="44">
        <f t="shared" si="6"/>
        <v>46458.066672526169</v>
      </c>
    </row>
    <row r="17" spans="7:23" x14ac:dyDescent="0.25">
      <c r="G17" s="12"/>
      <c r="I17" s="29" t="s">
        <v>9</v>
      </c>
      <c r="J17" s="13">
        <v>7535</v>
      </c>
      <c r="K17" s="13">
        <f t="shared" si="4"/>
        <v>60275.302000175805</v>
      </c>
      <c r="L17" s="13">
        <v>24157</v>
      </c>
      <c r="M17" s="13">
        <f t="shared" si="0"/>
        <v>91967.302000175812</v>
      </c>
      <c r="N17" s="35">
        <v>3.2500000000000001E-2</v>
      </c>
      <c r="O17" s="20">
        <v>75545</v>
      </c>
      <c r="P17" s="13">
        <f t="shared" si="1"/>
        <v>16422.302000175812</v>
      </c>
      <c r="Q17" s="13">
        <f t="shared" si="7"/>
        <v>143985.368672702</v>
      </c>
      <c r="R17" s="20">
        <v>82690</v>
      </c>
      <c r="S17" s="13">
        <f t="shared" si="2"/>
        <v>9277.3020001758123</v>
      </c>
      <c r="T17" s="13">
        <f t="shared" si="5"/>
        <v>86772.868672701981</v>
      </c>
      <c r="U17" s="20">
        <v>85952.5</v>
      </c>
      <c r="V17" s="13">
        <f t="shared" si="3"/>
        <v>6014.8020001758123</v>
      </c>
      <c r="W17" s="44">
        <f t="shared" si="6"/>
        <v>52472.868672701981</v>
      </c>
    </row>
    <row r="18" spans="7:23" x14ac:dyDescent="0.25">
      <c r="G18" s="12"/>
      <c r="I18" s="29" t="s">
        <v>10</v>
      </c>
      <c r="J18" s="13">
        <v>7761</v>
      </c>
      <c r="K18" s="13">
        <f t="shared" si="4"/>
        <v>62083.561060181084</v>
      </c>
      <c r="L18" s="13">
        <v>16910</v>
      </c>
      <c r="M18" s="13">
        <f t="shared" si="0"/>
        <v>86754.561060181091</v>
      </c>
      <c r="N18" s="35">
        <v>3.5999999999999997E-2</v>
      </c>
      <c r="O18" s="20">
        <v>73920</v>
      </c>
      <c r="P18" s="13">
        <f t="shared" si="1"/>
        <v>12834.561060181091</v>
      </c>
      <c r="Q18" s="13">
        <f t="shared" si="7"/>
        <v>156819.92973288309</v>
      </c>
      <c r="R18" s="20">
        <v>75740</v>
      </c>
      <c r="S18" s="13">
        <f t="shared" si="2"/>
        <v>11014.561060181091</v>
      </c>
      <c r="T18" s="13">
        <f t="shared" si="5"/>
        <v>97787.429732883073</v>
      </c>
      <c r="U18" s="20">
        <v>78840</v>
      </c>
      <c r="V18" s="13">
        <f t="shared" si="3"/>
        <v>7914.5610601810913</v>
      </c>
      <c r="W18" s="44">
        <f t="shared" si="6"/>
        <v>60387.429732883073</v>
      </c>
    </row>
    <row r="19" spans="7:23" x14ac:dyDescent="0.25">
      <c r="G19" s="12"/>
      <c r="I19" s="29" t="s">
        <v>11</v>
      </c>
      <c r="J19" s="13">
        <v>7994</v>
      </c>
      <c r="K19" s="13">
        <f t="shared" si="4"/>
        <v>63946.067891986517</v>
      </c>
      <c r="L19" s="13">
        <v>15702</v>
      </c>
      <c r="M19" s="13">
        <f t="shared" si="0"/>
        <v>87642.067891986517</v>
      </c>
      <c r="N19" s="35">
        <v>3.5999999999999997E-2</v>
      </c>
      <c r="O19" s="20">
        <v>72120</v>
      </c>
      <c r="P19" s="13">
        <f t="shared" si="1"/>
        <v>15522.067891986517</v>
      </c>
      <c r="Q19" s="13">
        <f t="shared" si="7"/>
        <v>172341.9976248696</v>
      </c>
      <c r="R19" s="20">
        <v>78760</v>
      </c>
      <c r="S19" s="13">
        <f t="shared" si="2"/>
        <v>8882.0678919865168</v>
      </c>
      <c r="T19" s="13">
        <f t="shared" si="5"/>
        <v>106669.49762486959</v>
      </c>
      <c r="U19" s="20">
        <v>81680</v>
      </c>
      <c r="V19" s="13">
        <f t="shared" si="3"/>
        <v>5962.0678919865168</v>
      </c>
      <c r="W19" s="44">
        <f t="shared" si="6"/>
        <v>66349.497624869589</v>
      </c>
    </row>
    <row r="20" spans="7:23" x14ac:dyDescent="0.25">
      <c r="G20" s="12"/>
      <c r="I20" s="29" t="s">
        <v>12</v>
      </c>
      <c r="J20" s="13">
        <v>8234</v>
      </c>
      <c r="K20" s="13">
        <f t="shared" si="4"/>
        <v>65864.449928746108</v>
      </c>
      <c r="L20" s="13">
        <v>14494</v>
      </c>
      <c r="M20" s="13">
        <f t="shared" si="0"/>
        <v>88592.449928746108</v>
      </c>
      <c r="N20" s="35">
        <v>3.5999999999999997E-2</v>
      </c>
      <c r="O20" s="20">
        <v>75320</v>
      </c>
      <c r="P20" s="13">
        <f t="shared" si="1"/>
        <v>13272.449928746108</v>
      </c>
      <c r="Q20" s="13">
        <f t="shared" si="7"/>
        <v>185614.44755361573</v>
      </c>
      <c r="R20" s="20">
        <v>81600</v>
      </c>
      <c r="S20" s="13">
        <f t="shared" si="2"/>
        <v>6992.4499287461076</v>
      </c>
      <c r="T20" s="13">
        <f t="shared" si="5"/>
        <v>113661.9475536157</v>
      </c>
      <c r="U20" s="20">
        <v>84340</v>
      </c>
      <c r="V20" s="13">
        <f t="shared" si="3"/>
        <v>4252.4499287461076</v>
      </c>
      <c r="W20" s="44">
        <f t="shared" si="6"/>
        <v>70601.947553615697</v>
      </c>
    </row>
    <row r="21" spans="7:23" x14ac:dyDescent="0.25">
      <c r="G21" s="12"/>
      <c r="I21" s="29" t="s">
        <v>13</v>
      </c>
      <c r="J21" s="13">
        <v>8481</v>
      </c>
      <c r="K21" s="13">
        <f t="shared" si="4"/>
        <v>67840.383426608489</v>
      </c>
      <c r="L21" s="13">
        <v>13286</v>
      </c>
      <c r="M21" s="13">
        <f t="shared" si="0"/>
        <v>89607.383426608489</v>
      </c>
      <c r="N21" s="35">
        <v>3.5999999999999997E-2</v>
      </c>
      <c r="O21" s="20">
        <v>73340</v>
      </c>
      <c r="P21" s="13">
        <f t="shared" si="1"/>
        <v>16267.383426608489</v>
      </c>
      <c r="Q21" s="13">
        <f t="shared" si="7"/>
        <v>201881.83098022421</v>
      </c>
      <c r="R21" s="20">
        <v>79260</v>
      </c>
      <c r="S21" s="13">
        <f t="shared" si="2"/>
        <v>10347.383426608489</v>
      </c>
      <c r="T21" s="13">
        <f t="shared" si="5"/>
        <v>124009.33098022419</v>
      </c>
      <c r="U21" s="20">
        <v>81820</v>
      </c>
      <c r="V21" s="13">
        <f t="shared" si="3"/>
        <v>7787.3834266084887</v>
      </c>
      <c r="W21" s="44">
        <f t="shared" si="6"/>
        <v>78389.330980224186</v>
      </c>
    </row>
    <row r="22" spans="7:23" x14ac:dyDescent="0.25">
      <c r="G22" s="12"/>
      <c r="I22" s="29" t="s">
        <v>14</v>
      </c>
      <c r="J22" s="13">
        <v>8735</v>
      </c>
      <c r="K22" s="13">
        <f t="shared" si="4"/>
        <v>69875.59492940674</v>
      </c>
      <c r="L22" s="13">
        <v>12079</v>
      </c>
      <c r="M22" s="13">
        <f t="shared" si="0"/>
        <v>90689.59492940674</v>
      </c>
      <c r="N22" s="35">
        <v>3.5999999999999997E-2</v>
      </c>
      <c r="O22" s="20">
        <v>76360</v>
      </c>
      <c r="P22" s="13">
        <f t="shared" si="1"/>
        <v>14329.59492940674</v>
      </c>
      <c r="Q22" s="13">
        <f t="shared" si="7"/>
        <v>216211.42590963095</v>
      </c>
      <c r="R22" s="20">
        <v>81920</v>
      </c>
      <c r="S22" s="13">
        <f t="shared" si="2"/>
        <v>8769.5949294067395</v>
      </c>
      <c r="T22" s="13">
        <f t="shared" si="5"/>
        <v>132778.92590963093</v>
      </c>
      <c r="U22" s="20">
        <v>84300</v>
      </c>
      <c r="V22" s="13">
        <f t="shared" si="3"/>
        <v>6389.5949294067395</v>
      </c>
      <c r="W22" s="44">
        <f t="shared" si="6"/>
        <v>84778.925909630925</v>
      </c>
    </row>
    <row r="23" spans="7:23" x14ac:dyDescent="0.25">
      <c r="G23" s="12"/>
      <c r="H23" s="12"/>
      <c r="I23" s="29" t="s">
        <v>15</v>
      </c>
      <c r="J23" s="13">
        <v>8997</v>
      </c>
      <c r="K23" s="13">
        <f t="shared" si="4"/>
        <v>71971.862777288945</v>
      </c>
      <c r="L23" s="13">
        <v>10871</v>
      </c>
      <c r="M23" s="13">
        <f t="shared" si="0"/>
        <v>91839.862777288945</v>
      </c>
      <c r="N23" s="35">
        <v>0.04</v>
      </c>
      <c r="O23" s="20">
        <v>79200</v>
      </c>
      <c r="P23" s="13">
        <f t="shared" si="1"/>
        <v>12639.862777288945</v>
      </c>
      <c r="Q23" s="13">
        <f t="shared" si="7"/>
        <v>228851.2886869199</v>
      </c>
      <c r="R23" s="20">
        <v>84400</v>
      </c>
      <c r="S23" s="13">
        <f t="shared" si="2"/>
        <v>7439.8627772889449</v>
      </c>
      <c r="T23" s="13">
        <f t="shared" si="5"/>
        <v>140218.78868691987</v>
      </c>
      <c r="U23" s="20">
        <v>86600</v>
      </c>
      <c r="V23" s="13">
        <f t="shared" si="3"/>
        <v>5239.8627772889449</v>
      </c>
      <c r="W23" s="44">
        <f t="shared" si="6"/>
        <v>90018.78868691987</v>
      </c>
    </row>
    <row r="24" spans="7:23" x14ac:dyDescent="0.25">
      <c r="G24" s="12"/>
      <c r="H24" s="12"/>
      <c r="I24" s="29" t="s">
        <v>16</v>
      </c>
      <c r="J24" s="13">
        <v>9267</v>
      </c>
      <c r="K24" s="13">
        <f t="shared" si="4"/>
        <v>74131.018660607617</v>
      </c>
      <c r="L24" s="13">
        <v>9663</v>
      </c>
      <c r="M24" s="13">
        <f t="shared" si="0"/>
        <v>93061.018660607617</v>
      </c>
      <c r="N24" s="35">
        <v>0.04</v>
      </c>
      <c r="O24" s="20">
        <v>76600</v>
      </c>
      <c r="P24" s="13">
        <f t="shared" si="1"/>
        <v>16461.018660607617</v>
      </c>
      <c r="Q24" s="13">
        <f t="shared" si="7"/>
        <v>245312.30734752753</v>
      </c>
      <c r="R24" s="20">
        <v>86400</v>
      </c>
      <c r="S24" s="13">
        <f t="shared" si="2"/>
        <v>6661.0186606076168</v>
      </c>
      <c r="T24" s="13">
        <f t="shared" si="5"/>
        <v>146879.80734752747</v>
      </c>
      <c r="U24" s="20">
        <v>88400</v>
      </c>
      <c r="V24" s="13">
        <f t="shared" si="3"/>
        <v>4661.0186606076168</v>
      </c>
      <c r="W24" s="44">
        <f t="shared" si="6"/>
        <v>94679.807347527487</v>
      </c>
    </row>
    <row r="25" spans="7:23" x14ac:dyDescent="0.25">
      <c r="G25" s="12"/>
      <c r="H25" s="12"/>
      <c r="I25" s="29" t="s">
        <v>17</v>
      </c>
      <c r="J25" s="13">
        <v>9545</v>
      </c>
      <c r="K25" s="13">
        <f t="shared" si="4"/>
        <v>76354.949220425842</v>
      </c>
      <c r="L25" s="13">
        <v>8455</v>
      </c>
      <c r="M25" s="13">
        <f t="shared" si="0"/>
        <v>94354.949220425842</v>
      </c>
      <c r="N25" s="35">
        <v>0.04</v>
      </c>
      <c r="O25" s="20">
        <v>79000</v>
      </c>
      <c r="P25" s="13">
        <f t="shared" si="1"/>
        <v>15354.949220425842</v>
      </c>
      <c r="Q25" s="13">
        <f t="shared" si="7"/>
        <v>260667.25656795339</v>
      </c>
      <c r="R25" s="20">
        <v>83200</v>
      </c>
      <c r="S25" s="13">
        <f t="shared" si="2"/>
        <v>11154.949220425842</v>
      </c>
      <c r="T25" s="13">
        <f t="shared" si="5"/>
        <v>158034.75656795333</v>
      </c>
      <c r="U25" s="20"/>
      <c r="V25" s="13">
        <f t="shared" si="3"/>
        <v>94354.949220425842</v>
      </c>
      <c r="W25" s="44">
        <f t="shared" si="6"/>
        <v>189034.75656795333</v>
      </c>
    </row>
    <row r="26" spans="7:23" x14ac:dyDescent="0.25">
      <c r="G26" s="12"/>
      <c r="H26" s="12"/>
      <c r="I26" s="29" t="s">
        <v>18</v>
      </c>
      <c r="J26" s="13">
        <v>9832</v>
      </c>
      <c r="K26" s="13">
        <f t="shared" si="4"/>
        <v>78645.597697038625</v>
      </c>
      <c r="L26" s="13">
        <v>7247</v>
      </c>
      <c r="M26" s="13">
        <f t="shared" si="0"/>
        <v>95724.597697038625</v>
      </c>
      <c r="N26" s="35">
        <v>0.04</v>
      </c>
      <c r="O26" s="20">
        <v>81200</v>
      </c>
      <c r="P26" s="13">
        <f t="shared" si="1"/>
        <v>14524.597697038625</v>
      </c>
      <c r="Q26" s="13">
        <f t="shared" si="7"/>
        <v>275191.854264992</v>
      </c>
      <c r="R26" s="25"/>
      <c r="S26" s="13">
        <f t="shared" si="2"/>
        <v>95724.597697038625</v>
      </c>
      <c r="T26" s="13">
        <f t="shared" si="5"/>
        <v>253759.35426499194</v>
      </c>
      <c r="U26" s="20"/>
      <c r="V26" s="13">
        <f t="shared" si="3"/>
        <v>95724.597697038625</v>
      </c>
      <c r="W26" s="44">
        <f t="shared" si="6"/>
        <v>284759.35426499194</v>
      </c>
    </row>
    <row r="27" spans="7:23" x14ac:dyDescent="0.25">
      <c r="G27" s="12"/>
      <c r="H27" s="12"/>
      <c r="I27" s="28" t="s">
        <v>19</v>
      </c>
      <c r="J27" s="14">
        <v>10126</v>
      </c>
      <c r="K27" s="14">
        <f>K26*1.03</f>
        <v>81004.965627949787</v>
      </c>
      <c r="L27" s="14">
        <v>6039</v>
      </c>
      <c r="M27" s="14">
        <f t="shared" si="0"/>
        <v>97169.965627949787</v>
      </c>
      <c r="N27" s="36">
        <v>0.04</v>
      </c>
      <c r="O27" s="21">
        <v>83200</v>
      </c>
      <c r="P27" s="14">
        <f t="shared" si="1"/>
        <v>13969.965627949787</v>
      </c>
      <c r="Q27" s="14">
        <f t="shared" si="7"/>
        <v>289161.8198929418</v>
      </c>
      <c r="R27" s="27"/>
      <c r="S27" s="14">
        <f t="shared" si="2"/>
        <v>97169.965627949787</v>
      </c>
      <c r="T27" s="14">
        <f t="shared" si="5"/>
        <v>350929.31989294174</v>
      </c>
      <c r="U27" s="21"/>
      <c r="V27" s="14">
        <f t="shared" si="3"/>
        <v>97169.965627949787</v>
      </c>
      <c r="W27" s="45">
        <f t="shared" si="6"/>
        <v>381929.31989294174</v>
      </c>
    </row>
    <row r="28" spans="7:23" ht="15.75" thickBot="1" x14ac:dyDescent="0.3">
      <c r="G28" s="8"/>
      <c r="H28" s="8"/>
      <c r="I28" s="37"/>
      <c r="J28" s="23">
        <f>SUM(J8:J27)</f>
        <v>155177</v>
      </c>
      <c r="K28" s="23">
        <f>SUM(K8:K27)</f>
        <v>1241303.8198929417</v>
      </c>
      <c r="L28" s="23">
        <f>SUM(L8:L27)</f>
        <v>356316</v>
      </c>
      <c r="M28" s="23">
        <f t="shared" ref="M28:S28" si="8">SUM(M8:M27)</f>
        <v>1752796.8198929415</v>
      </c>
      <c r="N28" s="24"/>
      <c r="O28" s="22">
        <f t="shared" si="8"/>
        <v>1463635</v>
      </c>
      <c r="P28" s="23">
        <f t="shared" si="8"/>
        <v>289161.8198929418</v>
      </c>
      <c r="Q28" s="23"/>
      <c r="R28" s="22">
        <f t="shared" si="8"/>
        <v>1401867.5</v>
      </c>
      <c r="S28" s="23">
        <f t="shared" si="8"/>
        <v>350929.31989294174</v>
      </c>
      <c r="T28" s="23"/>
      <c r="U28" s="22">
        <f>SUM(U8:U27)</f>
        <v>1370867.5</v>
      </c>
      <c r="V28" s="23">
        <f>SUM(V8:V27)</f>
        <v>381929.31989294174</v>
      </c>
      <c r="W28" s="30"/>
    </row>
    <row r="29" spans="7:23" x14ac:dyDescent="0.25">
      <c r="L29" s="11"/>
    </row>
    <row r="30" spans="7:23" x14ac:dyDescent="0.25">
      <c r="I30" t="s">
        <v>40</v>
      </c>
    </row>
    <row r="33" spans="9:12" x14ac:dyDescent="0.25">
      <c r="I33" s="9" t="s">
        <v>26</v>
      </c>
      <c r="J33" s="10">
        <v>958670</v>
      </c>
      <c r="K33" s="10"/>
    </row>
    <row r="34" spans="9:12" x14ac:dyDescent="0.25">
      <c r="I34" t="s">
        <v>27</v>
      </c>
      <c r="J34" s="1">
        <f>1005000*0.02</f>
        <v>20100</v>
      </c>
      <c r="K34" s="1"/>
    </row>
    <row r="35" spans="9:12" x14ac:dyDescent="0.25">
      <c r="I35" t="s">
        <v>28</v>
      </c>
      <c r="J35" s="1">
        <v>11050</v>
      </c>
      <c r="K35" s="1"/>
    </row>
    <row r="36" spans="9:12" x14ac:dyDescent="0.25">
      <c r="I36" t="s">
        <v>30</v>
      </c>
      <c r="J36" s="1">
        <v>3500</v>
      </c>
      <c r="K36" s="1"/>
    </row>
    <row r="37" spans="9:12" x14ac:dyDescent="0.25">
      <c r="I37" s="2" t="s">
        <v>29</v>
      </c>
      <c r="J37" s="3">
        <v>8500</v>
      </c>
      <c r="K37" s="3"/>
    </row>
    <row r="38" spans="9:12" x14ac:dyDescent="0.25">
      <c r="I38" s="4" t="s">
        <v>31</v>
      </c>
      <c r="J38" s="5">
        <v>3180</v>
      </c>
      <c r="K38" s="3"/>
    </row>
    <row r="39" spans="9:12" x14ac:dyDescent="0.25">
      <c r="I39" t="s">
        <v>34</v>
      </c>
      <c r="J39" s="1">
        <f>SUM(J33:J38)</f>
        <v>1005000</v>
      </c>
      <c r="K39" s="1"/>
    </row>
    <row r="40" spans="9:12" x14ac:dyDescent="0.25">
      <c r="J40" s="1">
        <v>1005000</v>
      </c>
      <c r="K40" s="1"/>
      <c r="L40" s="1"/>
    </row>
  </sheetData>
  <mergeCells count="6">
    <mergeCell ref="R5:T5"/>
    <mergeCell ref="U5:W5"/>
    <mergeCell ref="I2:W2"/>
    <mergeCell ref="I3:W3"/>
    <mergeCell ref="I4:W4"/>
    <mergeCell ref="O5:Q5"/>
  </mergeCells>
  <printOptions horizontalCentered="1"/>
  <pageMargins left="0" right="0" top="0.75" bottom="0.75" header="0.3" footer="0.3"/>
  <pageSetup scale="7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Lincoln Theinert</dc:creator>
  <cp:lastModifiedBy>Lincoln Theinert</cp:lastModifiedBy>
  <cp:lastPrinted>2018-12-17T13:37:08Z</cp:lastPrinted>
  <dcterms:created xsi:type="dcterms:W3CDTF">2018-09-20T16:22:55Z</dcterms:created>
  <dcterms:modified xsi:type="dcterms:W3CDTF">2018-12-17T13:47:37Z</dcterms:modified>
</cp:coreProperties>
</file>