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2" windowHeight="11460" tabRatio="601" activeTab="0"/>
  </bookViews>
  <sheets>
    <sheet name="Commissioner" sheetId="1" r:id="rId1"/>
    <sheet name="KBE" sheetId="2" r:id="rId2"/>
    <sheet name="Comm Exp Detail" sheetId="3" r:id="rId3"/>
    <sheet name="KBE Exp Detail" sheetId="4" r:id="rId4"/>
    <sheet name="EP&amp;M Expenditures" sheetId="5" state="hidden" r:id="rId5"/>
    <sheet name="E2100 Personnel Cap" sheetId="6" state="hidden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<sst xmlns="http://schemas.openxmlformats.org/spreadsheetml/2006/main" count="908" uniqueCount="305">
  <si>
    <t>PERSONNEL EXPENDITURES</t>
  </si>
  <si>
    <t>SALARY AND FRINGE BENEFITS</t>
  </si>
  <si>
    <t>OPERATING EXPENDITURES</t>
  </si>
  <si>
    <t>IN-STATE TRAVEL</t>
  </si>
  <si>
    <t>OUT OF STATE TRAVEL</t>
  </si>
  <si>
    <t>TRAVEL FOR NON-STATE EMPLOYEES</t>
  </si>
  <si>
    <t>TELEPHONE CHARGES-WIRELESS/CELL</t>
  </si>
  <si>
    <t>TOTAL OPERATING</t>
  </si>
  <si>
    <t>TOTAL PERSONNEL AND OPERATING</t>
  </si>
  <si>
    <t>TOTAL</t>
  </si>
  <si>
    <t>PRINTING</t>
  </si>
  <si>
    <t>$50.30*</t>
  </si>
  <si>
    <t>$393.34*</t>
  </si>
  <si>
    <t>POSTAGE/PARCEL DELIVERY</t>
  </si>
  <si>
    <t>*Includes, but not limited to, items such as office supplies, coffee, water, paper, books; support items not to exceed $1000.</t>
  </si>
  <si>
    <t>INSURANCE PREMIUM</t>
  </si>
  <si>
    <t>TRAVEL FOR NON-STATE EMPLOYEES &amp; MEETING EXPENSES</t>
  </si>
  <si>
    <t>Necessary but Unbudgeted Professional Development Costs:</t>
  </si>
  <si>
    <t>OFFICE SUPPLIES*</t>
  </si>
  <si>
    <t>PROCUREMENT CARD PURCHASES*</t>
  </si>
  <si>
    <t>OFFICE SUPPLIES (STOCKROOM)*</t>
  </si>
  <si>
    <t>In-state travel</t>
  </si>
  <si>
    <t>Out of state travel</t>
  </si>
  <si>
    <t>Printing</t>
  </si>
  <si>
    <t>Procard</t>
  </si>
  <si>
    <t>Highbridge Water</t>
  </si>
  <si>
    <t>Cardinal Office</t>
  </si>
  <si>
    <t>Postage</t>
  </si>
  <si>
    <t>EXPENDITURES FOR E2000 FROM JULY 2009 TO JULY 2010</t>
  </si>
  <si>
    <t>ENACTED ALLOTMENT FY10</t>
  </si>
  <si>
    <t>PHOTOGRAPHS AND RELATED SUPPLIES</t>
  </si>
  <si>
    <t>FY10 TOTAL</t>
  </si>
  <si>
    <t>DUES/SUBSCRIPTIONS</t>
  </si>
  <si>
    <t>John Conti</t>
  </si>
  <si>
    <t xml:space="preserve">EXPENDITURES FOR E2100 FROM JULY 2009 THROUGH JUNE 2010 </t>
  </si>
  <si>
    <t>E2100 Commissioner's Office Personnel Cap</t>
  </si>
  <si>
    <t>Kevin Noland</t>
  </si>
  <si>
    <t>Mary Ann Miller</t>
  </si>
  <si>
    <t>Mary J. Smith</t>
  </si>
  <si>
    <t>Sharman Noe</t>
  </si>
  <si>
    <t>Teresa Perry</t>
  </si>
  <si>
    <t>Total Personnel</t>
  </si>
  <si>
    <t>Terry Holliday</t>
  </si>
  <si>
    <t>FY10 ALLOTMENT AFTER REDUCTIONS</t>
  </si>
  <si>
    <t>CCSSO Washington D.C.</t>
  </si>
  <si>
    <t>PRINTING/COPIER</t>
  </si>
  <si>
    <t>Chicago, IL</t>
  </si>
  <si>
    <t>Naples, FL</t>
  </si>
  <si>
    <t>Office Supplies</t>
  </si>
  <si>
    <t>Stockroom</t>
  </si>
  <si>
    <t>Holliday</t>
  </si>
  <si>
    <t>Cell</t>
  </si>
  <si>
    <t>Out-of-state travel</t>
  </si>
  <si>
    <t>CCSSO registration</t>
  </si>
  <si>
    <t>KSBA Enews Serv</t>
  </si>
  <si>
    <t>June, July, Aug newspapers</t>
  </si>
  <si>
    <t>Map of KY districts</t>
  </si>
  <si>
    <t>Airfare</t>
  </si>
  <si>
    <t xml:space="preserve">John Conti </t>
  </si>
  <si>
    <r>
      <t xml:space="preserve">**Does not include the cost for National Association of State Boards of Education dues in the amount of $ that was paid from an OIAS account during closeout - </t>
    </r>
    <r>
      <rPr>
        <sz val="10"/>
        <color indexed="10"/>
        <rFont val="Arial"/>
        <family val="2"/>
      </rPr>
      <t>NOT PAID FOR FY10 AS OF 1/25/10</t>
    </r>
  </si>
  <si>
    <t>Meeting Expenses</t>
  </si>
  <si>
    <t>all mileage</t>
  </si>
  <si>
    <t>Includes $1500.00 living expenses as stated in contract</t>
  </si>
  <si>
    <t>Includes $371.70 for airfare to NC as stated in contract</t>
  </si>
  <si>
    <t>Includes $487.70 for airfare to NC as stated in contract</t>
  </si>
  <si>
    <t>Airfare - CCSSO</t>
  </si>
  <si>
    <t>Insurance premium</t>
  </si>
  <si>
    <t>Dues/Subscriptions</t>
  </si>
  <si>
    <t>College Board membership</t>
  </si>
  <si>
    <t>Susan Palmer</t>
  </si>
  <si>
    <t>CCSSO</t>
  </si>
  <si>
    <t>Dave's Snacks</t>
  </si>
  <si>
    <t>1st floor newspapers</t>
  </si>
  <si>
    <t>Registration KSBA</t>
  </si>
  <si>
    <t>RTTT</t>
  </si>
  <si>
    <t>David Cook</t>
  </si>
  <si>
    <t>Postage/Parcel</t>
  </si>
  <si>
    <t>Meeting expenses</t>
  </si>
  <si>
    <t>airline tickets</t>
  </si>
  <si>
    <t>registration</t>
  </si>
  <si>
    <t>FY11 ALLOTMENT AFTER REDUCTIONS</t>
  </si>
  <si>
    <t>Intercall</t>
  </si>
  <si>
    <t>Office supplies</t>
  </si>
  <si>
    <t>MEETING EXPENSES</t>
  </si>
  <si>
    <t>Out of state</t>
  </si>
  <si>
    <t>CCSSO Phoenix, AZ</t>
  </si>
  <si>
    <t>TELEPHONE</t>
  </si>
  <si>
    <t>Telephone</t>
  </si>
  <si>
    <t>TOTAL PERSONNEL AND OPERATING REMAINING</t>
  </si>
  <si>
    <t>BALANCE OF PERSONNEL REMAINING</t>
  </si>
  <si>
    <t>PERCENTAGE OF BUDGETED AMT REMAINING</t>
  </si>
  <si>
    <t>TOTAL TRAVEL</t>
  </si>
  <si>
    <t>POSTAGE</t>
  </si>
  <si>
    <t xml:space="preserve">* Operating expenditures are for the Commissioner and staff, a total of 8 employees. </t>
  </si>
  <si>
    <t>PROCUREMENT CARD PURCHASES</t>
  </si>
  <si>
    <t>BALANCE REMAINING</t>
  </si>
  <si>
    <t>PERCENTAGE OF PERSONNEL REMAINING</t>
  </si>
  <si>
    <t>COMMISSIONER'S PERSONNEL EXPENDITURES</t>
  </si>
  <si>
    <t>Business/Education Council Nashville, TN</t>
  </si>
  <si>
    <t>Press Conference with Secretary Duncan Washington, DC</t>
  </si>
  <si>
    <t>coffee</t>
  </si>
  <si>
    <t>water</t>
  </si>
  <si>
    <t>interoffice routing forms</t>
  </si>
  <si>
    <t>Commissioner's Office Expenditure Detail</t>
  </si>
  <si>
    <t>Cardinal</t>
  </si>
  <si>
    <t>conference call</t>
  </si>
  <si>
    <t>newspapers</t>
  </si>
  <si>
    <t>September postal svcs</t>
  </si>
  <si>
    <t>October postal svcs</t>
  </si>
  <si>
    <t>November postal svcs</t>
  </si>
  <si>
    <t>KBE'S PERSONNEL EXPENDITURES</t>
  </si>
  <si>
    <t>KBE TRAVEL</t>
  </si>
  <si>
    <t>COMMISSIONER'S TRAVEL</t>
  </si>
  <si>
    <t>OPERATING EXPENDITURES FOR COMMISSIONER'S OFFICE*</t>
  </si>
  <si>
    <t>PERCENTAGE REMAINING</t>
  </si>
  <si>
    <t>Membership Dues</t>
  </si>
  <si>
    <t>KBE Operating Expenditure Detail</t>
  </si>
  <si>
    <t>December postal svcs</t>
  </si>
  <si>
    <t>January postal svcs</t>
  </si>
  <si>
    <t>Dave's Snack bar</t>
  </si>
  <si>
    <t>P-21 Strategic Council Meeting/White House (waiver)</t>
  </si>
  <si>
    <t>CCSSO meeting</t>
  </si>
  <si>
    <t>National Chinese Language Conference</t>
  </si>
  <si>
    <t>USDOE Labor Management Conference</t>
  </si>
  <si>
    <t>February postal svcs</t>
  </si>
  <si>
    <t>March postal svcs</t>
  </si>
  <si>
    <t>April postal svcs</t>
  </si>
  <si>
    <t>All KDE agency meeting webcast</t>
  </si>
  <si>
    <t>Reconciliation of Expenditures</t>
  </si>
  <si>
    <t>Budgeted</t>
  </si>
  <si>
    <t>Spent</t>
  </si>
  <si>
    <t>Balance</t>
  </si>
  <si>
    <t>Personnel</t>
  </si>
  <si>
    <t>Commissioner's Travel</t>
  </si>
  <si>
    <t>Commissioner's Office Operating</t>
  </si>
  <si>
    <t>Total</t>
  </si>
  <si>
    <t>KBE Travel</t>
  </si>
  <si>
    <t>KBE Operating</t>
  </si>
  <si>
    <t>Net Total</t>
  </si>
  <si>
    <t>MEMBERSHIP DUES/INSURANCE</t>
  </si>
  <si>
    <t>Membership dues/Insurance</t>
  </si>
  <si>
    <t>interpreters</t>
  </si>
  <si>
    <t>motor pool</t>
  </si>
  <si>
    <t>Commissioner's Travel Detail</t>
  </si>
  <si>
    <t>KBE Travel Detail</t>
  </si>
  <si>
    <t>All the Way Shoppe</t>
  </si>
  <si>
    <t>KYTC Print Shop</t>
  </si>
  <si>
    <t>KBE members</t>
  </si>
  <si>
    <t>Miller</t>
  </si>
  <si>
    <t>no travel</t>
  </si>
  <si>
    <t>Pruitt</t>
  </si>
  <si>
    <t>Marva Johnson</t>
  </si>
  <si>
    <t>WUCS Conf Svcs</t>
  </si>
  <si>
    <t>Fairfield Inn</t>
  </si>
  <si>
    <t>Gimmel</t>
  </si>
  <si>
    <t>conference calls</t>
  </si>
  <si>
    <t>letterhead</t>
  </si>
  <si>
    <t>EXPENDITURES FOR E2200 FROM JULY 2017 THROUGH JUNE 2018</t>
  </si>
  <si>
    <t>BUDGETED AMOUNT FY18</t>
  </si>
  <si>
    <t>FY18 TOTAL</t>
  </si>
  <si>
    <t>EXPENDITURES FOR E2300 FROM JULY 2017 TO JUNE 2018</t>
  </si>
  <si>
    <t xml:space="preserve">5/18-20/17 Georgia Charter School visit and SREB conference; 5/22-24/17 CCSSO Implementing College &amp; Career Standards, St. Louis, MO </t>
  </si>
  <si>
    <t>7/30/17-8/8/17</t>
  </si>
  <si>
    <t>9/28/17 Dale Hollow Lake State Park</t>
  </si>
  <si>
    <t>11/7-8/17 Charlotte, NC Nat'l Assoc of Gifted Children Board of Directors</t>
  </si>
  <si>
    <t>12/7-9/17 Nashville, TN Assoc of Career &amp; Technical Education VISION</t>
  </si>
  <si>
    <t>William Wilson</t>
  </si>
  <si>
    <t>7/14/17 Consequential Review Work Group</t>
  </si>
  <si>
    <t>400 10x13 envelopes</t>
  </si>
  <si>
    <t>2000 #10 envelopes</t>
  </si>
  <si>
    <t xml:space="preserve">KY3C Coordination </t>
  </si>
  <si>
    <t>Capital Plaza Hotel</t>
  </si>
  <si>
    <t>8/25/17 Dyslexia Task Force</t>
  </si>
  <si>
    <t>travel</t>
  </si>
  <si>
    <t>8/24-25/17 Dyslexia Task Force member travel</t>
  </si>
  <si>
    <t>Sec of State's Office</t>
  </si>
  <si>
    <t>Sponsorship Essay/Slogan contest</t>
  </si>
  <si>
    <t>Heidi Stamper</t>
  </si>
  <si>
    <t>lunch for Commissioner's Student Council</t>
  </si>
  <si>
    <t>Lynn Imaging</t>
  </si>
  <si>
    <t>frost three windows in Commissioner's office</t>
  </si>
  <si>
    <t>binders/dividers</t>
  </si>
  <si>
    <t>laser pointer</t>
  </si>
  <si>
    <t>Graduation Supply House</t>
  </si>
  <si>
    <t>doctor gown and hood</t>
  </si>
  <si>
    <t>legal pads, envelopes, tape, staples</t>
  </si>
  <si>
    <t>colored paper</t>
  </si>
  <si>
    <t>folders, appt. books</t>
  </si>
  <si>
    <t>toners</t>
  </si>
  <si>
    <t xml:space="preserve">calendar, ink stamps </t>
  </si>
  <si>
    <t>lodging 8/2-3/17 for KBE retreat/mtg</t>
  </si>
  <si>
    <t>7/17-18/17 Washington DC, CCSSO Federal Liasion Meeting</t>
  </si>
  <si>
    <t>10/3-4/17 KBE mtg</t>
  </si>
  <si>
    <t>12/5-6/17 KBE mtg</t>
  </si>
  <si>
    <t>Papalia</t>
  </si>
  <si>
    <t>Slaughter</t>
  </si>
  <si>
    <t>Wheeler</t>
  </si>
  <si>
    <t>Lewis</t>
  </si>
  <si>
    <t>JPJ Interpreters</t>
  </si>
  <si>
    <t>8/2/17 KBE mtg</t>
  </si>
  <si>
    <t>8/2-3/17 KBE retreat - lunches</t>
  </si>
  <si>
    <t>8/23/17 special KBE mtg</t>
  </si>
  <si>
    <t>7/25/17 lodging Charter School Advisory mtg</t>
  </si>
  <si>
    <t>7/24/17 Charter School Advisory members</t>
  </si>
  <si>
    <t>8/23/17 KBE special mtg</t>
  </si>
  <si>
    <t>7/25/17 KBE special mtg</t>
  </si>
  <si>
    <t>9/20-26/17 Charter School Advisory members</t>
  </si>
  <si>
    <t>Curtis Trophy</t>
  </si>
  <si>
    <t>(2) 12x15 plaques</t>
  </si>
  <si>
    <t>10/4/17 KBE mtg</t>
  </si>
  <si>
    <t>10/10/17 interpreter for all KDE staff mtg</t>
  </si>
  <si>
    <t>KSD Catering</t>
  </si>
  <si>
    <t>7/24-25/17 KBE mtg</t>
  </si>
  <si>
    <t>Houchens</t>
  </si>
  <si>
    <t>7/24/17 Charter School Advisory mtg</t>
  </si>
  <si>
    <t>6/27-30/17 Education Commission of the States, San Diego, CA</t>
  </si>
  <si>
    <t>6/28-7/1/17 Education Commission of the States, San Diego, CA</t>
  </si>
  <si>
    <t>7/13/17 all KDE staff mtg</t>
  </si>
  <si>
    <t>6/7/17, 7/25/17, 8/2-3/17, 8/22-23/17 KBE mtgs</t>
  </si>
  <si>
    <t>11/4/17 Atlanta, GA, NASBE (Slaughter, Wheeler, Gimmel, Lewis)</t>
  </si>
  <si>
    <t>airfare Atlanta, GA</t>
  </si>
  <si>
    <t>Tammy Cantrell</t>
  </si>
  <si>
    <t>interpreter for 10/4/17 KBE mtg</t>
  </si>
  <si>
    <t>Logsdon Endeavors, LLC</t>
  </si>
  <si>
    <t>10/3/17 KBE mtg dinner</t>
  </si>
  <si>
    <t>Three Peas in a Pod</t>
  </si>
  <si>
    <t>10/4/17 KBE mtg lunch</t>
  </si>
  <si>
    <t>WUCS Comm Svcs</t>
  </si>
  <si>
    <t>lodging KBE 12/5/16</t>
  </si>
  <si>
    <t>11/1-4/17 NASBE Annual Conference, Atlanta, GA</t>
  </si>
  <si>
    <t>12/5/17 holiday dinner</t>
  </si>
  <si>
    <t>12/6/17 KBE mtg lunch</t>
  </si>
  <si>
    <t>Council for Postsecondary Education 2018 Charter Membership fee</t>
  </si>
  <si>
    <t>(4) Nameplate inserts</t>
  </si>
  <si>
    <t>OFFICE SUPPLIES</t>
  </si>
  <si>
    <t xml:space="preserve">OFFICE SUPPLIES </t>
  </si>
  <si>
    <t>Jan 24-27, 2018</t>
  </si>
  <si>
    <t>Apr 25-27, 2018</t>
  </si>
  <si>
    <t>West Unified Communication</t>
  </si>
  <si>
    <t>KDE notepads</t>
  </si>
  <si>
    <t>Collegeboard</t>
  </si>
  <si>
    <t>Education Weekly</t>
  </si>
  <si>
    <t>subscription</t>
  </si>
  <si>
    <t>31 x 51 map</t>
  </si>
  <si>
    <t>conference room rental for Graduation Profile meeting</t>
  </si>
  <si>
    <t>Administrative Office of the Courts</t>
  </si>
  <si>
    <t>Graduation Profile meeting participants</t>
  </si>
  <si>
    <t>Kathy Wright</t>
  </si>
  <si>
    <t>Marshall County lapel pins</t>
  </si>
  <si>
    <t>Adventure Promotions</t>
  </si>
  <si>
    <t>KY Correctional Institute</t>
  </si>
  <si>
    <t>Southern Regional Education Board</t>
  </si>
  <si>
    <t>Profile of a Graduate</t>
  </si>
  <si>
    <t>Shannon Grider</t>
  </si>
  <si>
    <t>Kelly Peace</t>
  </si>
  <si>
    <t>1/17/18 Student Advisory Council lunch</t>
  </si>
  <si>
    <t>Student Advisory Council participants - March and October meetings</t>
  </si>
  <si>
    <t>travel/lodging</t>
  </si>
  <si>
    <t>2/6-7/18 meeting</t>
  </si>
  <si>
    <t>lodging 2/6-7/18 meeting</t>
  </si>
  <si>
    <t>4/11/18 meeting</t>
  </si>
  <si>
    <t>lodging 4/11/18 meeting</t>
  </si>
  <si>
    <t>4/17/18 meeting</t>
  </si>
  <si>
    <t>6/6/18 meeting</t>
  </si>
  <si>
    <t>lodging 6/6/18 meeting</t>
  </si>
  <si>
    <t>Jessica Minges</t>
  </si>
  <si>
    <t>JPJ Interpreting Services</t>
  </si>
  <si>
    <t>no expenses</t>
  </si>
  <si>
    <t>2/7/18 KBE meeting</t>
  </si>
  <si>
    <t>Membership Dues/Insurance</t>
  </si>
  <si>
    <t>Commonwealth Risk Solutions</t>
  </si>
  <si>
    <t>KBE liability insurance</t>
  </si>
  <si>
    <t>6/6/18 KBE meeting</t>
  </si>
  <si>
    <t>Mary Fehrenbach</t>
  </si>
  <si>
    <t>Facility Security Services</t>
  </si>
  <si>
    <t>security guard 6/6/18 KBE meeting</t>
  </si>
  <si>
    <t>4/11/18 KBE meeting lunch</t>
  </si>
  <si>
    <t>6/5-6/18 KBE meeting lunch</t>
  </si>
  <si>
    <t>12/5-6/18 KBE meeting</t>
  </si>
  <si>
    <t>cancellation fee 2/7/18 KBE meeting</t>
  </si>
  <si>
    <t>4/11/18 KBE meeting</t>
  </si>
  <si>
    <t>4/17/18 KBE meeting</t>
  </si>
  <si>
    <t>7/25/17 KBE meeting</t>
  </si>
  <si>
    <t>8/2/17 KBE meeting</t>
  </si>
  <si>
    <t>8/3/17 KBE meeting</t>
  </si>
  <si>
    <t>8/23/17 KBE meeting</t>
  </si>
  <si>
    <t>10/4/17 KBE meeting</t>
  </si>
  <si>
    <t>12/6/17 KBE meeting</t>
  </si>
  <si>
    <t>12/5/17 KBE meeting</t>
  </si>
  <si>
    <t>1/10/18 KBE meeting</t>
  </si>
  <si>
    <t>2 12/15 plaques, Robinson and Grissom awards</t>
  </si>
  <si>
    <t>LEWIS</t>
  </si>
  <si>
    <t>SALARY AND FRINGE BENEFITS PRUITT</t>
  </si>
  <si>
    <t>interpreting services Student Council 3/7/18</t>
  </si>
  <si>
    <t>interpreting services  Student Council 3/7/18</t>
  </si>
  <si>
    <t>Student Council members</t>
  </si>
  <si>
    <t>interpreting services Student Council 6/1/18</t>
  </si>
  <si>
    <t>batteries</t>
  </si>
  <si>
    <t>2017-8 Membership Renewal</t>
  </si>
  <si>
    <t>binder clips, batteries</t>
  </si>
  <si>
    <t>6 10x13 certificates</t>
  </si>
  <si>
    <t>folders, binders</t>
  </si>
  <si>
    <t>6/17-20/18 Austin, TX National Charter School Conference</t>
  </si>
  <si>
    <t>Personnel**</t>
  </si>
  <si>
    <t>** Per the employment contract with former Commissioner Pruitt, his salary was paid through 6/30/18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</si>
</sst>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  <numFmt numFmtId="167" formatCode="[$-409]d\-mmm\-yy;@"/>
    <numFmt numFmtId="168" formatCode="[$-409]dd\-mmm\-yy;@"/>
    <numFmt numFmtId="169" formatCode="0.00_);[Red]\(0.00\)"/>
    <numFmt numFmtId="170" formatCode="[$-409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7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1" xfId="0" applyNumberFormat="1" applyBorder="1" applyAlignment="1">
      <alignment horizontal="right"/>
    </xf>
    <xf numFmtId="164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ont="1" applyBorder="1" applyAlignment="1">
      <alignment horizontal="right" wrapText="1"/>
    </xf>
    <xf numFmtId="164" fontId="0" fillId="0" borderId="1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66" fontId="2" fillId="0" borderId="0" xfId="0" applyNumberFormat="1" applyFont="1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17" fontId="0" fillId="0" borderId="16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Border="1" applyAlignment="1">
      <alignment horizontal="right"/>
    </xf>
    <xf numFmtId="164" fontId="0" fillId="0" borderId="16" xfId="0" applyNumberFormat="1" applyFont="1" applyBorder="1" applyAlignment="1">
      <alignment horizontal="right" wrapText="1"/>
    </xf>
    <xf numFmtId="164" fontId="2" fillId="33" borderId="16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 wrapText="1"/>
    </xf>
    <xf numFmtId="17" fontId="0" fillId="0" borderId="10" xfId="0" applyNumberFormat="1" applyFont="1" applyBorder="1" applyAlignment="1">
      <alignment/>
    </xf>
    <xf numFmtId="164" fontId="0" fillId="34" borderId="10" xfId="0" applyNumberForma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7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right"/>
    </xf>
    <xf numFmtId="0" fontId="8" fillId="35" borderId="15" xfId="0" applyFont="1" applyFill="1" applyBorder="1" applyAlignment="1">
      <alignment/>
    </xf>
    <xf numFmtId="164" fontId="0" fillId="0" borderId="12" xfId="0" applyNumberFormat="1" applyBorder="1" applyAlignment="1">
      <alignment horizontal="right"/>
    </xf>
    <xf numFmtId="164" fontId="2" fillId="34" borderId="12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8" fontId="2" fillId="33" borderId="11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8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wrapText="1"/>
    </xf>
    <xf numFmtId="164" fontId="2" fillId="33" borderId="0" xfId="0" applyNumberFormat="1" applyFont="1" applyFill="1" applyBorder="1" applyAlignment="1">
      <alignment/>
    </xf>
    <xf numFmtId="17" fontId="2" fillId="33" borderId="11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9" fontId="2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164" fontId="0" fillId="0" borderId="11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9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6" fontId="0" fillId="0" borderId="11" xfId="0" applyNumberFormat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36" borderId="10" xfId="0" applyFill="1" applyBorder="1" applyAlignment="1">
      <alignment/>
    </xf>
    <xf numFmtId="16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166" fontId="0" fillId="36" borderId="10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36" borderId="10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66" fontId="9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 horizontal="right"/>
    </xf>
    <xf numFmtId="17" fontId="2" fillId="0" borderId="10" xfId="0" applyNumberFormat="1" applyFont="1" applyFill="1" applyBorder="1" applyAlignment="1">
      <alignment/>
    </xf>
    <xf numFmtId="17" fontId="0" fillId="0" borderId="10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0" fontId="0" fillId="0" borderId="15" xfId="0" applyFill="1" applyBorder="1" applyAlignment="1">
      <alignment/>
    </xf>
    <xf numFmtId="8" fontId="0" fillId="0" borderId="10" xfId="0" applyNumberFormat="1" applyBorder="1" applyAlignment="1">
      <alignment/>
    </xf>
    <xf numFmtId="8" fontId="2" fillId="37" borderId="10" xfId="0" applyNumberFormat="1" applyFont="1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workbookViewId="0" topLeftCell="A1">
      <selection activeCell="A1" sqref="A1:O1"/>
    </sheetView>
  </sheetViews>
  <sheetFormatPr defaultColWidth="0" defaultRowHeight="12.75"/>
  <cols>
    <col min="1" max="1" width="43.7109375" style="0" customWidth="1"/>
    <col min="2" max="2" width="13.421875" style="0" customWidth="1"/>
    <col min="3" max="3" width="13.421875" style="0" hidden="1" customWidth="1"/>
    <col min="4" max="14" width="13.28125" style="0" customWidth="1"/>
    <col min="15" max="16" width="13.28125" style="118" customWidth="1"/>
    <col min="17" max="16384" width="0" style="0" hidden="1" customWidth="1"/>
  </cols>
  <sheetData>
    <row r="1" spans="1:16" ht="12.75">
      <c r="A1" s="156" t="s">
        <v>157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  <c r="P1" s="127"/>
    </row>
    <row r="2" spans="1:16" ht="51" customHeight="1">
      <c r="A2" s="3" t="s">
        <v>97</v>
      </c>
      <c r="B2" s="16" t="s">
        <v>158</v>
      </c>
      <c r="C2" s="16" t="s">
        <v>80</v>
      </c>
      <c r="D2" s="2">
        <v>42917</v>
      </c>
      <c r="E2" s="64">
        <v>42948</v>
      </c>
      <c r="F2" s="2">
        <v>42979</v>
      </c>
      <c r="G2" s="2">
        <v>43009</v>
      </c>
      <c r="H2" s="2">
        <v>43040</v>
      </c>
      <c r="I2" s="2">
        <v>43070</v>
      </c>
      <c r="J2" s="2">
        <v>43101</v>
      </c>
      <c r="K2" s="23">
        <v>43132</v>
      </c>
      <c r="L2" s="23">
        <v>43160</v>
      </c>
      <c r="M2" s="23">
        <v>43191</v>
      </c>
      <c r="N2" s="128">
        <v>43221</v>
      </c>
      <c r="O2" s="119">
        <v>43252</v>
      </c>
      <c r="P2" s="89" t="s">
        <v>159</v>
      </c>
    </row>
    <row r="3" spans="1:16" ht="12.75">
      <c r="A3" s="1" t="s">
        <v>292</v>
      </c>
      <c r="B3" s="9">
        <v>302560</v>
      </c>
      <c r="C3" s="9"/>
      <c r="D3" s="9">
        <v>25248.34</v>
      </c>
      <c r="E3" s="9">
        <v>25248.34</v>
      </c>
      <c r="F3" s="9">
        <v>25248.34</v>
      </c>
      <c r="G3" s="9">
        <v>25248.34</v>
      </c>
      <c r="H3" s="9">
        <v>25248.34</v>
      </c>
      <c r="I3" s="9">
        <v>25248.34</v>
      </c>
      <c r="J3" s="9">
        <v>25276.26</v>
      </c>
      <c r="K3" s="9">
        <v>25276.26</v>
      </c>
      <c r="L3" s="9">
        <v>25276.26</v>
      </c>
      <c r="M3" s="9">
        <v>25276.26</v>
      </c>
      <c r="N3" s="27">
        <v>25276.26</v>
      </c>
      <c r="O3" s="120">
        <v>25276.26</v>
      </c>
      <c r="P3" s="121">
        <f>SUM(D3:O3)+N4+O4</f>
        <v>321897.60000000003</v>
      </c>
    </row>
    <row r="4" spans="1:16" ht="12.75">
      <c r="A4" s="1" t="s">
        <v>291</v>
      </c>
      <c r="B4" s="4"/>
      <c r="C4" s="4"/>
      <c r="D4" s="78"/>
      <c r="E4" s="78"/>
      <c r="F4" s="4"/>
      <c r="G4" s="4"/>
      <c r="H4" s="4"/>
      <c r="I4" s="4"/>
      <c r="J4" s="4"/>
      <c r="K4" s="4"/>
      <c r="L4" s="4"/>
      <c r="M4" s="4"/>
      <c r="N4" s="27">
        <v>12500</v>
      </c>
      <c r="O4" s="120">
        <v>6250</v>
      </c>
      <c r="P4" s="123"/>
    </row>
    <row r="5" spans="1:16" ht="12.75">
      <c r="A5" s="52"/>
      <c r="B5" s="4"/>
      <c r="C5" s="4"/>
      <c r="D5" s="78"/>
      <c r="E5" s="78"/>
      <c r="F5" s="4"/>
      <c r="G5" s="4"/>
      <c r="H5" s="4"/>
      <c r="I5" s="4"/>
      <c r="J5" s="4"/>
      <c r="K5" s="4"/>
      <c r="L5" s="4"/>
      <c r="M5" s="4"/>
      <c r="N5" s="28"/>
      <c r="O5" s="122"/>
      <c r="P5" s="123"/>
    </row>
    <row r="6" spans="1:16" ht="12.75">
      <c r="A6" s="82" t="s">
        <v>89</v>
      </c>
      <c r="B6" s="83">
        <f>SUM(B3:B4)</f>
        <v>302560</v>
      </c>
      <c r="C6" s="83"/>
      <c r="D6" s="88">
        <f>B6-D3</f>
        <v>277311.66</v>
      </c>
      <c r="E6" s="88">
        <f aca="true" t="shared" si="0" ref="E6:K6">D6-E3</f>
        <v>252063.31999999998</v>
      </c>
      <c r="F6" s="88">
        <f t="shared" si="0"/>
        <v>226814.97999999998</v>
      </c>
      <c r="G6" s="88">
        <f t="shared" si="0"/>
        <v>201566.63999999998</v>
      </c>
      <c r="H6" s="88">
        <f t="shared" si="0"/>
        <v>176318.3</v>
      </c>
      <c r="I6" s="88">
        <f t="shared" si="0"/>
        <v>151069.96</v>
      </c>
      <c r="J6" s="88">
        <f t="shared" si="0"/>
        <v>125793.7</v>
      </c>
      <c r="K6" s="88">
        <f t="shared" si="0"/>
        <v>100517.44</v>
      </c>
      <c r="L6" s="88">
        <f>K6-L3</f>
        <v>75241.18000000001</v>
      </c>
      <c r="M6" s="88">
        <f>L6-M3</f>
        <v>49964.92000000001</v>
      </c>
      <c r="N6" s="88">
        <f>M6-N3-N4</f>
        <v>12188.660000000014</v>
      </c>
      <c r="O6" s="88">
        <f>N6-O3-O4</f>
        <v>-19337.599999999984</v>
      </c>
      <c r="P6" s="121"/>
    </row>
    <row r="7" spans="1:16" ht="12.75">
      <c r="A7" s="82" t="s">
        <v>96</v>
      </c>
      <c r="B7" s="83"/>
      <c r="C7" s="83"/>
      <c r="D7" s="102">
        <f>D6/B6</f>
        <v>0.9165509650978317</v>
      </c>
      <c r="E7" s="102">
        <f>E6/B6</f>
        <v>0.8331019301956636</v>
      </c>
      <c r="F7" s="102">
        <f>F6/B6</f>
        <v>0.7496528952934954</v>
      </c>
      <c r="G7" s="102">
        <f>G6/B6</f>
        <v>0.6662038603913273</v>
      </c>
      <c r="H7" s="102">
        <f>H6/B6</f>
        <v>0.5827548254891591</v>
      </c>
      <c r="I7" s="102">
        <f>I6/B6</f>
        <v>0.499305790586991</v>
      </c>
      <c r="J7" s="102">
        <f>J6/B6</f>
        <v>0.4157644764674775</v>
      </c>
      <c r="K7" s="102">
        <f>K6/B6</f>
        <v>0.33222316234796406</v>
      </c>
      <c r="L7" s="102">
        <f>L6/B6</f>
        <v>0.24868184822845057</v>
      </c>
      <c r="M7" s="102">
        <f>M6/B6</f>
        <v>0.16514053410893711</v>
      </c>
      <c r="N7" s="102">
        <f>N6/B6</f>
        <v>0.0402851004759387</v>
      </c>
      <c r="O7" s="102">
        <f>O6/B6</f>
        <v>-0.06391327340031724</v>
      </c>
      <c r="P7" s="121"/>
    </row>
    <row r="8" spans="1:16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1"/>
      <c r="O8" s="121"/>
      <c r="P8" s="121"/>
    </row>
    <row r="9" spans="1:16" ht="12.75">
      <c r="A9" s="3" t="s">
        <v>112</v>
      </c>
      <c r="B9" s="9">
        <v>14500</v>
      </c>
      <c r="C9" s="9"/>
      <c r="D9" s="14"/>
      <c r="E9" s="4"/>
      <c r="F9" s="4"/>
      <c r="G9" s="1"/>
      <c r="H9" s="4"/>
      <c r="I9" s="4"/>
      <c r="J9" s="4"/>
      <c r="K9" s="4"/>
      <c r="L9" s="4"/>
      <c r="M9" s="4"/>
      <c r="N9" s="28"/>
      <c r="O9" s="122"/>
      <c r="P9" s="123"/>
    </row>
    <row r="10" spans="1:16" ht="12.75">
      <c r="A10" s="1" t="s">
        <v>3</v>
      </c>
      <c r="B10" s="4"/>
      <c r="C10" s="4"/>
      <c r="D10" s="100">
        <v>0</v>
      </c>
      <c r="E10" s="100">
        <v>0</v>
      </c>
      <c r="F10" s="114">
        <v>431.84</v>
      </c>
      <c r="G10" s="114">
        <v>71.05</v>
      </c>
      <c r="H10" s="114">
        <v>0</v>
      </c>
      <c r="I10" s="114">
        <v>0</v>
      </c>
      <c r="J10" s="11">
        <v>0</v>
      </c>
      <c r="K10" s="100">
        <v>449.91</v>
      </c>
      <c r="L10" s="100">
        <v>0</v>
      </c>
      <c r="M10" s="100">
        <v>0</v>
      </c>
      <c r="N10" s="107">
        <v>0</v>
      </c>
      <c r="O10" s="125">
        <v>165.23</v>
      </c>
      <c r="P10" s="121">
        <f>SUM(D10:O10)</f>
        <v>1118.03</v>
      </c>
    </row>
    <row r="11" spans="1:16" ht="12.75">
      <c r="A11" s="1" t="s">
        <v>4</v>
      </c>
      <c r="B11" s="4"/>
      <c r="C11" s="4"/>
      <c r="D11" s="100">
        <v>0</v>
      </c>
      <c r="E11" s="100">
        <v>125</v>
      </c>
      <c r="F11" s="100">
        <v>0</v>
      </c>
      <c r="G11" s="114">
        <v>0</v>
      </c>
      <c r="H11" s="100">
        <v>0</v>
      </c>
      <c r="I11" s="114">
        <v>341.3</v>
      </c>
      <c r="J11" s="4">
        <v>0</v>
      </c>
      <c r="K11" s="100">
        <v>0</v>
      </c>
      <c r="L11" s="100">
        <v>0</v>
      </c>
      <c r="M11" s="100">
        <v>0</v>
      </c>
      <c r="N11" s="107">
        <v>0</v>
      </c>
      <c r="O11" s="125">
        <v>730.06</v>
      </c>
      <c r="P11" s="121">
        <f>SUM(D11:O11)</f>
        <v>1196.36</v>
      </c>
    </row>
    <row r="12" spans="1:16" ht="12.75">
      <c r="A12" s="82" t="s">
        <v>91</v>
      </c>
      <c r="B12" s="83"/>
      <c r="C12" s="83"/>
      <c r="D12" s="83">
        <f aca="true" t="shared" si="1" ref="D12:K12">SUM(D9:D11)</f>
        <v>0</v>
      </c>
      <c r="E12" s="83">
        <f t="shared" si="1"/>
        <v>125</v>
      </c>
      <c r="F12" s="83">
        <f t="shared" si="1"/>
        <v>431.84</v>
      </c>
      <c r="G12" s="83">
        <f t="shared" si="1"/>
        <v>71.05</v>
      </c>
      <c r="H12" s="83">
        <f t="shared" si="1"/>
        <v>0</v>
      </c>
      <c r="I12" s="83">
        <f t="shared" si="1"/>
        <v>341.3</v>
      </c>
      <c r="J12" s="83">
        <f t="shared" si="1"/>
        <v>0</v>
      </c>
      <c r="K12" s="83">
        <f t="shared" si="1"/>
        <v>449.91</v>
      </c>
      <c r="L12" s="83">
        <f>SUM(L10:L11)</f>
        <v>0</v>
      </c>
      <c r="M12" s="83">
        <f>SUM(M10:M11)</f>
        <v>0</v>
      </c>
      <c r="N12" s="129">
        <f>SUM(N10:N11)</f>
        <v>0</v>
      </c>
      <c r="O12" s="126">
        <f>SUM(O10:O11)</f>
        <v>895.29</v>
      </c>
      <c r="P12" s="121">
        <f>SUM(P10:P11)</f>
        <v>2314.39</v>
      </c>
    </row>
    <row r="13" spans="1:16" ht="12.75">
      <c r="A13" s="82" t="s">
        <v>95</v>
      </c>
      <c r="B13" s="83"/>
      <c r="C13" s="83"/>
      <c r="D13" s="83">
        <f>B9-D12</f>
        <v>14500</v>
      </c>
      <c r="E13" s="83">
        <f aca="true" t="shared" si="2" ref="E13:K13">D13-E12</f>
        <v>14375</v>
      </c>
      <c r="F13" s="83">
        <f t="shared" si="2"/>
        <v>13943.16</v>
      </c>
      <c r="G13" s="83">
        <f t="shared" si="2"/>
        <v>13872.11</v>
      </c>
      <c r="H13" s="83">
        <f t="shared" si="2"/>
        <v>13872.11</v>
      </c>
      <c r="I13" s="83">
        <f t="shared" si="2"/>
        <v>13530.810000000001</v>
      </c>
      <c r="J13" s="83">
        <f t="shared" si="2"/>
        <v>13530.810000000001</v>
      </c>
      <c r="K13" s="83">
        <f t="shared" si="2"/>
        <v>13080.900000000001</v>
      </c>
      <c r="L13" s="83">
        <f>K13-L12</f>
        <v>13080.900000000001</v>
      </c>
      <c r="M13" s="83">
        <f>L13-M12</f>
        <v>13080.900000000001</v>
      </c>
      <c r="N13" s="83">
        <f>M13-N12</f>
        <v>13080.900000000001</v>
      </c>
      <c r="O13" s="83">
        <f>N13-O12</f>
        <v>12185.61</v>
      </c>
      <c r="P13" s="121"/>
    </row>
    <row r="14" spans="1:16" ht="12.75">
      <c r="A14" s="82" t="s">
        <v>114</v>
      </c>
      <c r="B14" s="83"/>
      <c r="C14" s="83"/>
      <c r="D14" s="102">
        <f>D13/B9</f>
        <v>1</v>
      </c>
      <c r="E14" s="102">
        <f>E13/B9</f>
        <v>0.9913793103448276</v>
      </c>
      <c r="F14" s="102">
        <f>F13/B9</f>
        <v>0.9615972413793104</v>
      </c>
      <c r="G14" s="102">
        <f>G13/B9</f>
        <v>0.9566972413793103</v>
      </c>
      <c r="H14" s="102">
        <f>H13/B9</f>
        <v>0.9566972413793103</v>
      </c>
      <c r="I14" s="102">
        <f>I13/B9</f>
        <v>0.9331593103448277</v>
      </c>
      <c r="J14" s="102">
        <f>J13/B9</f>
        <v>0.9331593103448277</v>
      </c>
      <c r="K14" s="102">
        <f>K13/B9</f>
        <v>0.9021310344827588</v>
      </c>
      <c r="L14" s="102">
        <f>L13/B9</f>
        <v>0.9021310344827588</v>
      </c>
      <c r="M14" s="102">
        <f>M13/B9</f>
        <v>0.9021310344827588</v>
      </c>
      <c r="N14" s="102">
        <f>N13/B9</f>
        <v>0.9021310344827588</v>
      </c>
      <c r="O14" s="102">
        <f>O13/B9</f>
        <v>0.8403868965517242</v>
      </c>
      <c r="P14" s="121"/>
    </row>
    <row r="15" spans="1:16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1"/>
      <c r="O15" s="121"/>
      <c r="P15" s="123"/>
    </row>
    <row r="16" spans="1:16" ht="26.25" hidden="1">
      <c r="A16" s="101" t="s">
        <v>88</v>
      </c>
      <c r="B16" s="83">
        <f>B6+B9</f>
        <v>317060</v>
      </c>
      <c r="C16" s="83">
        <f>C3+C9</f>
        <v>0</v>
      </c>
      <c r="D16" s="83">
        <f>B16-D3-D12</f>
        <v>291811.66</v>
      </c>
      <c r="E16" s="83">
        <f aca="true" t="shared" si="3" ref="E16:J16">D16-E3-E12</f>
        <v>266438.31999999995</v>
      </c>
      <c r="F16" s="83">
        <f t="shared" si="3"/>
        <v>240758.13999999996</v>
      </c>
      <c r="G16" s="83">
        <f t="shared" si="3"/>
        <v>215438.74999999997</v>
      </c>
      <c r="H16" s="83">
        <f t="shared" si="3"/>
        <v>190190.40999999997</v>
      </c>
      <c r="I16" s="83">
        <f t="shared" si="3"/>
        <v>164600.77</v>
      </c>
      <c r="J16" s="83">
        <f t="shared" si="3"/>
        <v>139324.50999999998</v>
      </c>
      <c r="K16" s="83">
        <f>J16-K3-K12</f>
        <v>113598.33999999998</v>
      </c>
      <c r="L16" s="83">
        <f>K16-L3-L12</f>
        <v>88322.07999999999</v>
      </c>
      <c r="M16" s="83">
        <f>L16-M3-M12</f>
        <v>63045.81999999999</v>
      </c>
      <c r="N16" s="129">
        <f>M16-N3-N12</f>
        <v>37769.56</v>
      </c>
      <c r="O16" s="126">
        <f>N16-O3-O12</f>
        <v>11598.009999999998</v>
      </c>
      <c r="P16" s="121">
        <f>P3+P12</f>
        <v>324211.99000000005</v>
      </c>
    </row>
    <row r="17" spans="1:16" ht="12.75" hidden="1">
      <c r="A17" s="101" t="s">
        <v>90</v>
      </c>
      <c r="B17" s="102"/>
      <c r="C17" s="102"/>
      <c r="D17" s="102">
        <f>D16/B16</f>
        <v>0.9203673121806597</v>
      </c>
      <c r="E17" s="102">
        <f>E16/B16</f>
        <v>0.8403403772156688</v>
      </c>
      <c r="F17" s="102">
        <f>F16/B16</f>
        <v>0.7593456758973064</v>
      </c>
      <c r="G17" s="102">
        <f>G16/B16</f>
        <v>0.6794888980003784</v>
      </c>
      <c r="H17" s="102">
        <f>H16/B16</f>
        <v>0.5998562101810382</v>
      </c>
      <c r="I17" s="102">
        <f>I16/B16</f>
        <v>0.5191470699552135</v>
      </c>
      <c r="J17" s="102">
        <f>J16/B16</f>
        <v>0.4394263230934207</v>
      </c>
      <c r="K17" s="102">
        <f>K16/B16</f>
        <v>0.3582865703652305</v>
      </c>
      <c r="L17" s="102">
        <f>L16/B16</f>
        <v>0.2785658235034378</v>
      </c>
      <c r="M17" s="102">
        <f>M16/B16</f>
        <v>0.19884507664164508</v>
      </c>
      <c r="N17" s="104">
        <f>N16/B16</f>
        <v>0.11912432977985239</v>
      </c>
      <c r="O17" s="124">
        <f>O16/B16</f>
        <v>0.036579858701822995</v>
      </c>
      <c r="P17" s="121"/>
    </row>
    <row r="18" spans="1:16" ht="26.25">
      <c r="A18" s="135" t="s">
        <v>113</v>
      </c>
      <c r="B18" s="9">
        <v>11000</v>
      </c>
      <c r="C18" s="9"/>
      <c r="D18" s="14"/>
      <c r="E18" s="4"/>
      <c r="F18" s="4"/>
      <c r="G18" s="1"/>
      <c r="H18" s="4"/>
      <c r="I18" s="4"/>
      <c r="J18" s="4"/>
      <c r="K18" s="4"/>
      <c r="L18" s="4"/>
      <c r="M18" s="4"/>
      <c r="N18" s="28"/>
      <c r="O18" s="122"/>
      <c r="P18" s="123"/>
    </row>
    <row r="19" spans="1:16" ht="12.75">
      <c r="A19" s="94" t="s">
        <v>234</v>
      </c>
      <c r="B19" s="9"/>
      <c r="C19" s="9"/>
      <c r="D19" s="11">
        <v>0</v>
      </c>
      <c r="E19" s="4">
        <v>0</v>
      </c>
      <c r="F19" s="4">
        <v>0</v>
      </c>
      <c r="G19" s="4">
        <v>0</v>
      </c>
      <c r="H19" s="4">
        <v>0</v>
      </c>
      <c r="I19" s="4">
        <v>540</v>
      </c>
      <c r="J19" s="4">
        <v>0</v>
      </c>
      <c r="K19" s="4">
        <v>0</v>
      </c>
      <c r="L19" s="4">
        <v>0</v>
      </c>
      <c r="M19" s="4">
        <v>2450</v>
      </c>
      <c r="N19" s="28">
        <v>134.47</v>
      </c>
      <c r="O19" s="122">
        <v>0</v>
      </c>
      <c r="P19" s="123"/>
    </row>
    <row r="20" spans="1:16" ht="12.75">
      <c r="A20" s="52" t="s">
        <v>94</v>
      </c>
      <c r="B20" s="4"/>
      <c r="C20" s="4"/>
      <c r="D20" s="100">
        <v>653.6</v>
      </c>
      <c r="E20" s="100">
        <v>383.78</v>
      </c>
      <c r="F20" s="114">
        <v>39.28</v>
      </c>
      <c r="G20" s="114">
        <v>135.18</v>
      </c>
      <c r="H20" s="114">
        <v>34.21</v>
      </c>
      <c r="I20" s="114">
        <v>287.18</v>
      </c>
      <c r="J20" s="4">
        <v>50.63</v>
      </c>
      <c r="K20" s="100">
        <v>715.88</v>
      </c>
      <c r="L20" s="100">
        <v>457.28</v>
      </c>
      <c r="M20" s="100">
        <v>8.97</v>
      </c>
      <c r="N20" s="107">
        <v>46.38</v>
      </c>
      <c r="O20" s="125">
        <v>195.15</v>
      </c>
      <c r="P20" s="121">
        <f aca="true" t="shared" si="4" ref="P20:P25">SUM(D20:O20)</f>
        <v>3007.5200000000004</v>
      </c>
    </row>
    <row r="21" spans="1:16" ht="12.75">
      <c r="A21" s="1" t="s">
        <v>45</v>
      </c>
      <c r="B21" s="4"/>
      <c r="C21" s="4"/>
      <c r="D21" s="100">
        <v>272</v>
      </c>
      <c r="E21" s="100">
        <v>0</v>
      </c>
      <c r="F21" s="114">
        <v>215.81</v>
      </c>
      <c r="G21" s="114">
        <v>0</v>
      </c>
      <c r="H21" s="114">
        <v>0</v>
      </c>
      <c r="I21" s="114">
        <v>0</v>
      </c>
      <c r="J21" s="4">
        <v>0</v>
      </c>
      <c r="K21" s="100">
        <v>169.5</v>
      </c>
      <c r="L21" s="100">
        <v>82.89</v>
      </c>
      <c r="M21" s="100">
        <v>0</v>
      </c>
      <c r="N21" s="107">
        <v>0</v>
      </c>
      <c r="O21" s="125">
        <v>0</v>
      </c>
      <c r="P21" s="121">
        <f t="shared" si="4"/>
        <v>740.1999999999999</v>
      </c>
    </row>
    <row r="22" spans="1:16" ht="12.75">
      <c r="A22" s="1" t="s">
        <v>83</v>
      </c>
      <c r="B22" s="4"/>
      <c r="C22" s="4"/>
      <c r="D22" s="100">
        <v>26.4</v>
      </c>
      <c r="E22" s="115">
        <v>0</v>
      </c>
      <c r="F22" s="115">
        <v>916.05</v>
      </c>
      <c r="G22" s="115">
        <v>0</v>
      </c>
      <c r="H22" s="115">
        <v>196.67</v>
      </c>
      <c r="I22" s="115">
        <v>0</v>
      </c>
      <c r="J22" s="11">
        <v>0</v>
      </c>
      <c r="K22" s="100">
        <v>390</v>
      </c>
      <c r="L22" s="100">
        <v>2241.54</v>
      </c>
      <c r="M22" s="100">
        <v>1217.33</v>
      </c>
      <c r="N22" s="107">
        <v>0</v>
      </c>
      <c r="O22" s="125">
        <v>3673.3</v>
      </c>
      <c r="P22" s="121">
        <f t="shared" si="4"/>
        <v>8661.29</v>
      </c>
    </row>
    <row r="23" spans="1:16" ht="12.75">
      <c r="A23" s="1" t="s">
        <v>6</v>
      </c>
      <c r="B23" s="4"/>
      <c r="C23" s="4"/>
      <c r="D23" s="100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">
        <v>0</v>
      </c>
      <c r="K23" s="100">
        <v>0</v>
      </c>
      <c r="L23" s="100">
        <v>0</v>
      </c>
      <c r="M23" s="100">
        <v>0</v>
      </c>
      <c r="N23" s="107">
        <v>0</v>
      </c>
      <c r="O23" s="125">
        <v>0</v>
      </c>
      <c r="P23" s="121">
        <f t="shared" si="4"/>
        <v>0</v>
      </c>
    </row>
    <row r="24" spans="1:16" ht="12" customHeight="1">
      <c r="A24" s="52" t="s">
        <v>32</v>
      </c>
      <c r="B24" s="4"/>
      <c r="C24" s="4"/>
      <c r="D24" s="100">
        <v>0</v>
      </c>
      <c r="E24" s="115">
        <v>5000</v>
      </c>
      <c r="F24" s="115">
        <v>0</v>
      </c>
      <c r="G24" s="115">
        <v>1000</v>
      </c>
      <c r="H24" s="115">
        <v>0</v>
      </c>
      <c r="I24" s="115">
        <v>0</v>
      </c>
      <c r="J24" s="11">
        <v>0</v>
      </c>
      <c r="K24" s="100">
        <v>0</v>
      </c>
      <c r="L24" s="100">
        <v>0</v>
      </c>
      <c r="M24" s="100">
        <v>0</v>
      </c>
      <c r="N24" s="107">
        <v>5000</v>
      </c>
      <c r="O24" s="125">
        <v>0</v>
      </c>
      <c r="P24" s="121">
        <f t="shared" si="4"/>
        <v>11000</v>
      </c>
    </row>
    <row r="25" spans="1:16" ht="12" customHeight="1">
      <c r="A25" s="52" t="s">
        <v>92</v>
      </c>
      <c r="B25" s="4"/>
      <c r="C25" s="4"/>
      <c r="D25" s="100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">
        <v>0</v>
      </c>
      <c r="K25" s="100">
        <v>0</v>
      </c>
      <c r="L25" s="100">
        <v>0</v>
      </c>
      <c r="M25" s="100">
        <v>0</v>
      </c>
      <c r="N25" s="107">
        <v>0</v>
      </c>
      <c r="O25" s="125">
        <v>0</v>
      </c>
      <c r="P25" s="121">
        <f t="shared" si="4"/>
        <v>0</v>
      </c>
    </row>
    <row r="26" spans="1:16" ht="12.75">
      <c r="A26" s="82" t="s">
        <v>7</v>
      </c>
      <c r="B26" s="83"/>
      <c r="C26" s="83"/>
      <c r="D26" s="83">
        <f aca="true" t="shared" si="5" ref="D26:O26">SUM(D18:D25)</f>
        <v>952</v>
      </c>
      <c r="E26" s="83">
        <f t="shared" si="5"/>
        <v>5383.78</v>
      </c>
      <c r="F26" s="83">
        <f t="shared" si="5"/>
        <v>1171.1399999999999</v>
      </c>
      <c r="G26" s="83">
        <f t="shared" si="5"/>
        <v>1135.18</v>
      </c>
      <c r="H26" s="83">
        <f t="shared" si="5"/>
        <v>230.88</v>
      </c>
      <c r="I26" s="83">
        <f t="shared" si="5"/>
        <v>827.1800000000001</v>
      </c>
      <c r="J26" s="83">
        <f t="shared" si="5"/>
        <v>50.63</v>
      </c>
      <c r="K26" s="83">
        <f t="shared" si="5"/>
        <v>1275.38</v>
      </c>
      <c r="L26" s="83">
        <f t="shared" si="5"/>
        <v>2781.71</v>
      </c>
      <c r="M26" s="83">
        <f t="shared" si="5"/>
        <v>3676.2999999999997</v>
      </c>
      <c r="N26" s="83">
        <f t="shared" si="5"/>
        <v>5180.85</v>
      </c>
      <c r="O26" s="83">
        <f t="shared" si="5"/>
        <v>3868.4500000000003</v>
      </c>
      <c r="P26" s="121">
        <f>SUM(P20:P25)</f>
        <v>23409.010000000002</v>
      </c>
    </row>
    <row r="27" spans="1:16" ht="12.75">
      <c r="A27" s="82" t="s">
        <v>95</v>
      </c>
      <c r="B27" s="83"/>
      <c r="C27" s="83"/>
      <c r="D27" s="83">
        <f>B18-D26</f>
        <v>10048</v>
      </c>
      <c r="E27" s="83">
        <f aca="true" t="shared" si="6" ref="E27:K27">D27-E26</f>
        <v>4664.22</v>
      </c>
      <c r="F27" s="83">
        <f t="shared" si="6"/>
        <v>3493.0800000000004</v>
      </c>
      <c r="G27" s="83">
        <f t="shared" si="6"/>
        <v>2357.9000000000005</v>
      </c>
      <c r="H27" s="83">
        <f t="shared" si="6"/>
        <v>2127.0200000000004</v>
      </c>
      <c r="I27" s="83">
        <f t="shared" si="6"/>
        <v>1299.8400000000004</v>
      </c>
      <c r="J27" s="83">
        <f t="shared" si="6"/>
        <v>1249.2100000000003</v>
      </c>
      <c r="K27" s="88">
        <f t="shared" si="6"/>
        <v>-26.169999999999845</v>
      </c>
      <c r="L27" s="88">
        <f>K27-L26</f>
        <v>-2807.88</v>
      </c>
      <c r="M27" s="88">
        <f>L27-M26</f>
        <v>-6484.18</v>
      </c>
      <c r="N27" s="88">
        <f>M27-N26</f>
        <v>-11665.03</v>
      </c>
      <c r="O27" s="88">
        <f>N27-O26</f>
        <v>-15533.480000000001</v>
      </c>
      <c r="P27" s="121"/>
    </row>
    <row r="28" spans="1:16" ht="12.75">
      <c r="A28" s="82" t="s">
        <v>114</v>
      </c>
      <c r="B28" s="83"/>
      <c r="C28" s="83"/>
      <c r="D28" s="102">
        <f>D27/B18</f>
        <v>0.9134545454545454</v>
      </c>
      <c r="E28" s="102">
        <f>E27/B18</f>
        <v>0.42402</v>
      </c>
      <c r="F28" s="102">
        <f>F27/B18</f>
        <v>0.3175527272727273</v>
      </c>
      <c r="G28" s="102">
        <f>G27/B18</f>
        <v>0.2143545454545455</v>
      </c>
      <c r="H28" s="102">
        <f>H27/B18</f>
        <v>0.1933654545454546</v>
      </c>
      <c r="I28" s="102">
        <f>I27/B18</f>
        <v>0.11816727272727276</v>
      </c>
      <c r="J28" s="102">
        <f>J27/B18</f>
        <v>0.11356454545454547</v>
      </c>
      <c r="K28" s="102">
        <f>K27/B18</f>
        <v>-0.002379090909090895</v>
      </c>
      <c r="L28" s="102">
        <f>L27/B18</f>
        <v>-0.2552618181818182</v>
      </c>
      <c r="M28" s="102">
        <f>M27/B18</f>
        <v>-0.5894709090909092</v>
      </c>
      <c r="N28" s="102">
        <f>N27/B18</f>
        <v>-1.0604572727272727</v>
      </c>
      <c r="O28" s="102">
        <f>O27/B18</f>
        <v>-1.4121345454545455</v>
      </c>
      <c r="P28" s="121"/>
    </row>
    <row r="29" spans="1:16" ht="12.75">
      <c r="A29" s="5"/>
      <c r="B29" s="6">
        <f>B6+B9+B18</f>
        <v>328060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1"/>
      <c r="O29" s="121"/>
      <c r="P29" s="121">
        <f>P3+P12+P26</f>
        <v>347621.00000000006</v>
      </c>
    </row>
    <row r="30" spans="1:16" ht="12.75">
      <c r="A30" s="103" t="s">
        <v>93</v>
      </c>
      <c r="O30" s="130"/>
      <c r="P30" s="130"/>
    </row>
    <row r="31" spans="15:16" ht="12.75">
      <c r="O31" s="130"/>
      <c r="P31" s="130"/>
    </row>
    <row r="32" spans="1:16" ht="12.75">
      <c r="A32" s="47" t="s">
        <v>128</v>
      </c>
      <c r="B32" s="47" t="s">
        <v>129</v>
      </c>
      <c r="C32" s="47"/>
      <c r="D32" s="47" t="s">
        <v>130</v>
      </c>
      <c r="E32" s="47" t="s">
        <v>131</v>
      </c>
      <c r="O32" s="130"/>
      <c r="P32" s="140"/>
    </row>
    <row r="33" spans="1:16" ht="12.75">
      <c r="A33" s="52" t="s">
        <v>303</v>
      </c>
      <c r="B33" s="4">
        <f>B3</f>
        <v>302560</v>
      </c>
      <c r="C33" s="4"/>
      <c r="D33" s="4">
        <f>P3</f>
        <v>321897.60000000003</v>
      </c>
      <c r="E33" s="154">
        <f>B33-D33</f>
        <v>-19337.600000000035</v>
      </c>
      <c r="O33" s="130"/>
      <c r="P33" s="130"/>
    </row>
    <row r="34" spans="1:16" ht="12.75">
      <c r="A34" s="1" t="s">
        <v>133</v>
      </c>
      <c r="B34" s="4">
        <f>B9</f>
        <v>14500</v>
      </c>
      <c r="C34" s="4"/>
      <c r="D34" s="4">
        <f>P12</f>
        <v>2314.39</v>
      </c>
      <c r="E34" s="154">
        <f>B34-D34</f>
        <v>12185.61</v>
      </c>
      <c r="O34" s="130"/>
      <c r="P34" s="130"/>
    </row>
    <row r="35" spans="1:16" ht="12.75">
      <c r="A35" s="1" t="s">
        <v>134</v>
      </c>
      <c r="B35" s="4">
        <f>B18</f>
        <v>11000</v>
      </c>
      <c r="C35" s="4"/>
      <c r="D35" s="4">
        <f>P26</f>
        <v>23409.010000000002</v>
      </c>
      <c r="E35" s="154">
        <f>B35-D35</f>
        <v>-12409.010000000002</v>
      </c>
      <c r="O35" s="130"/>
      <c r="P35" s="130"/>
    </row>
    <row r="36" spans="1:16" ht="12.75">
      <c r="A36" s="141" t="s">
        <v>135</v>
      </c>
      <c r="B36" s="100">
        <f>SUM(B33:B35)</f>
        <v>328060</v>
      </c>
      <c r="C36" s="1"/>
      <c r="D36" s="4">
        <f>SUM(D33:D35)</f>
        <v>347621.00000000006</v>
      </c>
      <c r="E36" s="155">
        <f>SUM(E33:E35)</f>
        <v>-19561.000000000036</v>
      </c>
      <c r="F36" s="54"/>
      <c r="O36" s="130"/>
      <c r="P36" s="130"/>
    </row>
    <row r="37" spans="1:16" ht="12.75">
      <c r="A37" s="103" t="s">
        <v>304</v>
      </c>
      <c r="O37" s="130"/>
      <c r="P37" s="130"/>
    </row>
    <row r="38" spans="15:16" ht="12.75">
      <c r="O38" s="130"/>
      <c r="P38" s="130"/>
    </row>
    <row r="39" spans="15:16" ht="12.75">
      <c r="O39" s="130"/>
      <c r="P39" s="130"/>
    </row>
    <row r="40" spans="15:16" ht="12.75">
      <c r="O40" s="130"/>
      <c r="P40" s="130"/>
    </row>
    <row r="41" spans="15:16" ht="12.75">
      <c r="O41" s="130"/>
      <c r="P41" s="130"/>
    </row>
    <row r="42" spans="15:16" ht="12.75">
      <c r="O42" s="130"/>
      <c r="P42" s="130"/>
    </row>
    <row r="43" spans="15:16" ht="12.75">
      <c r="O43" s="130"/>
      <c r="P43" s="130"/>
    </row>
    <row r="44" spans="15:16" ht="12.75">
      <c r="O44" s="130"/>
      <c r="P44" s="130"/>
    </row>
    <row r="45" spans="15:16" ht="12.75">
      <c r="O45" s="130"/>
      <c r="P45" s="130"/>
    </row>
    <row r="46" spans="15:16" ht="12.75">
      <c r="O46" s="130"/>
      <c r="P46" s="130"/>
    </row>
    <row r="47" spans="15:16" ht="12.75">
      <c r="O47" s="130"/>
      <c r="P47" s="130"/>
    </row>
    <row r="48" spans="15:16" ht="12.75">
      <c r="O48" s="130"/>
      <c r="P48" s="130"/>
    </row>
    <row r="49" spans="15:16" ht="12.75">
      <c r="O49" s="130"/>
      <c r="P49" s="130"/>
    </row>
    <row r="50" spans="15:16" ht="12.75">
      <c r="O50" s="130"/>
      <c r="P50" s="130"/>
    </row>
    <row r="51" spans="15:16" ht="12.75">
      <c r="O51" s="130"/>
      <c r="P51" s="130"/>
    </row>
    <row r="52" spans="15:16" ht="12.75">
      <c r="O52" s="130"/>
      <c r="P52" s="130"/>
    </row>
    <row r="53" spans="15:16" ht="12.75">
      <c r="O53" s="130"/>
      <c r="P53" s="130"/>
    </row>
    <row r="54" spans="15:16" ht="12.75">
      <c r="O54" s="130"/>
      <c r="P54" s="130"/>
    </row>
    <row r="55" spans="15:16" ht="12.75">
      <c r="O55" s="130"/>
      <c r="P55" s="130"/>
    </row>
    <row r="56" spans="15:16" ht="12.75">
      <c r="O56" s="130"/>
      <c r="P56" s="130"/>
    </row>
    <row r="57" spans="15:16" ht="12.75">
      <c r="O57" s="130"/>
      <c r="P57" s="130"/>
    </row>
    <row r="58" spans="15:16" ht="12.75">
      <c r="O58" s="130"/>
      <c r="P58" s="130"/>
    </row>
    <row r="59" spans="15:16" ht="12.75">
      <c r="O59" s="130"/>
      <c r="P59" s="130"/>
    </row>
    <row r="60" spans="15:16" ht="12.75">
      <c r="O60" s="130"/>
      <c r="P60" s="130"/>
    </row>
    <row r="61" spans="15:16" ht="12.75">
      <c r="O61" s="130"/>
      <c r="P61" s="130"/>
    </row>
    <row r="62" spans="15:16" ht="12.75">
      <c r="O62" s="130"/>
      <c r="P62" s="130"/>
    </row>
    <row r="63" spans="15:16" ht="12.75">
      <c r="O63" s="130"/>
      <c r="P63" s="130"/>
    </row>
    <row r="64" spans="15:16" ht="12.75">
      <c r="O64" s="130"/>
      <c r="P64" s="130"/>
    </row>
    <row r="65" spans="15:16" ht="12.75">
      <c r="O65" s="130"/>
      <c r="P65" s="130"/>
    </row>
    <row r="66" spans="15:16" ht="12.75">
      <c r="O66" s="130"/>
      <c r="P66" s="130"/>
    </row>
    <row r="67" spans="15:16" ht="12.75">
      <c r="O67" s="130"/>
      <c r="P67" s="130"/>
    </row>
    <row r="68" spans="15:16" ht="12.75">
      <c r="O68" s="130"/>
      <c r="P68" s="130"/>
    </row>
    <row r="69" spans="15:16" ht="12.75">
      <c r="O69" s="130"/>
      <c r="P69" s="130"/>
    </row>
    <row r="70" spans="15:16" ht="12.75">
      <c r="O70" s="130"/>
      <c r="P70" s="130"/>
    </row>
    <row r="71" spans="15:16" ht="12.75">
      <c r="O71" s="130"/>
      <c r="P71" s="130"/>
    </row>
    <row r="72" spans="15:16" ht="12.75">
      <c r="O72" s="130"/>
      <c r="P72" s="130"/>
    </row>
    <row r="73" spans="15:16" ht="12.75">
      <c r="O73" s="130"/>
      <c r="P73" s="130"/>
    </row>
    <row r="74" spans="15:16" ht="12.75">
      <c r="O74" s="130"/>
      <c r="P74" s="130"/>
    </row>
    <row r="75" spans="15:16" ht="12.75">
      <c r="O75" s="130"/>
      <c r="P75" s="130"/>
    </row>
    <row r="76" spans="15:16" ht="12.75">
      <c r="O76" s="130"/>
      <c r="P76" s="130"/>
    </row>
    <row r="77" spans="15:16" ht="12.75">
      <c r="O77" s="130"/>
      <c r="P77" s="130"/>
    </row>
    <row r="78" spans="15:16" ht="12.75">
      <c r="O78" s="130"/>
      <c r="P78" s="130"/>
    </row>
    <row r="79" spans="15:16" ht="12.75">
      <c r="O79" s="130"/>
      <c r="P79" s="130"/>
    </row>
    <row r="80" spans="15:16" ht="12.75">
      <c r="O80" s="130"/>
      <c r="P80" s="130"/>
    </row>
    <row r="81" spans="15:16" ht="12.75">
      <c r="O81" s="130"/>
      <c r="P81" s="130"/>
    </row>
    <row r="82" spans="15:16" ht="12.75">
      <c r="O82" s="130"/>
      <c r="P82" s="130"/>
    </row>
    <row r="83" spans="15:16" ht="12.75">
      <c r="O83" s="130"/>
      <c r="P83" s="130"/>
    </row>
    <row r="84" spans="15:16" ht="12.75">
      <c r="O84" s="130"/>
      <c r="P84" s="130"/>
    </row>
    <row r="85" spans="15:16" ht="12.75">
      <c r="O85" s="130"/>
      <c r="P85" s="130"/>
    </row>
    <row r="86" spans="15:16" ht="12.75">
      <c r="O86" s="130"/>
      <c r="P86" s="130"/>
    </row>
    <row r="87" spans="15:16" ht="12.75">
      <c r="O87" s="130"/>
      <c r="P87" s="130"/>
    </row>
    <row r="88" spans="15:16" ht="12.75">
      <c r="O88" s="130"/>
      <c r="P88" s="130"/>
    </row>
    <row r="89" spans="15:16" ht="12.75">
      <c r="O89" s="130"/>
      <c r="P89" s="130"/>
    </row>
    <row r="90" spans="15:16" ht="12.75">
      <c r="O90" s="130"/>
      <c r="P90" s="130"/>
    </row>
    <row r="91" spans="15:16" ht="12.75">
      <c r="O91" s="130"/>
      <c r="P91" s="130"/>
    </row>
    <row r="92" spans="15:16" ht="12.75">
      <c r="O92" s="130"/>
      <c r="P92" s="130"/>
    </row>
    <row r="93" spans="15:16" ht="12.75">
      <c r="O93" s="130"/>
      <c r="P93" s="130"/>
    </row>
    <row r="94" spans="15:16" ht="12.75">
      <c r="O94" s="130"/>
      <c r="P94" s="130"/>
    </row>
    <row r="95" spans="15:16" ht="12.75">
      <c r="O95" s="130"/>
      <c r="P95" s="130"/>
    </row>
    <row r="96" spans="15:16" ht="12.75">
      <c r="O96" s="130"/>
      <c r="P96" s="130"/>
    </row>
    <row r="97" spans="15:16" ht="12.75">
      <c r="O97" s="130"/>
      <c r="P97" s="130"/>
    </row>
    <row r="98" spans="15:16" ht="12.75">
      <c r="O98" s="130"/>
      <c r="P98" s="130"/>
    </row>
    <row r="99" spans="15:16" ht="12.75">
      <c r="O99" s="130"/>
      <c r="P99" s="130"/>
    </row>
    <row r="100" spans="15:16" ht="12.75">
      <c r="O100" s="130"/>
      <c r="P100" s="130"/>
    </row>
    <row r="101" spans="15:16" ht="12.75">
      <c r="O101" s="130"/>
      <c r="P101" s="130"/>
    </row>
    <row r="102" spans="15:16" ht="12.75">
      <c r="O102" s="130"/>
      <c r="P102" s="130"/>
    </row>
    <row r="103" spans="15:16" ht="12.75">
      <c r="O103" s="130"/>
      <c r="P103" s="130"/>
    </row>
    <row r="104" spans="15:16" ht="12.75">
      <c r="O104" s="130"/>
      <c r="P104" s="130"/>
    </row>
    <row r="105" spans="15:16" ht="12.75">
      <c r="O105" s="130"/>
      <c r="P105" s="130"/>
    </row>
    <row r="106" spans="15:16" ht="12.75">
      <c r="O106" s="130"/>
      <c r="P106" s="130"/>
    </row>
    <row r="107" spans="15:16" ht="12.75">
      <c r="O107" s="130"/>
      <c r="P107" s="130"/>
    </row>
    <row r="108" spans="15:16" ht="12.75">
      <c r="O108" s="130"/>
      <c r="P108" s="130"/>
    </row>
    <row r="109" spans="15:16" ht="12.75">
      <c r="O109" s="130"/>
      <c r="P109" s="130"/>
    </row>
    <row r="110" spans="15:16" ht="12.75">
      <c r="O110" s="130"/>
      <c r="P110" s="130"/>
    </row>
    <row r="111" spans="15:16" ht="12.75">
      <c r="O111" s="130"/>
      <c r="P111" s="130"/>
    </row>
    <row r="112" spans="15:16" ht="12.75">
      <c r="O112" s="130"/>
      <c r="P112" s="130"/>
    </row>
    <row r="113" spans="15:16" ht="12.75">
      <c r="O113" s="130"/>
      <c r="P113" s="130"/>
    </row>
    <row r="114" spans="15:16" ht="12.75">
      <c r="O114" s="130"/>
      <c r="P114" s="130"/>
    </row>
    <row r="115" spans="15:16" ht="12.75">
      <c r="O115" s="130"/>
      <c r="P115" s="130"/>
    </row>
    <row r="116" spans="15:16" ht="12.75">
      <c r="O116" s="130"/>
      <c r="P116" s="130"/>
    </row>
    <row r="117" spans="15:16" ht="12.75">
      <c r="O117" s="130"/>
      <c r="P117" s="130"/>
    </row>
    <row r="118" spans="15:16" ht="12.75">
      <c r="O118" s="130"/>
      <c r="P118" s="130"/>
    </row>
    <row r="119" spans="15:16" ht="12.75">
      <c r="O119" s="130"/>
      <c r="P119" s="130"/>
    </row>
    <row r="120" spans="15:16" ht="12.75">
      <c r="O120" s="130"/>
      <c r="P120" s="130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5" scale="70" r:id="rId1"/>
  <headerFooter alignWithMargins="0">
    <oddHeader>&amp;C&amp;14REPORT OF COMMISSIONER'S
EXPENDITURES
JULY 2017 THROUGH JUNE 2018
</oddHeader>
    <oddFooter>&amp;CPage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W34"/>
  <sheetViews>
    <sheetView workbookViewId="0" topLeftCell="A1">
      <selection activeCell="A3" sqref="A3:V3"/>
    </sheetView>
  </sheetViews>
  <sheetFormatPr defaultColWidth="0" defaultRowHeight="12.75"/>
  <cols>
    <col min="1" max="1" width="42.7109375" style="0" customWidth="1"/>
    <col min="2" max="2" width="13.28125" style="0" customWidth="1"/>
    <col min="3" max="3" width="13.140625" style="0" hidden="1" customWidth="1"/>
    <col min="4" max="15" width="13.28125" style="0" customWidth="1"/>
    <col min="16" max="16" width="14.8515625" style="0" customWidth="1"/>
    <col min="17" max="17" width="10.00390625" style="0" hidden="1" customWidth="1"/>
    <col min="18" max="18" width="10.140625" style="0" hidden="1" customWidth="1"/>
    <col min="19" max="21" width="10.7109375" style="0" hidden="1" customWidth="1"/>
    <col min="22" max="22" width="11.140625" style="0" hidden="1" customWidth="1"/>
    <col min="23" max="16384" width="0" style="0" hidden="1" customWidth="1"/>
  </cols>
  <sheetData>
    <row r="3" spans="1:22" ht="12.75">
      <c r="A3" s="159" t="s">
        <v>160</v>
      </c>
      <c r="B3" s="160"/>
      <c r="C3" s="160"/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1:22" ht="66">
      <c r="A4" s="1"/>
      <c r="B4" s="16" t="s">
        <v>158</v>
      </c>
      <c r="C4" s="16" t="s">
        <v>43</v>
      </c>
      <c r="D4" s="2">
        <v>42917</v>
      </c>
      <c r="E4" s="25">
        <v>42948</v>
      </c>
      <c r="F4" s="64">
        <v>42979</v>
      </c>
      <c r="G4" s="2">
        <v>43009</v>
      </c>
      <c r="H4" s="2">
        <v>43040</v>
      </c>
      <c r="I4" s="2">
        <v>43070</v>
      </c>
      <c r="J4" s="2">
        <v>43101</v>
      </c>
      <c r="K4" s="2">
        <v>43132</v>
      </c>
      <c r="L4" s="2">
        <v>43160</v>
      </c>
      <c r="M4" s="2">
        <v>43191</v>
      </c>
      <c r="N4" s="2">
        <v>43221</v>
      </c>
      <c r="O4" s="2">
        <v>43252</v>
      </c>
      <c r="P4" s="99" t="s">
        <v>159</v>
      </c>
      <c r="Q4" s="55">
        <v>39630</v>
      </c>
      <c r="R4" s="2">
        <v>39661</v>
      </c>
      <c r="S4" s="2">
        <v>39692</v>
      </c>
      <c r="T4" s="2">
        <v>39729</v>
      </c>
      <c r="U4" s="21">
        <v>39767</v>
      </c>
      <c r="V4" s="53" t="s">
        <v>9</v>
      </c>
    </row>
    <row r="5" spans="1:22" ht="12.75">
      <c r="A5" s="3" t="s">
        <v>110</v>
      </c>
      <c r="B5" s="9">
        <v>19000</v>
      </c>
      <c r="C5" s="9"/>
      <c r="D5" s="115">
        <v>2475.95</v>
      </c>
      <c r="E5" s="148">
        <v>3121.85</v>
      </c>
      <c r="F5" s="115">
        <v>861.2</v>
      </c>
      <c r="G5" s="115">
        <v>1830.05</v>
      </c>
      <c r="H5" s="115">
        <v>0</v>
      </c>
      <c r="I5" s="115">
        <v>1560.93</v>
      </c>
      <c r="J5" s="11">
        <v>0</v>
      </c>
      <c r="K5" s="11">
        <v>538.25</v>
      </c>
      <c r="L5" s="11">
        <v>0</v>
      </c>
      <c r="M5" s="11">
        <v>722.95</v>
      </c>
      <c r="N5" s="11">
        <v>322.95</v>
      </c>
      <c r="O5" s="11">
        <v>0</v>
      </c>
      <c r="P5" s="62">
        <f>SUM(D5:O5)</f>
        <v>11434.130000000001</v>
      </c>
      <c r="Q5" s="56">
        <v>0</v>
      </c>
      <c r="R5" s="11">
        <v>2153</v>
      </c>
      <c r="S5" s="11">
        <v>0</v>
      </c>
      <c r="T5" s="11">
        <v>1830.05</v>
      </c>
      <c r="U5" s="11">
        <v>0</v>
      </c>
      <c r="V5" s="6">
        <f>R5+T5</f>
        <v>3983.05</v>
      </c>
    </row>
    <row r="6" spans="1:22" ht="12.75">
      <c r="A6" s="3"/>
      <c r="B6" s="9"/>
      <c r="C6" s="9"/>
      <c r="D6" s="83"/>
      <c r="E6" s="129"/>
      <c r="F6" s="83"/>
      <c r="G6" s="83"/>
      <c r="H6" s="83"/>
      <c r="I6" s="83"/>
      <c r="J6" s="9"/>
      <c r="K6" s="9"/>
      <c r="L6" s="9"/>
      <c r="M6" s="9"/>
      <c r="N6" s="9"/>
      <c r="O6" s="9"/>
      <c r="P6" s="62"/>
      <c r="Q6" s="56"/>
      <c r="R6" s="11"/>
      <c r="S6" s="11"/>
      <c r="T6" s="11"/>
      <c r="U6" s="11"/>
      <c r="V6" s="6"/>
    </row>
    <row r="7" spans="1:22" ht="12.75">
      <c r="A7" s="47" t="s">
        <v>89</v>
      </c>
      <c r="B7" s="9">
        <f>B5-B6</f>
        <v>19000</v>
      </c>
      <c r="C7" s="9">
        <f>SUM(C5:C5)</f>
        <v>0</v>
      </c>
      <c r="D7" s="9">
        <f>B7-D5</f>
        <v>16524.05</v>
      </c>
      <c r="E7" s="9">
        <f aca="true" t="shared" si="0" ref="E7:K7">D7-E5</f>
        <v>13402.199999999999</v>
      </c>
      <c r="F7" s="9">
        <f t="shared" si="0"/>
        <v>12540.999999999998</v>
      </c>
      <c r="G7" s="9">
        <f t="shared" si="0"/>
        <v>10710.949999999999</v>
      </c>
      <c r="H7" s="9">
        <f t="shared" si="0"/>
        <v>10710.949999999999</v>
      </c>
      <c r="I7" s="9">
        <f t="shared" si="0"/>
        <v>9150.019999999999</v>
      </c>
      <c r="J7" s="9">
        <f t="shared" si="0"/>
        <v>9150.019999999999</v>
      </c>
      <c r="K7" s="9">
        <f t="shared" si="0"/>
        <v>8611.769999999999</v>
      </c>
      <c r="L7" s="9">
        <f>K7-L5</f>
        <v>8611.769999999999</v>
      </c>
      <c r="M7" s="9">
        <f>L7-M5</f>
        <v>7888.819999999999</v>
      </c>
      <c r="N7" s="9">
        <f>M7-N5</f>
        <v>7565.869999999999</v>
      </c>
      <c r="O7" s="9">
        <f>N7-O5</f>
        <v>7565.869999999999</v>
      </c>
      <c r="P7" s="62"/>
      <c r="Q7" s="56"/>
      <c r="R7" s="11"/>
      <c r="S7" s="11"/>
      <c r="T7" s="11"/>
      <c r="U7" s="11"/>
      <c r="V7" s="6"/>
    </row>
    <row r="8" spans="1:22" ht="12.75">
      <c r="A8" s="47" t="s">
        <v>96</v>
      </c>
      <c r="B8" s="9"/>
      <c r="C8" s="9"/>
      <c r="D8" s="105">
        <f>D7/B7</f>
        <v>0.8696868421052631</v>
      </c>
      <c r="E8" s="106">
        <f>E7/B7</f>
        <v>0.705378947368421</v>
      </c>
      <c r="F8" s="105">
        <f>F7/B7</f>
        <v>0.6600526315789472</v>
      </c>
      <c r="G8" s="105">
        <f>G7/B7</f>
        <v>0.5637342105263158</v>
      </c>
      <c r="H8" s="105">
        <f>H7/B7</f>
        <v>0.5637342105263158</v>
      </c>
      <c r="I8" s="105">
        <f>I7/B7</f>
        <v>0.48157999999999995</v>
      </c>
      <c r="J8" s="105">
        <f>J7/B7</f>
        <v>0.48157999999999995</v>
      </c>
      <c r="K8" s="105">
        <f>K7/B7</f>
        <v>0.4532510526315789</v>
      </c>
      <c r="L8" s="105">
        <f>L7/B7</f>
        <v>0.4532510526315789</v>
      </c>
      <c r="M8" s="105">
        <f>M7/B7</f>
        <v>0.41520105263157886</v>
      </c>
      <c r="N8" s="105">
        <f>N7/B7</f>
        <v>0.39820368421052627</v>
      </c>
      <c r="O8" s="105">
        <f>O7/B7</f>
        <v>0.39820368421052627</v>
      </c>
      <c r="P8" s="62"/>
      <c r="Q8" s="56"/>
      <c r="R8" s="11"/>
      <c r="S8" s="11"/>
      <c r="T8" s="11"/>
      <c r="U8" s="11"/>
      <c r="V8" s="6"/>
    </row>
    <row r="9" spans="1:22" ht="12.75">
      <c r="A9" s="7"/>
      <c r="B9" s="8"/>
      <c r="C9" s="8"/>
      <c r="D9" s="8"/>
      <c r="E9" s="29"/>
      <c r="F9" s="8"/>
      <c r="G9" s="8"/>
      <c r="H9" s="8"/>
      <c r="I9" s="8"/>
      <c r="J9" s="8"/>
      <c r="K9" s="8"/>
      <c r="L9" s="8"/>
      <c r="M9" s="8"/>
      <c r="N9" s="8"/>
      <c r="O9" s="8"/>
      <c r="P9" s="31"/>
      <c r="Q9" s="57"/>
      <c r="R9" s="8"/>
      <c r="S9" s="8"/>
      <c r="T9" s="8"/>
      <c r="U9" s="8"/>
      <c r="V9" s="5"/>
    </row>
    <row r="10" spans="1:22" ht="12.75">
      <c r="A10" s="108" t="s">
        <v>111</v>
      </c>
      <c r="B10" s="83">
        <v>24000</v>
      </c>
      <c r="C10" s="100"/>
      <c r="D10" s="100"/>
      <c r="E10" s="107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31"/>
      <c r="Q10" s="57"/>
      <c r="R10" s="8"/>
      <c r="S10" s="8"/>
      <c r="T10" s="8"/>
      <c r="U10" s="8"/>
      <c r="V10" s="5"/>
    </row>
    <row r="11" spans="1:22" ht="12.75">
      <c r="A11" s="1" t="s">
        <v>3</v>
      </c>
      <c r="B11" s="4"/>
      <c r="C11" s="4"/>
      <c r="D11" s="100">
        <v>1025.41</v>
      </c>
      <c r="E11" s="107">
        <v>3319.65</v>
      </c>
      <c r="F11" s="100">
        <v>0</v>
      </c>
      <c r="G11" s="114">
        <v>1974.08</v>
      </c>
      <c r="H11" s="100">
        <v>0</v>
      </c>
      <c r="I11" s="114">
        <v>2443.56</v>
      </c>
      <c r="J11" s="100">
        <v>0</v>
      </c>
      <c r="K11" s="100">
        <v>1148.18</v>
      </c>
      <c r="L11" s="100">
        <v>0</v>
      </c>
      <c r="M11" s="100">
        <v>1419.82</v>
      </c>
      <c r="N11" s="100">
        <v>525.62</v>
      </c>
      <c r="O11" s="100">
        <v>1124.93</v>
      </c>
      <c r="P11" s="31">
        <f>D11+E11+F11+G11+H11+I11+J11+K11+L11+M11+N11+O11</f>
        <v>12981.250000000002</v>
      </c>
      <c r="Q11" s="57"/>
      <c r="R11" s="8"/>
      <c r="S11" s="8"/>
      <c r="T11" s="8"/>
      <c r="U11" s="8"/>
      <c r="V11" s="5"/>
    </row>
    <row r="12" spans="1:22" ht="12.75">
      <c r="A12" s="1" t="s">
        <v>4</v>
      </c>
      <c r="B12" s="4"/>
      <c r="C12" s="4"/>
      <c r="D12" s="100">
        <v>600.89</v>
      </c>
      <c r="E12" s="148">
        <v>0</v>
      </c>
      <c r="F12" s="115">
        <v>3509.06</v>
      </c>
      <c r="G12" s="115">
        <v>906.2</v>
      </c>
      <c r="H12" s="115">
        <v>0</v>
      </c>
      <c r="I12" s="115">
        <v>2769.02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31">
        <f>D12+E12+F12+G12+H12+I12+J12+K12+L12+M12+N12+O12</f>
        <v>7785.17</v>
      </c>
      <c r="Q12" s="57"/>
      <c r="R12" s="8"/>
      <c r="S12" s="8"/>
      <c r="T12" s="8"/>
      <c r="U12" s="8"/>
      <c r="V12" s="5"/>
    </row>
    <row r="13" spans="1:22" ht="12.75">
      <c r="A13" s="47" t="s">
        <v>91</v>
      </c>
      <c r="B13" s="1"/>
      <c r="C13" s="1"/>
      <c r="D13" s="9">
        <f aca="true" t="shared" si="1" ref="D13:P13">SUM(D11:D12)</f>
        <v>1626.3000000000002</v>
      </c>
      <c r="E13" s="9">
        <f t="shared" si="1"/>
        <v>3319.65</v>
      </c>
      <c r="F13" s="9">
        <f t="shared" si="1"/>
        <v>3509.06</v>
      </c>
      <c r="G13" s="9">
        <f t="shared" si="1"/>
        <v>2880.2799999999997</v>
      </c>
      <c r="H13" s="9">
        <f t="shared" si="1"/>
        <v>0</v>
      </c>
      <c r="I13" s="9">
        <f t="shared" si="1"/>
        <v>5212.58</v>
      </c>
      <c r="J13" s="9">
        <f t="shared" si="1"/>
        <v>0</v>
      </c>
      <c r="K13" s="9">
        <f t="shared" si="1"/>
        <v>1148.18</v>
      </c>
      <c r="L13" s="9">
        <f t="shared" si="1"/>
        <v>0</v>
      </c>
      <c r="M13" s="9">
        <f t="shared" si="1"/>
        <v>1419.82</v>
      </c>
      <c r="N13" s="9">
        <f t="shared" si="1"/>
        <v>525.62</v>
      </c>
      <c r="O13" s="9">
        <f t="shared" si="1"/>
        <v>1124.93</v>
      </c>
      <c r="P13" s="31">
        <f t="shared" si="1"/>
        <v>20766.420000000002</v>
      </c>
      <c r="Q13" s="57"/>
      <c r="R13" s="8"/>
      <c r="S13" s="8"/>
      <c r="T13" s="8"/>
      <c r="U13" s="8"/>
      <c r="V13" s="5"/>
    </row>
    <row r="14" spans="1:22" ht="12.75">
      <c r="A14" s="47" t="s">
        <v>95</v>
      </c>
      <c r="B14" s="1"/>
      <c r="C14" s="1"/>
      <c r="D14" s="9">
        <f>B10-D13</f>
        <v>22373.7</v>
      </c>
      <c r="E14" s="27">
        <f aca="true" t="shared" si="2" ref="E14:K14">D14-E13</f>
        <v>19054.05</v>
      </c>
      <c r="F14" s="9">
        <f t="shared" si="2"/>
        <v>15544.99</v>
      </c>
      <c r="G14" s="9">
        <f t="shared" si="2"/>
        <v>12664.71</v>
      </c>
      <c r="H14" s="9">
        <f t="shared" si="2"/>
        <v>12664.71</v>
      </c>
      <c r="I14" s="9">
        <f t="shared" si="2"/>
        <v>7452.129999999999</v>
      </c>
      <c r="J14" s="9">
        <f t="shared" si="2"/>
        <v>7452.129999999999</v>
      </c>
      <c r="K14" s="9">
        <f t="shared" si="2"/>
        <v>6303.949999999999</v>
      </c>
      <c r="L14" s="9">
        <f>K14-L13</f>
        <v>6303.949999999999</v>
      </c>
      <c r="M14" s="9">
        <f>L14-M13</f>
        <v>4884.129999999999</v>
      </c>
      <c r="N14" s="9">
        <f>M14-N13</f>
        <v>4358.509999999999</v>
      </c>
      <c r="O14" s="9">
        <f>N14-O13</f>
        <v>3233.579999999999</v>
      </c>
      <c r="P14" s="31"/>
      <c r="Q14" s="57"/>
      <c r="R14" s="8"/>
      <c r="S14" s="8"/>
      <c r="T14" s="8"/>
      <c r="U14" s="8"/>
      <c r="V14" s="5"/>
    </row>
    <row r="15" spans="1:22" ht="12.75">
      <c r="A15" s="47" t="s">
        <v>114</v>
      </c>
      <c r="B15" s="1"/>
      <c r="C15" s="1"/>
      <c r="D15" s="105">
        <f>D14/B10</f>
        <v>0.9322375</v>
      </c>
      <c r="E15" s="106">
        <f>E14/B10</f>
        <v>0.79391875</v>
      </c>
      <c r="F15" s="105">
        <f>F14/B10</f>
        <v>0.6477079166666666</v>
      </c>
      <c r="G15" s="105">
        <f>G14/B10</f>
        <v>0.52769625</v>
      </c>
      <c r="H15" s="105">
        <f>G14/B10</f>
        <v>0.52769625</v>
      </c>
      <c r="I15" s="105">
        <f>I14/B10</f>
        <v>0.31050541666666664</v>
      </c>
      <c r="J15" s="102">
        <f>J14/B10</f>
        <v>0.31050541666666664</v>
      </c>
      <c r="K15" s="102">
        <f>K14/B10</f>
        <v>0.2626645833333333</v>
      </c>
      <c r="L15" s="102">
        <f>L14/B10</f>
        <v>0.2626645833333333</v>
      </c>
      <c r="M15" s="102">
        <f>M14/B10</f>
        <v>0.20350541666666663</v>
      </c>
      <c r="N15" s="102">
        <f>N14/B10</f>
        <v>0.1816045833333333</v>
      </c>
      <c r="O15" s="102">
        <f>O14/B10</f>
        <v>0.13473249999999995</v>
      </c>
      <c r="P15" s="31"/>
      <c r="Q15" s="57"/>
      <c r="R15" s="8"/>
      <c r="S15" s="8"/>
      <c r="T15" s="8"/>
      <c r="U15" s="8"/>
      <c r="V15" s="5"/>
    </row>
    <row r="16" spans="1:22" ht="12.75">
      <c r="A16" s="7"/>
      <c r="B16" s="8"/>
      <c r="C16" s="8"/>
      <c r="D16" s="6"/>
      <c r="E16" s="31"/>
      <c r="F16" s="6"/>
      <c r="G16" s="6"/>
      <c r="H16" s="6"/>
      <c r="I16" s="6"/>
      <c r="J16" s="6"/>
      <c r="K16" s="6"/>
      <c r="L16" s="6"/>
      <c r="M16" s="6"/>
      <c r="N16" s="6"/>
      <c r="O16" s="6"/>
      <c r="P16" s="31"/>
      <c r="Q16" s="57"/>
      <c r="R16" s="8"/>
      <c r="S16" s="8"/>
      <c r="T16" s="8"/>
      <c r="U16" s="8"/>
      <c r="V16" s="5"/>
    </row>
    <row r="17" spans="1:22" ht="12.75">
      <c r="A17" s="3" t="s">
        <v>2</v>
      </c>
      <c r="B17" s="9">
        <v>48000</v>
      </c>
      <c r="C17" s="4"/>
      <c r="D17" s="1"/>
      <c r="E17" s="1"/>
      <c r="F17" s="1"/>
      <c r="G17" s="1"/>
      <c r="H17" s="1"/>
      <c r="I17" s="1"/>
      <c r="J17" s="4"/>
      <c r="K17" s="4"/>
      <c r="L17" s="4"/>
      <c r="M17" s="4"/>
      <c r="N17" s="4"/>
      <c r="O17" s="4"/>
      <c r="P17" s="31"/>
      <c r="Q17" s="58">
        <v>0</v>
      </c>
      <c r="R17" s="4">
        <v>81.3</v>
      </c>
      <c r="S17" s="4">
        <v>2313.17</v>
      </c>
      <c r="T17" s="4">
        <v>13.78</v>
      </c>
      <c r="U17" s="4">
        <v>1172.23</v>
      </c>
      <c r="V17" s="6">
        <v>3580.48</v>
      </c>
    </row>
    <row r="18" spans="1:22" ht="12.75">
      <c r="A18" s="109" t="s">
        <v>235</v>
      </c>
      <c r="B18" s="4"/>
      <c r="C18" s="4"/>
      <c r="D18" s="87">
        <v>0</v>
      </c>
      <c r="E18" s="149">
        <v>0</v>
      </c>
      <c r="F18" s="114">
        <v>0</v>
      </c>
      <c r="G18" s="114">
        <v>0</v>
      </c>
      <c r="H18" s="114">
        <v>0</v>
      </c>
      <c r="I18" s="11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31">
        <f aca="true" t="shared" si="3" ref="P18:P24">SUM(D18:O18)</f>
        <v>0</v>
      </c>
      <c r="Q18" s="58"/>
      <c r="R18" s="4"/>
      <c r="S18" s="4"/>
      <c r="T18" s="4"/>
      <c r="U18" s="4"/>
      <c r="V18" s="6"/>
    </row>
    <row r="19" spans="1:22" s="18" customFormat="1" ht="12.75">
      <c r="A19" s="52" t="s">
        <v>94</v>
      </c>
      <c r="B19" s="15"/>
      <c r="C19" s="15"/>
      <c r="D19" s="100">
        <v>59.4</v>
      </c>
      <c r="E19" s="107">
        <v>0</v>
      </c>
      <c r="F19" s="114">
        <v>0</v>
      </c>
      <c r="G19" s="114">
        <v>139.9</v>
      </c>
      <c r="H19" s="114">
        <v>0</v>
      </c>
      <c r="I19" s="114">
        <v>0</v>
      </c>
      <c r="J19" s="15">
        <v>0</v>
      </c>
      <c r="K19" s="10">
        <v>0</v>
      </c>
      <c r="L19" s="15">
        <v>0</v>
      </c>
      <c r="M19" s="15">
        <v>139.9</v>
      </c>
      <c r="N19" s="15">
        <v>0</v>
      </c>
      <c r="O19" s="15">
        <v>0</v>
      </c>
      <c r="P19" s="62">
        <f t="shared" si="3"/>
        <v>339.20000000000005</v>
      </c>
      <c r="Q19" s="59">
        <v>0</v>
      </c>
      <c r="R19" s="15" t="s">
        <v>11</v>
      </c>
      <c r="S19" s="15" t="s">
        <v>12</v>
      </c>
      <c r="T19" s="15">
        <v>0</v>
      </c>
      <c r="U19" s="15">
        <v>0</v>
      </c>
      <c r="V19" s="17">
        <v>443.64</v>
      </c>
    </row>
    <row r="20" spans="1:22" s="18" customFormat="1" ht="12.75">
      <c r="A20" s="1" t="s">
        <v>10</v>
      </c>
      <c r="B20" s="4"/>
      <c r="C20" s="4"/>
      <c r="D20" s="100">
        <v>0</v>
      </c>
      <c r="E20" s="107">
        <v>0</v>
      </c>
      <c r="F20" s="114">
        <v>0</v>
      </c>
      <c r="G20" s="114">
        <v>0</v>
      </c>
      <c r="H20" s="114">
        <v>0</v>
      </c>
      <c r="I20" s="114">
        <v>0</v>
      </c>
      <c r="J20" s="15">
        <v>0</v>
      </c>
      <c r="K20" s="10">
        <v>0</v>
      </c>
      <c r="L20" s="15">
        <v>0</v>
      </c>
      <c r="M20" s="15">
        <v>0</v>
      </c>
      <c r="N20" s="15">
        <v>0</v>
      </c>
      <c r="O20" s="15">
        <v>0</v>
      </c>
      <c r="P20" s="62">
        <f t="shared" si="3"/>
        <v>0</v>
      </c>
      <c r="Q20" s="59"/>
      <c r="R20" s="15"/>
      <c r="S20" s="15"/>
      <c r="T20" s="15"/>
      <c r="U20" s="15"/>
      <c r="V20" s="17"/>
    </row>
    <row r="21" spans="1:22" s="18" customFormat="1" ht="12.75">
      <c r="A21" s="94" t="s">
        <v>83</v>
      </c>
      <c r="B21" s="4"/>
      <c r="C21" s="4"/>
      <c r="D21" s="100">
        <v>278.5</v>
      </c>
      <c r="E21" s="107">
        <v>3427.32</v>
      </c>
      <c r="F21" s="114">
        <v>1108.14</v>
      </c>
      <c r="G21" s="114">
        <v>1526.68</v>
      </c>
      <c r="H21" s="114">
        <v>702.5</v>
      </c>
      <c r="I21" s="114">
        <v>1307.5</v>
      </c>
      <c r="J21" s="15">
        <v>490</v>
      </c>
      <c r="K21" s="10">
        <v>0</v>
      </c>
      <c r="L21" s="15">
        <v>430</v>
      </c>
      <c r="M21" s="15">
        <v>819.5</v>
      </c>
      <c r="N21" s="15">
        <v>3858.75</v>
      </c>
      <c r="O21" s="15">
        <v>2256.17</v>
      </c>
      <c r="P21" s="62">
        <f t="shared" si="3"/>
        <v>16205.06</v>
      </c>
      <c r="Q21" s="59"/>
      <c r="R21" s="15"/>
      <c r="S21" s="15"/>
      <c r="T21" s="15"/>
      <c r="U21" s="15"/>
      <c r="V21" s="17"/>
    </row>
    <row r="22" spans="1:22" ht="12.75">
      <c r="A22" s="1" t="s">
        <v>86</v>
      </c>
      <c r="B22" s="4"/>
      <c r="C22" s="4"/>
      <c r="D22" s="100">
        <v>0</v>
      </c>
      <c r="E22" s="148">
        <v>57.69</v>
      </c>
      <c r="F22" s="115">
        <v>54.14</v>
      </c>
      <c r="G22" s="115">
        <v>24.81</v>
      </c>
      <c r="H22" s="115">
        <v>28.17</v>
      </c>
      <c r="I22" s="115">
        <v>14.87</v>
      </c>
      <c r="J22" s="11">
        <v>31.91</v>
      </c>
      <c r="K22" s="4">
        <v>0</v>
      </c>
      <c r="L22" s="4">
        <v>51.07</v>
      </c>
      <c r="M22" s="4">
        <v>14.12</v>
      </c>
      <c r="N22" s="4">
        <v>24.81</v>
      </c>
      <c r="O22" s="4">
        <v>46.99</v>
      </c>
      <c r="P22" s="31">
        <f t="shared" si="3"/>
        <v>348.58000000000004</v>
      </c>
      <c r="Q22" s="58">
        <v>0</v>
      </c>
      <c r="R22" s="4">
        <v>878.12</v>
      </c>
      <c r="S22" s="4">
        <v>1436.2</v>
      </c>
      <c r="T22" s="4">
        <v>1122.65</v>
      </c>
      <c r="U22" s="4">
        <v>0</v>
      </c>
      <c r="V22" s="6">
        <v>3436.97</v>
      </c>
    </row>
    <row r="23" spans="1:22" ht="12.75">
      <c r="A23" s="1" t="s">
        <v>13</v>
      </c>
      <c r="B23" s="4"/>
      <c r="C23" s="4"/>
      <c r="D23" s="87">
        <v>0</v>
      </c>
      <c r="E23" s="107">
        <v>0</v>
      </c>
      <c r="F23" s="100">
        <v>0</v>
      </c>
      <c r="G23" s="114">
        <v>0</v>
      </c>
      <c r="H23" s="114">
        <v>0</v>
      </c>
      <c r="I23" s="100">
        <v>0</v>
      </c>
      <c r="J23" s="4">
        <v>0</v>
      </c>
      <c r="K23" s="4">
        <v>0</v>
      </c>
      <c r="L23" s="10">
        <v>0</v>
      </c>
      <c r="M23" s="10">
        <v>0</v>
      </c>
      <c r="N23" s="10">
        <v>0</v>
      </c>
      <c r="O23" s="10">
        <v>0</v>
      </c>
      <c r="P23" s="63">
        <f t="shared" si="3"/>
        <v>0</v>
      </c>
      <c r="Q23" s="60">
        <v>695</v>
      </c>
      <c r="R23" s="10">
        <v>3544.61</v>
      </c>
      <c r="S23" s="10">
        <v>3279</v>
      </c>
      <c r="T23" s="10">
        <v>876.03</v>
      </c>
      <c r="U23" s="10">
        <v>1849.53</v>
      </c>
      <c r="V23" s="6">
        <v>10244.17</v>
      </c>
    </row>
    <row r="24" spans="1:22" ht="12.75">
      <c r="A24" s="1" t="s">
        <v>139</v>
      </c>
      <c r="B24" s="4"/>
      <c r="C24" s="4"/>
      <c r="D24" s="87">
        <v>0</v>
      </c>
      <c r="E24" s="107">
        <v>0</v>
      </c>
      <c r="F24" s="100">
        <v>0</v>
      </c>
      <c r="G24" s="114">
        <v>0</v>
      </c>
      <c r="H24" s="114">
        <v>0</v>
      </c>
      <c r="I24" s="100">
        <v>0</v>
      </c>
      <c r="J24" s="4">
        <v>0</v>
      </c>
      <c r="K24" s="4">
        <v>0</v>
      </c>
      <c r="L24" s="10">
        <v>4831.43</v>
      </c>
      <c r="M24" s="10">
        <v>0</v>
      </c>
      <c r="N24" s="10">
        <v>0</v>
      </c>
      <c r="O24" s="10">
        <v>0</v>
      </c>
      <c r="P24" s="63">
        <f t="shared" si="3"/>
        <v>4831.43</v>
      </c>
      <c r="Q24" s="60"/>
      <c r="R24" s="10"/>
      <c r="S24" s="10"/>
      <c r="T24" s="10"/>
      <c r="U24" s="10"/>
      <c r="V24" s="6"/>
    </row>
    <row r="25" spans="1:22" ht="12.75">
      <c r="A25" s="82" t="s">
        <v>7</v>
      </c>
      <c r="B25" s="83"/>
      <c r="C25" s="83"/>
      <c r="D25" s="83">
        <f aca="true" t="shared" si="4" ref="D25:O25">SUM(D18:D24)</f>
        <v>337.9</v>
      </c>
      <c r="E25" s="83">
        <f t="shared" si="4"/>
        <v>3485.01</v>
      </c>
      <c r="F25" s="83">
        <f t="shared" si="4"/>
        <v>1162.2800000000002</v>
      </c>
      <c r="G25" s="83">
        <f t="shared" si="4"/>
        <v>1691.39</v>
      </c>
      <c r="H25" s="83">
        <f t="shared" si="4"/>
        <v>730.67</v>
      </c>
      <c r="I25" s="83">
        <f t="shared" si="4"/>
        <v>1322.37</v>
      </c>
      <c r="J25" s="83">
        <f t="shared" si="4"/>
        <v>521.91</v>
      </c>
      <c r="K25" s="83">
        <f t="shared" si="4"/>
        <v>0</v>
      </c>
      <c r="L25" s="83">
        <f t="shared" si="4"/>
        <v>5312.5</v>
      </c>
      <c r="M25" s="83">
        <f t="shared" si="4"/>
        <v>973.52</v>
      </c>
      <c r="N25" s="83">
        <f t="shared" si="4"/>
        <v>3883.56</v>
      </c>
      <c r="O25" s="83">
        <f t="shared" si="4"/>
        <v>2303.16</v>
      </c>
      <c r="P25" s="31">
        <f>SUM(P17:P24)</f>
        <v>21724.27</v>
      </c>
      <c r="Q25" s="61">
        <v>1035.07</v>
      </c>
      <c r="R25" s="6">
        <v>5213.02</v>
      </c>
      <c r="S25" s="6">
        <v>10940.38</v>
      </c>
      <c r="T25" s="6">
        <f>SUM(T17:T23)</f>
        <v>2012.46</v>
      </c>
      <c r="U25" s="6">
        <f>SUM(U17:U23)</f>
        <v>3021.76</v>
      </c>
      <c r="V25" s="6">
        <f>SUM(V17:V23)</f>
        <v>17705.260000000002</v>
      </c>
    </row>
    <row r="26" spans="1:22" ht="12.75">
      <c r="A26" s="84" t="s">
        <v>95</v>
      </c>
      <c r="B26" s="85"/>
      <c r="C26" s="85">
        <f>SUM(C17:C25)</f>
        <v>0</v>
      </c>
      <c r="D26" s="85">
        <f>B17-D25</f>
        <v>47662.1</v>
      </c>
      <c r="E26" s="85">
        <f aca="true" t="shared" si="5" ref="E26:K26">D26-E25</f>
        <v>44177.09</v>
      </c>
      <c r="F26" s="85">
        <f t="shared" si="5"/>
        <v>43014.81</v>
      </c>
      <c r="G26" s="85">
        <f t="shared" si="5"/>
        <v>41323.42</v>
      </c>
      <c r="H26" s="85">
        <f t="shared" si="5"/>
        <v>40592.75</v>
      </c>
      <c r="I26" s="85">
        <f t="shared" si="5"/>
        <v>39270.38</v>
      </c>
      <c r="J26" s="85">
        <f t="shared" si="5"/>
        <v>38748.469999999994</v>
      </c>
      <c r="K26" s="85">
        <f t="shared" si="5"/>
        <v>38748.469999999994</v>
      </c>
      <c r="L26" s="85">
        <f>K26-L25</f>
        <v>33435.969999999994</v>
      </c>
      <c r="M26" s="85">
        <f>L26-M25</f>
        <v>32462.449999999993</v>
      </c>
      <c r="N26" s="85">
        <f>M26-N25</f>
        <v>28578.889999999992</v>
      </c>
      <c r="O26" s="85">
        <f>N26-O25</f>
        <v>26275.729999999992</v>
      </c>
      <c r="P26" s="86"/>
      <c r="Q26" s="58"/>
      <c r="R26" s="4"/>
      <c r="S26" s="4"/>
      <c r="T26" s="4"/>
      <c r="U26" s="4"/>
      <c r="V26" s="7"/>
    </row>
    <row r="27" spans="1:22" ht="12.75">
      <c r="A27" s="101" t="s">
        <v>114</v>
      </c>
      <c r="B27" s="83"/>
      <c r="C27" s="83" t="e">
        <f>SUM(C5+#REF!)</f>
        <v>#REF!</v>
      </c>
      <c r="D27" s="102">
        <f>D26/B17</f>
        <v>0.9929604166666667</v>
      </c>
      <c r="E27" s="104">
        <f>E26/B17</f>
        <v>0.9203560416666666</v>
      </c>
      <c r="F27" s="102">
        <f>F26/B17</f>
        <v>0.896141875</v>
      </c>
      <c r="G27" s="102">
        <f>G26/B17</f>
        <v>0.8609045833333333</v>
      </c>
      <c r="H27" s="102">
        <f>H26/B17</f>
        <v>0.8456822916666666</v>
      </c>
      <c r="I27" s="102">
        <f>I26/B17</f>
        <v>0.8181329166666667</v>
      </c>
      <c r="J27" s="102">
        <f>J26/B17</f>
        <v>0.8072597916666665</v>
      </c>
      <c r="K27" s="102">
        <f>K26/B17</f>
        <v>0.8072597916666665</v>
      </c>
      <c r="L27" s="102">
        <f>L26/B17</f>
        <v>0.6965827083333332</v>
      </c>
      <c r="M27" s="102">
        <f>M26/B17</f>
        <v>0.6763010416666665</v>
      </c>
      <c r="N27" s="102">
        <f>N26/B17</f>
        <v>0.5953935416666665</v>
      </c>
      <c r="O27" s="102">
        <f>O26/B17</f>
        <v>0.5474110416666665</v>
      </c>
      <c r="P27" s="62"/>
      <c r="Q27" s="61">
        <f>Q5+Q25</f>
        <v>1035.07</v>
      </c>
      <c r="R27" s="6">
        <f>R5+R25</f>
        <v>7366.02</v>
      </c>
      <c r="S27" s="6">
        <f>S5+S25</f>
        <v>10940.38</v>
      </c>
      <c r="T27" s="6">
        <f>T5+T25</f>
        <v>3842.51</v>
      </c>
      <c r="U27" s="6">
        <f>U5+U25</f>
        <v>3021.76</v>
      </c>
      <c r="V27" s="31">
        <v>28220.27</v>
      </c>
    </row>
    <row r="28" spans="1:22" ht="12.75">
      <c r="A28" s="116"/>
      <c r="B28" s="6">
        <f>B5+B10+B17</f>
        <v>91000</v>
      </c>
      <c r="C28" s="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7">
        <f>P5+P25+P13</f>
        <v>53924.82000000001</v>
      </c>
      <c r="Q28" s="98"/>
      <c r="R28" s="98"/>
      <c r="S28" s="98"/>
      <c r="T28" s="98"/>
      <c r="U28" s="98"/>
      <c r="V28" s="98"/>
    </row>
    <row r="29" spans="1:4" ht="12.75">
      <c r="A29" s="12"/>
      <c r="B29" s="12"/>
      <c r="C29" s="12"/>
      <c r="D29" s="12"/>
    </row>
    <row r="30" spans="1:5" ht="12.75">
      <c r="A30" s="47" t="s">
        <v>128</v>
      </c>
      <c r="B30" s="47" t="s">
        <v>129</v>
      </c>
      <c r="C30" s="47"/>
      <c r="D30" s="47" t="s">
        <v>130</v>
      </c>
      <c r="E30" s="47" t="s">
        <v>131</v>
      </c>
    </row>
    <row r="31" spans="1:16" ht="12.75">
      <c r="A31" s="1" t="s">
        <v>132</v>
      </c>
      <c r="B31" s="4">
        <f>B7</f>
        <v>19000</v>
      </c>
      <c r="C31" s="4"/>
      <c r="D31" s="4">
        <f>P5</f>
        <v>11434.130000000001</v>
      </c>
      <c r="E31" s="4">
        <f>B31-D31</f>
        <v>7565.869999999999</v>
      </c>
      <c r="P31" s="81"/>
    </row>
    <row r="32" spans="1:23" ht="12.75">
      <c r="A32" s="52" t="s">
        <v>136</v>
      </c>
      <c r="B32" s="4">
        <f>B10</f>
        <v>24000</v>
      </c>
      <c r="C32" s="4"/>
      <c r="D32" s="4">
        <f>P13</f>
        <v>20766.420000000002</v>
      </c>
      <c r="E32" s="4">
        <f>B32-D32</f>
        <v>3233.579999999998</v>
      </c>
      <c r="W32" s="22"/>
    </row>
    <row r="33" spans="1:23" ht="12.75">
      <c r="A33" s="52" t="s">
        <v>137</v>
      </c>
      <c r="B33" s="4">
        <f>B17</f>
        <v>48000</v>
      </c>
      <c r="C33" s="4"/>
      <c r="D33" s="4">
        <f>P25</f>
        <v>21724.27</v>
      </c>
      <c r="E33" s="4">
        <f>B33-D33</f>
        <v>26275.73</v>
      </c>
      <c r="W33" s="22"/>
    </row>
    <row r="34" spans="1:23" ht="12.75">
      <c r="A34" s="67" t="s">
        <v>138</v>
      </c>
      <c r="B34" s="100">
        <f>SUM(B31:B33)</f>
        <v>91000</v>
      </c>
      <c r="C34" s="1"/>
      <c r="D34" s="4">
        <f>SUM(D31:D33)</f>
        <v>53924.82000000001</v>
      </c>
      <c r="E34" s="142">
        <f>SUM(E31:E33)</f>
        <v>37075.17999999999</v>
      </c>
      <c r="F34" s="54"/>
      <c r="W34" s="22"/>
    </row>
  </sheetData>
  <sheetProtection/>
  <mergeCells count="1">
    <mergeCell ref="A3:V3"/>
  </mergeCells>
  <printOptions/>
  <pageMargins left="0.75" right="0.75" top="1" bottom="1" header="0.5" footer="0.5"/>
  <pageSetup horizontalDpi="600" verticalDpi="600" orientation="landscape" paperSize="5" scale="70" r:id="rId1"/>
  <headerFooter alignWithMargins="0">
    <oddHeader>&amp;C&amp;14REPORT OF 
KBE EXPENDITURES
JULY 2017 THROUGH JUNE 2018
</oddHeader>
    <oddFooter>&amp;CPage &amp;P&amp;R&amp;Z&amp;F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0"/>
  <sheetViews>
    <sheetView zoomScalePageLayoutView="0" workbookViewId="0" topLeftCell="A1">
      <selection activeCell="G207" sqref="G207"/>
    </sheetView>
  </sheetViews>
  <sheetFormatPr defaultColWidth="9.140625" defaultRowHeight="12.75"/>
  <cols>
    <col min="1" max="1" width="18.57421875" style="0" customWidth="1"/>
    <col min="2" max="2" width="24.00390625" style="0" customWidth="1"/>
    <col min="3" max="3" width="10.140625" style="13" bestFit="1" customWidth="1"/>
    <col min="4" max="4" width="60.421875" style="0" customWidth="1"/>
  </cols>
  <sheetData>
    <row r="1" spans="1:4" ht="12.75">
      <c r="A1" s="47" t="s">
        <v>143</v>
      </c>
      <c r="B1" s="1"/>
      <c r="C1" s="4"/>
      <c r="D1" s="1"/>
    </row>
    <row r="2" spans="1:4" ht="12.75">
      <c r="A2" s="7"/>
      <c r="B2" s="7"/>
      <c r="C2" s="8"/>
      <c r="D2" s="7"/>
    </row>
    <row r="3" spans="1:4" ht="12.75">
      <c r="A3" s="46">
        <v>42917</v>
      </c>
      <c r="B3" s="1"/>
      <c r="C3" s="4"/>
      <c r="D3" s="1"/>
    </row>
    <row r="4" spans="1:4" ht="12.75">
      <c r="A4" s="47" t="s">
        <v>21</v>
      </c>
      <c r="B4" s="52" t="s">
        <v>150</v>
      </c>
      <c r="C4" s="115">
        <v>0</v>
      </c>
      <c r="D4" s="52"/>
    </row>
    <row r="5" spans="1:4" ht="12.75">
      <c r="A5" s="1"/>
      <c r="B5" s="52"/>
      <c r="C5" s="11"/>
      <c r="D5" s="52"/>
    </row>
    <row r="6" spans="1:4" ht="12.75">
      <c r="A6" s="47" t="s">
        <v>22</v>
      </c>
      <c r="B6" s="52" t="s">
        <v>150</v>
      </c>
      <c r="C6" s="115">
        <v>0</v>
      </c>
      <c r="D6" s="52"/>
    </row>
    <row r="7" spans="1:4" ht="12.75">
      <c r="A7" s="7"/>
      <c r="B7" s="7"/>
      <c r="C7" s="8">
        <f>SUM(C4:C6)</f>
        <v>0</v>
      </c>
      <c r="D7" s="7"/>
    </row>
    <row r="8" spans="1:4" ht="12.75" hidden="1">
      <c r="A8" s="48" t="s">
        <v>21</v>
      </c>
      <c r="B8" s="52" t="s">
        <v>50</v>
      </c>
      <c r="C8" s="4">
        <v>1035.3</v>
      </c>
      <c r="D8" s="1" t="s">
        <v>61</v>
      </c>
    </row>
    <row r="9" spans="1:3" ht="12.75" hidden="1">
      <c r="A9" s="48"/>
      <c r="B9" s="1"/>
      <c r="C9" s="4"/>
    </row>
    <row r="10" spans="1:4" ht="12.75" hidden="1">
      <c r="A10" s="48"/>
      <c r="B10" s="1"/>
      <c r="C10" s="4"/>
      <c r="D10" s="1"/>
    </row>
    <row r="11" spans="1:4" ht="12.75" hidden="1">
      <c r="A11" s="48" t="s">
        <v>52</v>
      </c>
      <c r="B11" s="52" t="s">
        <v>50</v>
      </c>
      <c r="C11" s="4">
        <v>400</v>
      </c>
      <c r="D11" s="52" t="s">
        <v>53</v>
      </c>
    </row>
    <row r="12" spans="1:4" ht="12.75" hidden="1">
      <c r="A12" s="48"/>
      <c r="B12" s="1"/>
      <c r="C12" s="4"/>
      <c r="D12" s="1"/>
    </row>
    <row r="13" spans="1:4" ht="12.75" hidden="1">
      <c r="A13" s="48" t="s">
        <v>67</v>
      </c>
      <c r="B13" s="52" t="s">
        <v>54</v>
      </c>
      <c r="C13" s="4">
        <v>262</v>
      </c>
      <c r="D13" s="1"/>
    </row>
    <row r="14" spans="1:4" ht="12.75" hidden="1">
      <c r="A14" s="48"/>
      <c r="B14" s="52" t="s">
        <v>55</v>
      </c>
      <c r="C14" s="4">
        <v>97.5</v>
      </c>
      <c r="D14" s="1"/>
    </row>
    <row r="15" spans="1:8" ht="12.75" hidden="1">
      <c r="A15" s="76"/>
      <c r="B15" s="77"/>
      <c r="C15" s="65">
        <f>SUM(C8:C14)</f>
        <v>1794.8</v>
      </c>
      <c r="D15" s="77"/>
      <c r="H15" s="80"/>
    </row>
    <row r="16" spans="1:4" ht="12.75" hidden="1">
      <c r="A16" s="48">
        <v>40118</v>
      </c>
      <c r="B16" s="1"/>
      <c r="C16" s="4"/>
      <c r="D16" s="1"/>
    </row>
    <row r="17" spans="1:4" ht="12.75" hidden="1">
      <c r="A17" s="48" t="s">
        <v>21</v>
      </c>
      <c r="B17" s="52" t="s">
        <v>50</v>
      </c>
      <c r="C17" s="4">
        <v>3293.26</v>
      </c>
      <c r="D17" s="1" t="s">
        <v>63</v>
      </c>
    </row>
    <row r="18" spans="1:4" ht="12.75" hidden="1">
      <c r="A18" s="48"/>
      <c r="D18" s="1" t="s">
        <v>62</v>
      </c>
    </row>
    <row r="19" spans="1:4" ht="12.75" hidden="1">
      <c r="A19" s="48"/>
      <c r="B19" s="52" t="s">
        <v>37</v>
      </c>
      <c r="C19" s="4">
        <v>22.88</v>
      </c>
      <c r="D19" s="1" t="s">
        <v>142</v>
      </c>
    </row>
    <row r="20" spans="1:4" ht="12.75" hidden="1">
      <c r="A20" s="48"/>
      <c r="B20" s="52"/>
      <c r="C20" s="4">
        <v>56.52</v>
      </c>
      <c r="D20" s="1"/>
    </row>
    <row r="21" spans="1:4" ht="12.75" hidden="1">
      <c r="A21" s="48"/>
      <c r="B21" s="52"/>
      <c r="C21" s="4"/>
      <c r="D21" s="1"/>
    </row>
    <row r="22" spans="1:4" ht="12.75" hidden="1">
      <c r="A22" s="48" t="s">
        <v>48</v>
      </c>
      <c r="B22" s="52" t="s">
        <v>49</v>
      </c>
      <c r="C22" s="4">
        <v>291.51</v>
      </c>
      <c r="D22" s="1"/>
    </row>
    <row r="23" spans="1:4" ht="12.75" hidden="1">
      <c r="A23" s="48"/>
      <c r="B23" s="52" t="s">
        <v>56</v>
      </c>
      <c r="C23" s="4">
        <v>10</v>
      </c>
      <c r="D23" s="1"/>
    </row>
    <row r="24" spans="1:4" ht="12.75" hidden="1">
      <c r="A24" s="48"/>
      <c r="B24" s="1"/>
      <c r="C24" s="4"/>
      <c r="D24" s="1"/>
    </row>
    <row r="25" spans="1:4" ht="12.75" hidden="1">
      <c r="A25" s="48" t="s">
        <v>52</v>
      </c>
      <c r="B25" s="52" t="s">
        <v>50</v>
      </c>
      <c r="C25" s="4">
        <v>132.61</v>
      </c>
      <c r="D25" s="52" t="s">
        <v>57</v>
      </c>
    </row>
    <row r="26" spans="1:4" ht="12.75" hidden="1">
      <c r="A26" s="48"/>
      <c r="B26" s="52" t="s">
        <v>37</v>
      </c>
      <c r="C26" s="4">
        <v>747.46</v>
      </c>
      <c r="D26" s="52"/>
    </row>
    <row r="27" spans="1:4" ht="12.75" hidden="1">
      <c r="A27" s="48"/>
      <c r="B27" s="52"/>
      <c r="C27" s="4"/>
      <c r="D27" s="52"/>
    </row>
    <row r="28" spans="1:4" ht="12.75" hidden="1">
      <c r="A28" s="48" t="s">
        <v>24</v>
      </c>
      <c r="B28" s="52" t="s">
        <v>58</v>
      </c>
      <c r="C28" s="4">
        <v>7.03</v>
      </c>
      <c r="D28" s="52"/>
    </row>
    <row r="29" spans="1:4" ht="12.75" hidden="1">
      <c r="A29" s="48"/>
      <c r="B29" s="52" t="s">
        <v>26</v>
      </c>
      <c r="C29" s="4">
        <v>34.85</v>
      </c>
      <c r="D29" s="52"/>
    </row>
    <row r="30" spans="1:4" ht="12.75" hidden="1">
      <c r="A30" s="48"/>
      <c r="B30" s="52" t="s">
        <v>25</v>
      </c>
      <c r="C30" s="4">
        <v>65.25</v>
      </c>
      <c r="D30" s="52"/>
    </row>
    <row r="31" spans="1:4" ht="12.75" hidden="1">
      <c r="A31" s="76"/>
      <c r="B31" s="77"/>
      <c r="C31" s="65">
        <f>SUM(C17:C30)</f>
        <v>4661.37</v>
      </c>
      <c r="D31" s="77"/>
    </row>
    <row r="32" spans="1:4" ht="12.75" hidden="1">
      <c r="A32" s="48">
        <v>40148</v>
      </c>
      <c r="B32" s="1"/>
      <c r="C32" s="4"/>
      <c r="D32" s="1"/>
    </row>
    <row r="33" spans="1:4" ht="12.75" hidden="1">
      <c r="A33" s="48" t="s">
        <v>21</v>
      </c>
      <c r="B33" s="1" t="s">
        <v>50</v>
      </c>
      <c r="C33" s="4">
        <v>2748.82</v>
      </c>
      <c r="D33" s="1" t="s">
        <v>62</v>
      </c>
    </row>
    <row r="34" spans="1:4" ht="12.75" hidden="1">
      <c r="A34" s="48"/>
      <c r="B34" s="1"/>
      <c r="C34" s="4"/>
      <c r="D34" s="1"/>
    </row>
    <row r="35" spans="1:4" ht="12.75" hidden="1">
      <c r="A35" s="48" t="s">
        <v>48</v>
      </c>
      <c r="B35" s="52" t="s">
        <v>49</v>
      </c>
      <c r="C35" s="4">
        <v>100.27</v>
      </c>
      <c r="D35" s="1"/>
    </row>
    <row r="36" spans="1:4" ht="12.75" hidden="1">
      <c r="A36" s="48"/>
      <c r="B36" s="1"/>
      <c r="C36" s="4"/>
      <c r="D36" s="1"/>
    </row>
    <row r="37" spans="1:4" ht="12.75" hidden="1">
      <c r="A37" s="48" t="s">
        <v>52</v>
      </c>
      <c r="B37" s="52" t="s">
        <v>50</v>
      </c>
      <c r="C37" s="4">
        <v>148.86</v>
      </c>
      <c r="D37" s="1" t="s">
        <v>65</v>
      </c>
    </row>
    <row r="38" spans="1:4" ht="12.75" hidden="1">
      <c r="A38" s="48"/>
      <c r="B38" s="1"/>
      <c r="C38" s="4"/>
      <c r="D38" s="1"/>
    </row>
    <row r="39" spans="1:4" ht="12.75" hidden="1">
      <c r="A39" s="48" t="s">
        <v>24</v>
      </c>
      <c r="B39" s="1" t="s">
        <v>25</v>
      </c>
      <c r="C39" s="4">
        <v>54.55</v>
      </c>
      <c r="D39" s="1"/>
    </row>
    <row r="40" spans="1:4" ht="12.75" hidden="1">
      <c r="A40" s="48"/>
      <c r="B40" s="1" t="s">
        <v>33</v>
      </c>
      <c r="C40" s="4">
        <v>14.59</v>
      </c>
      <c r="D40" s="1"/>
    </row>
    <row r="41" spans="1:4" ht="12.75" hidden="1">
      <c r="A41" s="76"/>
      <c r="B41" s="77"/>
      <c r="C41" s="65">
        <f>SUM(C33:C40)</f>
        <v>3067.0900000000006</v>
      </c>
      <c r="D41" s="77"/>
    </row>
    <row r="42" spans="1:4" ht="12.75" hidden="1">
      <c r="A42" s="48">
        <v>40179</v>
      </c>
      <c r="B42" s="1"/>
      <c r="C42" s="4"/>
      <c r="D42" s="1"/>
    </row>
    <row r="43" spans="1:4" ht="12.75" hidden="1">
      <c r="A43" s="48" t="s">
        <v>21</v>
      </c>
      <c r="B43" s="1" t="s">
        <v>50</v>
      </c>
      <c r="C43" s="4">
        <v>2500.08</v>
      </c>
      <c r="D43" s="1" t="s">
        <v>64</v>
      </c>
    </row>
    <row r="44" spans="1:4" ht="12.75" hidden="1">
      <c r="A44" s="48"/>
      <c r="B44" s="1"/>
      <c r="C44" s="4"/>
      <c r="D44" s="1" t="s">
        <v>62</v>
      </c>
    </row>
    <row r="45" spans="1:4" ht="12.75" hidden="1">
      <c r="A45" s="48"/>
      <c r="B45" s="1"/>
      <c r="C45" s="4"/>
      <c r="D45" s="1"/>
    </row>
    <row r="46" spans="1:4" ht="12.75" hidden="1">
      <c r="A46" s="48" t="s">
        <v>48</v>
      </c>
      <c r="B46" s="52" t="s">
        <v>49</v>
      </c>
      <c r="C46" s="4">
        <v>261.6</v>
      </c>
      <c r="D46" s="1"/>
    </row>
    <row r="47" spans="1:4" ht="12.75" hidden="1">
      <c r="A47" s="48"/>
      <c r="B47" s="1"/>
      <c r="C47" s="4"/>
      <c r="D47" s="1"/>
    </row>
    <row r="48" spans="1:4" ht="12.75" hidden="1">
      <c r="A48" s="48" t="s">
        <v>24</v>
      </c>
      <c r="B48" s="1"/>
      <c r="C48" s="4">
        <v>33</v>
      </c>
      <c r="D48" s="1"/>
    </row>
    <row r="49" spans="1:4" ht="12.75" hidden="1">
      <c r="A49" s="48"/>
      <c r="B49" s="1"/>
      <c r="C49" s="4"/>
      <c r="D49" s="1"/>
    </row>
    <row r="50" spans="1:4" ht="12.75" hidden="1">
      <c r="A50" s="48" t="s">
        <v>67</v>
      </c>
      <c r="B50" s="52" t="s">
        <v>68</v>
      </c>
      <c r="C50" s="4">
        <v>325</v>
      </c>
      <c r="D50" s="1"/>
    </row>
    <row r="51" spans="1:4" ht="12.75" hidden="1">
      <c r="A51" s="76"/>
      <c r="B51" s="77"/>
      <c r="C51" s="65">
        <f>SUM(C43:C50)</f>
        <v>3119.68</v>
      </c>
      <c r="D51" s="77"/>
    </row>
    <row r="52" spans="1:4" ht="12.75" hidden="1">
      <c r="A52" s="48">
        <v>40210</v>
      </c>
      <c r="B52" s="1"/>
      <c r="C52" s="4"/>
      <c r="D52" s="1"/>
    </row>
    <row r="53" spans="1:4" ht="12.75" hidden="1">
      <c r="A53" s="48" t="s">
        <v>21</v>
      </c>
      <c r="B53" s="52" t="s">
        <v>69</v>
      </c>
      <c r="C53" s="4">
        <v>39.36</v>
      </c>
      <c r="D53" s="1"/>
    </row>
    <row r="54" spans="1:4" ht="12.75" hidden="1">
      <c r="A54" s="48"/>
      <c r="B54" s="52" t="s">
        <v>50</v>
      </c>
      <c r="C54" s="4">
        <v>2321.71</v>
      </c>
      <c r="D54" s="1"/>
    </row>
    <row r="55" spans="1:4" ht="12.75" hidden="1">
      <c r="A55" s="48"/>
      <c r="B55" s="52"/>
      <c r="C55" s="4"/>
      <c r="D55" s="1"/>
    </row>
    <row r="56" spans="1:4" ht="12.75" hidden="1">
      <c r="A56" s="48" t="s">
        <v>48</v>
      </c>
      <c r="B56" s="52" t="s">
        <v>49</v>
      </c>
      <c r="C56" s="4">
        <v>375.58</v>
      </c>
      <c r="D56" s="1"/>
    </row>
    <row r="57" spans="1:4" ht="12.75" hidden="1">
      <c r="A57" s="48"/>
      <c r="B57" s="1"/>
      <c r="C57" s="4"/>
      <c r="D57" s="1"/>
    </row>
    <row r="58" spans="1:4" ht="12.75" hidden="1">
      <c r="A58" s="48" t="s">
        <v>24</v>
      </c>
      <c r="B58" s="52" t="s">
        <v>33</v>
      </c>
      <c r="C58" s="4">
        <v>47.43</v>
      </c>
      <c r="D58" s="1"/>
    </row>
    <row r="59" spans="1:4" ht="12.75" hidden="1">
      <c r="A59" s="48"/>
      <c r="B59" s="52" t="s">
        <v>26</v>
      </c>
      <c r="C59" s="4">
        <v>253.81</v>
      </c>
      <c r="D59" s="1"/>
    </row>
    <row r="60" spans="1:4" ht="12.75" hidden="1">
      <c r="A60" s="48"/>
      <c r="B60" s="52" t="s">
        <v>25</v>
      </c>
      <c r="C60" s="4">
        <v>40.5</v>
      </c>
      <c r="D60" s="1"/>
    </row>
    <row r="61" spans="1:4" ht="12.75" hidden="1">
      <c r="A61" s="48"/>
      <c r="B61" s="1"/>
      <c r="C61" s="4"/>
      <c r="D61" s="1"/>
    </row>
    <row r="62" spans="1:4" ht="12.75" hidden="1">
      <c r="A62" s="48" t="s">
        <v>51</v>
      </c>
      <c r="B62" s="52" t="s">
        <v>50</v>
      </c>
      <c r="C62" s="4">
        <v>48.78</v>
      </c>
      <c r="D62" s="1"/>
    </row>
    <row r="63" spans="1:4" ht="12.75" hidden="1">
      <c r="A63" s="76"/>
      <c r="B63" s="77"/>
      <c r="C63" s="65">
        <f>SUM(C53:C62)</f>
        <v>3127.17</v>
      </c>
      <c r="D63" s="77"/>
    </row>
    <row r="64" spans="1:4" ht="12.75" hidden="1">
      <c r="A64" s="48">
        <v>40238</v>
      </c>
      <c r="B64" s="1"/>
      <c r="C64" s="4"/>
      <c r="D64" s="1"/>
    </row>
    <row r="65" spans="1:4" ht="12.75" hidden="1">
      <c r="A65" s="48" t="s">
        <v>21</v>
      </c>
      <c r="B65" s="52" t="s">
        <v>50</v>
      </c>
      <c r="C65" s="4">
        <v>1361.09</v>
      </c>
      <c r="D65" s="1"/>
    </row>
    <row r="66" spans="1:4" ht="12.75" hidden="1">
      <c r="A66" s="48"/>
      <c r="B66" s="1"/>
      <c r="C66" s="4"/>
      <c r="D66" s="1"/>
    </row>
    <row r="67" spans="1:4" ht="12.75" hidden="1">
      <c r="A67" s="48" t="s">
        <v>52</v>
      </c>
      <c r="B67" s="52" t="s">
        <v>50</v>
      </c>
      <c r="C67" s="4">
        <v>2308.86</v>
      </c>
      <c r="D67" s="52" t="s">
        <v>70</v>
      </c>
    </row>
    <row r="68" spans="1:4" ht="12.75" hidden="1">
      <c r="A68" s="48"/>
      <c r="B68" s="1"/>
      <c r="C68" s="4"/>
      <c r="D68" s="1"/>
    </row>
    <row r="69" spans="1:4" ht="12.75" hidden="1">
      <c r="A69" s="48" t="s">
        <v>24</v>
      </c>
      <c r="B69" s="52" t="s">
        <v>25</v>
      </c>
      <c r="C69" s="4">
        <v>44.25</v>
      </c>
      <c r="D69" s="1"/>
    </row>
    <row r="70" spans="1:4" ht="12.75" hidden="1">
      <c r="A70" s="76"/>
      <c r="B70" s="77"/>
      <c r="C70" s="65">
        <f>SUM(C64:C69)</f>
        <v>3714.2</v>
      </c>
      <c r="D70" s="77"/>
    </row>
    <row r="71" spans="1:4" ht="12.75" hidden="1">
      <c r="A71" s="46">
        <v>40269</v>
      </c>
      <c r="B71" s="1"/>
      <c r="C71" s="4"/>
      <c r="D71" s="1"/>
    </row>
    <row r="72" spans="1:4" ht="12.75" hidden="1">
      <c r="A72" s="48" t="s">
        <v>21</v>
      </c>
      <c r="B72" s="52" t="s">
        <v>50</v>
      </c>
      <c r="C72" s="4">
        <v>40</v>
      </c>
      <c r="D72" s="52" t="s">
        <v>73</v>
      </c>
    </row>
    <row r="73" spans="1:4" ht="12.75" hidden="1">
      <c r="A73" s="48"/>
      <c r="B73" s="1"/>
      <c r="C73" s="4"/>
      <c r="D73" s="1"/>
    </row>
    <row r="74" spans="1:4" ht="12.75" hidden="1">
      <c r="A74" s="48" t="s">
        <v>52</v>
      </c>
      <c r="B74" s="52" t="s">
        <v>50</v>
      </c>
      <c r="C74" s="4">
        <v>1400.59</v>
      </c>
      <c r="D74" s="52" t="s">
        <v>74</v>
      </c>
    </row>
    <row r="75" spans="1:4" ht="12.75" hidden="1">
      <c r="A75" s="48"/>
      <c r="B75" s="1"/>
      <c r="C75" s="4"/>
      <c r="D75" s="52" t="s">
        <v>70</v>
      </c>
    </row>
    <row r="76" spans="1:4" ht="12.75" hidden="1">
      <c r="A76" s="48"/>
      <c r="B76" s="52" t="s">
        <v>75</v>
      </c>
      <c r="C76" s="4">
        <v>312.07</v>
      </c>
      <c r="D76" s="52" t="s">
        <v>74</v>
      </c>
    </row>
    <row r="77" spans="1:4" ht="12.75" hidden="1">
      <c r="A77" s="48"/>
      <c r="B77" s="1"/>
      <c r="C77" s="4"/>
      <c r="D77" s="1"/>
    </row>
    <row r="78" spans="1:4" ht="12.75" hidden="1">
      <c r="A78" s="48" t="s">
        <v>48</v>
      </c>
      <c r="B78" s="52" t="s">
        <v>49</v>
      </c>
      <c r="C78" s="4">
        <v>145.49</v>
      </c>
      <c r="D78" s="1"/>
    </row>
    <row r="79" spans="1:4" ht="12.75" hidden="1">
      <c r="A79" s="48"/>
      <c r="B79" s="52"/>
      <c r="C79" s="4"/>
      <c r="D79" s="1"/>
    </row>
    <row r="80" spans="1:4" ht="12.75" hidden="1">
      <c r="A80" s="48" t="s">
        <v>24</v>
      </c>
      <c r="B80" s="52" t="s">
        <v>25</v>
      </c>
      <c r="C80" s="4">
        <v>38.75</v>
      </c>
      <c r="D80" s="1"/>
    </row>
    <row r="81" spans="1:4" ht="12.75" hidden="1">
      <c r="A81" s="48"/>
      <c r="B81" s="52"/>
      <c r="C81" s="4"/>
      <c r="D81" s="1"/>
    </row>
    <row r="82" spans="1:4" ht="12.75" hidden="1">
      <c r="A82" s="48" t="s">
        <v>67</v>
      </c>
      <c r="B82" s="52" t="s">
        <v>71</v>
      </c>
      <c r="C82" s="4">
        <v>108.75</v>
      </c>
      <c r="D82" s="52" t="s">
        <v>72</v>
      </c>
    </row>
    <row r="83" spans="1:4" ht="12.75" hidden="1">
      <c r="A83" s="76"/>
      <c r="B83" s="77"/>
      <c r="C83" s="65">
        <f>SUM(C71:C82)</f>
        <v>2045.6499999999999</v>
      </c>
      <c r="D83" s="77"/>
    </row>
    <row r="84" spans="1:4" ht="12.75" hidden="1">
      <c r="A84" s="48">
        <v>40299</v>
      </c>
      <c r="B84" s="1"/>
      <c r="C84" s="4"/>
      <c r="D84" s="1"/>
    </row>
    <row r="85" spans="1:4" ht="12.75" hidden="1">
      <c r="A85" s="48" t="s">
        <v>24</v>
      </c>
      <c r="B85" s="1"/>
      <c r="C85" s="4">
        <v>74.5</v>
      </c>
      <c r="D85" s="1"/>
    </row>
    <row r="86" spans="1:4" ht="12.75" hidden="1">
      <c r="A86" s="48"/>
      <c r="B86" s="1"/>
      <c r="C86" s="4"/>
      <c r="D86" s="1"/>
    </row>
    <row r="87" spans="1:4" ht="12.75" hidden="1">
      <c r="A87" s="48" t="s">
        <v>21</v>
      </c>
      <c r="B87" s="1" t="s">
        <v>50</v>
      </c>
      <c r="C87" s="4">
        <v>537.99</v>
      </c>
      <c r="D87" s="1"/>
    </row>
    <row r="88" spans="1:4" ht="12.75" hidden="1">
      <c r="A88" s="76"/>
      <c r="B88" s="77"/>
      <c r="C88" s="65">
        <f>SUM(C85:C87)</f>
        <v>612.49</v>
      </c>
      <c r="D88" s="77"/>
    </row>
    <row r="89" spans="1:4" ht="12.75" hidden="1">
      <c r="A89" s="48">
        <v>40330</v>
      </c>
      <c r="B89" s="1"/>
      <c r="C89" s="4"/>
      <c r="D89" s="1"/>
    </row>
    <row r="90" spans="1:4" ht="12.75" hidden="1">
      <c r="A90" s="48" t="s">
        <v>48</v>
      </c>
      <c r="B90" s="1" t="s">
        <v>49</v>
      </c>
      <c r="C90" s="4">
        <v>66.5</v>
      </c>
      <c r="D90" s="1"/>
    </row>
    <row r="91" spans="1:4" ht="12.75" hidden="1">
      <c r="A91" s="48"/>
      <c r="B91" s="1"/>
      <c r="C91" s="4"/>
      <c r="D91" s="1"/>
    </row>
    <row r="92" spans="1:4" ht="12.75" hidden="1">
      <c r="A92" s="48" t="s">
        <v>24</v>
      </c>
      <c r="B92" s="1"/>
      <c r="C92" s="4">
        <v>124.88</v>
      </c>
      <c r="D92" s="1"/>
    </row>
    <row r="93" spans="1:4" ht="12.75" hidden="1">
      <c r="A93" s="48"/>
      <c r="B93" s="1"/>
      <c r="C93" s="4"/>
      <c r="D93" s="1"/>
    </row>
    <row r="94" spans="1:4" ht="12.75" hidden="1">
      <c r="A94" s="48" t="s">
        <v>21</v>
      </c>
      <c r="B94" s="1" t="s">
        <v>50</v>
      </c>
      <c r="C94" s="4">
        <v>861.29</v>
      </c>
      <c r="D94" s="1"/>
    </row>
    <row r="95" spans="1:4" ht="12.75" hidden="1">
      <c r="A95" s="48"/>
      <c r="B95" s="1"/>
      <c r="C95" s="4"/>
      <c r="D95" s="1"/>
    </row>
    <row r="96" spans="1:4" ht="12.75" hidden="1">
      <c r="A96" s="48" t="s">
        <v>22</v>
      </c>
      <c r="B96" s="1" t="s">
        <v>50</v>
      </c>
      <c r="C96" s="4">
        <v>493.25</v>
      </c>
      <c r="D96" s="1" t="s">
        <v>78</v>
      </c>
    </row>
    <row r="97" spans="1:4" ht="12.75" hidden="1">
      <c r="A97" s="48"/>
      <c r="B97" s="1"/>
      <c r="C97" s="4">
        <v>400</v>
      </c>
      <c r="D97" s="1" t="s">
        <v>79</v>
      </c>
    </row>
    <row r="98" spans="1:4" ht="12.75" hidden="1">
      <c r="A98" s="76"/>
      <c r="B98" s="77"/>
      <c r="C98" s="65">
        <f>SUM(C90:C97)</f>
        <v>1945.92</v>
      </c>
      <c r="D98" s="77"/>
    </row>
    <row r="99" spans="1:4" ht="12.75">
      <c r="A99" s="113">
        <v>42948</v>
      </c>
      <c r="B99" s="49"/>
      <c r="C99" s="100"/>
      <c r="D99" s="49"/>
    </row>
    <row r="100" spans="1:4" ht="12.75">
      <c r="A100" s="113" t="s">
        <v>21</v>
      </c>
      <c r="B100" s="49" t="s">
        <v>150</v>
      </c>
      <c r="C100" s="100">
        <v>0</v>
      </c>
      <c r="D100" s="67"/>
    </row>
    <row r="101" spans="1:4" ht="12.75">
      <c r="A101" s="113"/>
      <c r="B101" s="49"/>
      <c r="C101" s="100"/>
      <c r="D101" s="67"/>
    </row>
    <row r="102" spans="1:4" ht="39">
      <c r="A102" s="113" t="s">
        <v>22</v>
      </c>
      <c r="B102" s="67" t="s">
        <v>150</v>
      </c>
      <c r="C102" s="100">
        <v>125</v>
      </c>
      <c r="D102" s="97" t="s">
        <v>161</v>
      </c>
    </row>
    <row r="103" spans="1:4" ht="12.75">
      <c r="A103" s="51"/>
      <c r="B103" s="7"/>
      <c r="C103" s="8">
        <f>SUM(C100:C102)</f>
        <v>125</v>
      </c>
      <c r="D103" s="7"/>
    </row>
    <row r="104" spans="1:4" ht="12.75">
      <c r="A104" s="48">
        <v>42979</v>
      </c>
      <c r="B104" s="1"/>
      <c r="C104" s="4"/>
      <c r="D104" s="1"/>
    </row>
    <row r="105" spans="1:4" ht="12.75">
      <c r="A105" s="48" t="s">
        <v>21</v>
      </c>
      <c r="B105" s="52" t="s">
        <v>150</v>
      </c>
      <c r="C105" s="100">
        <v>431.84</v>
      </c>
      <c r="D105" s="52" t="s">
        <v>162</v>
      </c>
    </row>
    <row r="106" spans="1:4" ht="12.75">
      <c r="A106" s="68"/>
      <c r="B106" s="52"/>
      <c r="C106" s="4"/>
      <c r="D106" s="1"/>
    </row>
    <row r="107" spans="1:4" ht="12.75">
      <c r="A107" s="47" t="s">
        <v>84</v>
      </c>
      <c r="B107" s="52" t="s">
        <v>150</v>
      </c>
      <c r="C107" s="100">
        <v>0</v>
      </c>
      <c r="D107" s="67"/>
    </row>
    <row r="108" spans="1:4" ht="12.75">
      <c r="A108" s="50"/>
      <c r="B108" s="7"/>
      <c r="C108" s="8">
        <f>SUM(C105:C107)</f>
        <v>431.84</v>
      </c>
      <c r="D108" s="7"/>
    </row>
    <row r="109" spans="1:4" ht="12.75" hidden="1">
      <c r="A109" s="48">
        <v>40817</v>
      </c>
      <c r="B109" s="1"/>
      <c r="C109" s="4"/>
      <c r="D109" s="1"/>
    </row>
    <row r="110" spans="1:4" ht="12.75" hidden="1">
      <c r="A110" s="48" t="s">
        <v>21</v>
      </c>
      <c r="B110" s="52" t="s">
        <v>50</v>
      </c>
      <c r="C110" s="4">
        <v>859.55</v>
      </c>
      <c r="D110" s="49"/>
    </row>
    <row r="111" spans="1:4" ht="12.75" hidden="1">
      <c r="A111" s="48"/>
      <c r="B111" s="52"/>
      <c r="C111" s="4"/>
      <c r="D111" s="49"/>
    </row>
    <row r="112" spans="1:4" ht="12.75" hidden="1">
      <c r="A112" s="48" t="s">
        <v>22</v>
      </c>
      <c r="B112" s="52" t="s">
        <v>50</v>
      </c>
      <c r="C112" s="4">
        <v>400</v>
      </c>
      <c r="D112" s="49" t="s">
        <v>85</v>
      </c>
    </row>
    <row r="113" spans="1:4" ht="12.75" hidden="1">
      <c r="A113" s="48"/>
      <c r="B113" s="52"/>
      <c r="C113" s="4">
        <v>61.52</v>
      </c>
      <c r="D113" s="67" t="s">
        <v>99</v>
      </c>
    </row>
    <row r="114" spans="1:4" ht="12.75" hidden="1">
      <c r="A114" s="48"/>
      <c r="B114" s="90" t="s">
        <v>9</v>
      </c>
      <c r="C114" s="91">
        <f>SUM(C112:C113)</f>
        <v>461.52</v>
      </c>
      <c r="D114" s="67"/>
    </row>
    <row r="115" spans="1:4" ht="12.75" hidden="1">
      <c r="A115" s="50"/>
      <c r="B115" s="7"/>
      <c r="C115" s="8">
        <f>C110+C114</f>
        <v>1321.07</v>
      </c>
      <c r="D115" s="7"/>
    </row>
    <row r="116" spans="1:4" ht="12.75" hidden="1">
      <c r="A116" s="48">
        <v>40848</v>
      </c>
      <c r="B116" s="1"/>
      <c r="C116" s="4"/>
      <c r="D116" s="1"/>
    </row>
    <row r="117" spans="1:4" ht="12.75" hidden="1">
      <c r="A117" s="48" t="s">
        <v>21</v>
      </c>
      <c r="B117" s="52" t="s">
        <v>50</v>
      </c>
      <c r="C117" s="4">
        <v>331.12</v>
      </c>
      <c r="D117" s="49"/>
    </row>
    <row r="118" spans="1:4" ht="12.75" hidden="1">
      <c r="A118" s="48"/>
      <c r="B118" s="52"/>
      <c r="C118" s="4"/>
      <c r="D118" s="1"/>
    </row>
    <row r="119" spans="1:4" ht="12.75" hidden="1">
      <c r="A119" s="48" t="s">
        <v>22</v>
      </c>
      <c r="B119" s="52" t="s">
        <v>50</v>
      </c>
      <c r="C119" s="4">
        <v>208.46</v>
      </c>
      <c r="D119" s="52" t="s">
        <v>98</v>
      </c>
    </row>
    <row r="120" spans="1:4" ht="12.75" hidden="1">
      <c r="A120" s="51"/>
      <c r="B120" s="7"/>
      <c r="C120" s="8">
        <f>SUM(C117:C119)</f>
        <v>539.58</v>
      </c>
      <c r="D120" s="7"/>
    </row>
    <row r="121" spans="1:4" ht="12.75" hidden="1">
      <c r="A121" s="48">
        <v>40878</v>
      </c>
      <c r="B121" s="1"/>
      <c r="C121" s="4"/>
      <c r="D121" s="1"/>
    </row>
    <row r="122" spans="1:4" ht="12.75" hidden="1">
      <c r="A122" s="48" t="s">
        <v>21</v>
      </c>
      <c r="B122" s="1" t="s">
        <v>50</v>
      </c>
      <c r="C122" s="4">
        <v>349.21</v>
      </c>
      <c r="D122" s="1"/>
    </row>
    <row r="123" spans="1:4" ht="12.75" hidden="1">
      <c r="A123" s="50"/>
      <c r="B123" s="7"/>
      <c r="C123" s="8">
        <f>SUM(C122)</f>
        <v>349.21</v>
      </c>
      <c r="D123" s="7"/>
    </row>
    <row r="124" spans="1:4" ht="12.75" hidden="1">
      <c r="A124" s="48">
        <v>40909</v>
      </c>
      <c r="B124" s="1"/>
      <c r="C124" s="4"/>
      <c r="D124" s="1"/>
    </row>
    <row r="125" spans="1:4" ht="12.75" hidden="1">
      <c r="A125" s="48" t="s">
        <v>21</v>
      </c>
      <c r="B125" s="52" t="s">
        <v>50</v>
      </c>
      <c r="C125" s="4">
        <v>333.23</v>
      </c>
      <c r="D125" s="49"/>
    </row>
    <row r="126" spans="1:4" ht="12.75" hidden="1">
      <c r="A126" s="51"/>
      <c r="B126" s="7"/>
      <c r="C126" s="8">
        <f>SUM(C125:C125)</f>
        <v>333.23</v>
      </c>
      <c r="D126" s="7"/>
    </row>
    <row r="127" spans="1:4" ht="12.75" hidden="1">
      <c r="A127" s="48">
        <v>40940</v>
      </c>
      <c r="B127" s="1"/>
      <c r="C127" s="4"/>
      <c r="D127" s="1"/>
    </row>
    <row r="128" spans="1:4" ht="12.75" hidden="1">
      <c r="A128" s="48" t="s">
        <v>21</v>
      </c>
      <c r="B128" s="52" t="s">
        <v>50</v>
      </c>
      <c r="C128" s="4">
        <v>664.28</v>
      </c>
      <c r="D128" s="49"/>
    </row>
    <row r="129" spans="1:4" ht="12.75" hidden="1">
      <c r="A129" s="51"/>
      <c r="B129" s="7"/>
      <c r="C129" s="8">
        <f>SUM(C128:C128)</f>
        <v>664.28</v>
      </c>
      <c r="D129" s="7"/>
    </row>
    <row r="130" spans="1:4" ht="12.75" hidden="1">
      <c r="A130" s="48">
        <v>40969</v>
      </c>
      <c r="B130" s="1"/>
      <c r="C130" s="4"/>
      <c r="D130" s="1"/>
    </row>
    <row r="131" spans="1:4" ht="12.75" hidden="1">
      <c r="A131" s="48" t="s">
        <v>21</v>
      </c>
      <c r="B131" s="52" t="s">
        <v>50</v>
      </c>
      <c r="C131" s="4">
        <v>540.65</v>
      </c>
      <c r="D131" s="49"/>
    </row>
    <row r="132" spans="1:4" ht="12.75" hidden="1">
      <c r="A132" s="48"/>
      <c r="B132" s="52"/>
      <c r="C132" s="4"/>
      <c r="D132" s="1"/>
    </row>
    <row r="133" spans="1:4" ht="12.75" hidden="1">
      <c r="A133" s="48" t="s">
        <v>22</v>
      </c>
      <c r="B133" s="52" t="s">
        <v>50</v>
      </c>
      <c r="C133" s="4">
        <v>593.18</v>
      </c>
      <c r="D133" s="52" t="s">
        <v>120</v>
      </c>
    </row>
    <row r="134" spans="1:4" ht="12.75" hidden="1">
      <c r="A134" s="51"/>
      <c r="B134" s="7"/>
      <c r="C134" s="8">
        <f>SUM(C131:C133)</f>
        <v>1133.83</v>
      </c>
      <c r="D134" s="7"/>
    </row>
    <row r="135" spans="1:4" ht="12.75" hidden="1">
      <c r="A135" s="48">
        <v>41000</v>
      </c>
      <c r="B135" s="1"/>
      <c r="C135" s="4"/>
      <c r="D135" s="1"/>
    </row>
    <row r="136" spans="1:4" ht="12.75" hidden="1">
      <c r="A136" s="48" t="s">
        <v>21</v>
      </c>
      <c r="B136" s="52" t="s">
        <v>50</v>
      </c>
      <c r="C136" s="4">
        <v>521.55</v>
      </c>
      <c r="D136" s="49"/>
    </row>
    <row r="137" spans="1:4" ht="12.75" hidden="1">
      <c r="A137" s="48"/>
      <c r="B137" s="52"/>
      <c r="C137" s="4"/>
      <c r="D137" s="1"/>
    </row>
    <row r="138" spans="1:4" ht="12.75" hidden="1">
      <c r="A138" s="48" t="s">
        <v>22</v>
      </c>
      <c r="B138" s="52" t="s">
        <v>50</v>
      </c>
      <c r="C138" s="4">
        <v>1487.63</v>
      </c>
      <c r="D138" s="52" t="s">
        <v>121</v>
      </c>
    </row>
    <row r="139" spans="1:4" ht="12.75" hidden="1">
      <c r="A139" s="51"/>
      <c r="B139" s="7"/>
      <c r="C139" s="8">
        <f>SUM(C136:C138)</f>
        <v>2009.18</v>
      </c>
      <c r="D139" s="7"/>
    </row>
    <row r="140" spans="1:4" ht="12.75" hidden="1">
      <c r="A140" s="48">
        <v>41030</v>
      </c>
      <c r="B140" s="1"/>
      <c r="C140" s="4"/>
      <c r="D140" s="1"/>
    </row>
    <row r="141" spans="1:4" ht="12.75" hidden="1">
      <c r="A141" s="48" t="s">
        <v>21</v>
      </c>
      <c r="B141" s="52" t="s">
        <v>50</v>
      </c>
      <c r="C141" s="4">
        <v>389.76</v>
      </c>
      <c r="D141" s="49"/>
    </row>
    <row r="142" spans="1:4" ht="12.75" hidden="1">
      <c r="A142" s="48"/>
      <c r="B142" s="52"/>
      <c r="C142" s="4"/>
      <c r="D142" s="1"/>
    </row>
    <row r="143" spans="1:4" ht="12.75" hidden="1">
      <c r="A143" s="48" t="s">
        <v>22</v>
      </c>
      <c r="B143" s="52" t="s">
        <v>50</v>
      </c>
      <c r="C143" s="4">
        <v>62.04</v>
      </c>
      <c r="D143" s="52" t="s">
        <v>122</v>
      </c>
    </row>
    <row r="144" spans="1:4" ht="12.75" hidden="1">
      <c r="A144" s="51"/>
      <c r="B144" s="7"/>
      <c r="C144" s="8">
        <f>SUM(C141:C143)</f>
        <v>451.8</v>
      </c>
      <c r="D144" s="7"/>
    </row>
    <row r="145" spans="1:4" ht="12.75" hidden="1">
      <c r="A145" s="48">
        <v>41061</v>
      </c>
      <c r="B145" s="1"/>
      <c r="C145" s="4"/>
      <c r="D145" s="1"/>
    </row>
    <row r="146" spans="1:4" ht="12.75" hidden="1">
      <c r="A146" s="48" t="s">
        <v>21</v>
      </c>
      <c r="B146" s="52" t="s">
        <v>50</v>
      </c>
      <c r="C146" s="4">
        <v>568.58</v>
      </c>
      <c r="D146" s="49"/>
    </row>
    <row r="147" spans="1:4" ht="12.75" hidden="1">
      <c r="A147" s="48"/>
      <c r="B147" s="52"/>
      <c r="C147" s="4"/>
      <c r="D147" s="1"/>
    </row>
    <row r="148" spans="1:4" ht="12.75" hidden="1">
      <c r="A148" s="48" t="s">
        <v>22</v>
      </c>
      <c r="B148" s="52" t="s">
        <v>50</v>
      </c>
      <c r="C148" s="4">
        <v>16</v>
      </c>
      <c r="D148" s="52" t="s">
        <v>123</v>
      </c>
    </row>
    <row r="149" spans="1:4" ht="12.75" hidden="1">
      <c r="A149" s="51"/>
      <c r="B149" s="7"/>
      <c r="C149" s="8">
        <f>SUM(C146:C148)</f>
        <v>584.58</v>
      </c>
      <c r="D149" s="7"/>
    </row>
    <row r="150" spans="1:4" s="80" customFormat="1" ht="12.75">
      <c r="A150" s="46">
        <v>43009</v>
      </c>
      <c r="B150" s="1"/>
      <c r="C150" s="4"/>
      <c r="D150" s="1"/>
    </row>
    <row r="151" spans="1:4" s="80" customFormat="1" ht="12.75">
      <c r="A151" s="47" t="s">
        <v>21</v>
      </c>
      <c r="B151" s="52" t="s">
        <v>150</v>
      </c>
      <c r="C151" s="115">
        <v>71.05</v>
      </c>
      <c r="D151" s="52" t="s">
        <v>163</v>
      </c>
    </row>
    <row r="152" spans="1:4" s="80" customFormat="1" ht="12.75">
      <c r="A152" s="1"/>
      <c r="B152" s="52"/>
      <c r="C152" s="11"/>
      <c r="D152" s="52"/>
    </row>
    <row r="153" spans="1:4" s="80" customFormat="1" ht="12.75">
      <c r="A153" s="47" t="s">
        <v>22</v>
      </c>
      <c r="B153" s="52" t="s">
        <v>150</v>
      </c>
      <c r="C153" s="115">
        <v>0</v>
      </c>
      <c r="D153" s="94"/>
    </row>
    <row r="154" spans="1:4" s="80" customFormat="1" ht="12.75">
      <c r="A154" s="7"/>
      <c r="B154" s="7"/>
      <c r="C154" s="8">
        <f>SUM(C151:C153)</f>
        <v>71.05</v>
      </c>
      <c r="D154" s="7"/>
    </row>
    <row r="155" spans="1:4" s="80" customFormat="1" ht="12.75">
      <c r="A155" s="46">
        <v>43040</v>
      </c>
      <c r="B155" s="1"/>
      <c r="C155" s="4"/>
      <c r="D155" s="1"/>
    </row>
    <row r="156" spans="1:3" s="80" customFormat="1" ht="12.75">
      <c r="A156" s="47" t="s">
        <v>21</v>
      </c>
      <c r="B156" s="52" t="s">
        <v>150</v>
      </c>
      <c r="C156" s="100">
        <v>0</v>
      </c>
    </row>
    <row r="157" spans="1:4" s="80" customFormat="1" ht="12.75">
      <c r="A157" s="1"/>
      <c r="B157" s="52"/>
      <c r="C157" s="11"/>
      <c r="D157" s="52"/>
    </row>
    <row r="158" spans="1:4" s="80" customFormat="1" ht="12.75">
      <c r="A158" s="47" t="s">
        <v>22</v>
      </c>
      <c r="B158" s="52" t="s">
        <v>150</v>
      </c>
      <c r="C158" s="11">
        <v>0</v>
      </c>
      <c r="D158" s="94"/>
    </row>
    <row r="159" spans="1:4" s="80" customFormat="1" ht="12.75">
      <c r="A159" s="7"/>
      <c r="B159" s="7"/>
      <c r="C159" s="8">
        <f>SUM(C156:C158)</f>
        <v>0</v>
      </c>
      <c r="D159" s="7"/>
    </row>
    <row r="160" spans="1:4" s="80" customFormat="1" ht="12.75">
      <c r="A160" s="46">
        <v>43070</v>
      </c>
      <c r="B160" s="1"/>
      <c r="C160" s="4"/>
      <c r="D160" s="1"/>
    </row>
    <row r="161" spans="1:4" s="80" customFormat="1" ht="12.75">
      <c r="A161" s="47" t="s">
        <v>21</v>
      </c>
      <c r="B161" s="52" t="s">
        <v>150</v>
      </c>
      <c r="C161" s="115">
        <v>0</v>
      </c>
      <c r="D161" s="52"/>
    </row>
    <row r="162" spans="1:4" s="80" customFormat="1" ht="12.75">
      <c r="A162" s="1"/>
      <c r="B162" s="52"/>
      <c r="C162" s="11"/>
      <c r="D162" s="52"/>
    </row>
    <row r="163" spans="1:4" s="80" customFormat="1" ht="12.75">
      <c r="A163" s="47" t="s">
        <v>22</v>
      </c>
      <c r="B163" s="52" t="s">
        <v>150</v>
      </c>
      <c r="C163" s="11">
        <v>127.62</v>
      </c>
      <c r="D163" s="52" t="s">
        <v>164</v>
      </c>
    </row>
    <row r="164" spans="1:4" s="80" customFormat="1" ht="12.75">
      <c r="A164" s="47"/>
      <c r="B164" s="52"/>
      <c r="C164" s="11">
        <v>213.68</v>
      </c>
      <c r="D164" s="52" t="s">
        <v>165</v>
      </c>
    </row>
    <row r="165" spans="1:4" s="80" customFormat="1" ht="12.75">
      <c r="A165" s="47"/>
      <c r="B165" s="90" t="s">
        <v>135</v>
      </c>
      <c r="C165" s="91">
        <f>SUM(C163:C164)</f>
        <v>341.3</v>
      </c>
      <c r="D165" s="52"/>
    </row>
    <row r="166" spans="1:4" s="80" customFormat="1" ht="12.75">
      <c r="A166" s="7"/>
      <c r="B166" s="7"/>
      <c r="C166" s="8">
        <f>C161+C165</f>
        <v>341.3</v>
      </c>
      <c r="D166" s="7"/>
    </row>
    <row r="167" spans="1:4" ht="12.75">
      <c r="A167" s="46">
        <v>43101</v>
      </c>
      <c r="B167" s="1"/>
      <c r="C167" s="4"/>
      <c r="D167" s="1"/>
    </row>
    <row r="168" spans="1:4" ht="12.75">
      <c r="A168" s="47" t="s">
        <v>21</v>
      </c>
      <c r="B168" s="52" t="s">
        <v>150</v>
      </c>
      <c r="C168" s="115">
        <v>0</v>
      </c>
      <c r="D168" s="52"/>
    </row>
    <row r="169" spans="1:4" ht="12.75">
      <c r="A169" s="1"/>
      <c r="B169" s="52"/>
      <c r="C169" s="11"/>
      <c r="D169" s="52"/>
    </row>
    <row r="170" spans="1:4" ht="12.75">
      <c r="A170" s="47" t="s">
        <v>22</v>
      </c>
      <c r="B170" s="52" t="s">
        <v>150</v>
      </c>
      <c r="C170" s="115">
        <v>0</v>
      </c>
      <c r="D170" s="52"/>
    </row>
    <row r="171" spans="1:4" ht="12.75">
      <c r="A171" s="7"/>
      <c r="B171" s="7"/>
      <c r="C171" s="8">
        <f>SUM(C168:C170)</f>
        <v>0</v>
      </c>
      <c r="D171" s="7"/>
    </row>
    <row r="172" spans="1:4" ht="12.75">
      <c r="A172" s="46">
        <v>43132</v>
      </c>
      <c r="B172" s="1"/>
      <c r="C172" s="4"/>
      <c r="D172" s="1"/>
    </row>
    <row r="173" spans="1:4" ht="12.75">
      <c r="A173" s="47" t="s">
        <v>21</v>
      </c>
      <c r="B173" s="52" t="s">
        <v>150</v>
      </c>
      <c r="C173" s="115">
        <v>449.91</v>
      </c>
      <c r="D173" s="52" t="s">
        <v>236</v>
      </c>
    </row>
    <row r="174" spans="1:4" ht="12.75">
      <c r="A174" s="1"/>
      <c r="B174" s="52"/>
      <c r="C174" s="11"/>
      <c r="D174" s="52"/>
    </row>
    <row r="175" spans="1:4" ht="12.75">
      <c r="A175" s="47" t="s">
        <v>22</v>
      </c>
      <c r="B175" s="52" t="s">
        <v>150</v>
      </c>
      <c r="C175" s="115">
        <v>0</v>
      </c>
      <c r="D175" s="52"/>
    </row>
    <row r="176" spans="1:4" ht="12.75">
      <c r="A176" s="7"/>
      <c r="B176" s="7"/>
      <c r="C176" s="8">
        <f>SUM(C173:C175)</f>
        <v>449.91</v>
      </c>
      <c r="D176" s="7"/>
    </row>
    <row r="177" spans="1:4" ht="12.75">
      <c r="A177" s="46">
        <v>43160</v>
      </c>
      <c r="B177" s="1"/>
      <c r="C177" s="4"/>
      <c r="D177" s="1"/>
    </row>
    <row r="178" spans="1:4" ht="12.75">
      <c r="A178" s="47" t="s">
        <v>21</v>
      </c>
      <c r="B178" s="52" t="s">
        <v>150</v>
      </c>
      <c r="C178" s="115">
        <v>0</v>
      </c>
      <c r="D178" s="52"/>
    </row>
    <row r="179" spans="1:4" ht="12.75">
      <c r="A179" s="1"/>
      <c r="B179" s="52"/>
      <c r="C179" s="11"/>
      <c r="D179" s="52"/>
    </row>
    <row r="180" spans="1:4" ht="12.75">
      <c r="A180" s="47" t="s">
        <v>22</v>
      </c>
      <c r="B180" s="52" t="s">
        <v>150</v>
      </c>
      <c r="C180" s="115">
        <v>0</v>
      </c>
      <c r="D180" s="52"/>
    </row>
    <row r="181" spans="1:4" ht="12.75">
      <c r="A181" s="7"/>
      <c r="B181" s="7"/>
      <c r="C181" s="8">
        <f>SUM(C178:C180)</f>
        <v>0</v>
      </c>
      <c r="D181" s="7"/>
    </row>
    <row r="182" spans="1:4" ht="12.75">
      <c r="A182" s="46">
        <v>43191</v>
      </c>
      <c r="B182" s="1"/>
      <c r="C182" s="4"/>
      <c r="D182" s="1"/>
    </row>
    <row r="183" spans="1:4" ht="12.75">
      <c r="A183" s="47" t="s">
        <v>21</v>
      </c>
      <c r="B183" s="52" t="s">
        <v>150</v>
      </c>
      <c r="C183" s="115">
        <v>0</v>
      </c>
      <c r="D183" s="52"/>
    </row>
    <row r="184" spans="1:4" ht="12.75">
      <c r="A184" s="1"/>
      <c r="B184" s="52"/>
      <c r="C184" s="11"/>
      <c r="D184" s="52"/>
    </row>
    <row r="185" spans="1:4" ht="12.75">
      <c r="A185" s="47" t="s">
        <v>22</v>
      </c>
      <c r="B185" s="52" t="s">
        <v>150</v>
      </c>
      <c r="C185" s="115">
        <v>0</v>
      </c>
      <c r="D185" s="52"/>
    </row>
    <row r="186" spans="1:4" ht="12.75">
      <c r="A186" s="7"/>
      <c r="B186" s="7"/>
      <c r="C186" s="8">
        <f>SUM(C183:C185)</f>
        <v>0</v>
      </c>
      <c r="D186" s="7"/>
    </row>
    <row r="187" spans="1:4" ht="12.75">
      <c r="A187" s="46">
        <v>43221</v>
      </c>
      <c r="B187" s="1"/>
      <c r="C187" s="4"/>
      <c r="D187" s="1"/>
    </row>
    <row r="188" spans="1:4" ht="12.75">
      <c r="A188" s="47" t="s">
        <v>21</v>
      </c>
      <c r="B188" s="52" t="s">
        <v>197</v>
      </c>
      <c r="C188" s="115">
        <v>0</v>
      </c>
      <c r="D188" s="52"/>
    </row>
    <row r="189" spans="1:4" ht="12.75">
      <c r="A189" s="1"/>
      <c r="B189" s="52"/>
      <c r="C189" s="11"/>
      <c r="D189" s="52"/>
    </row>
    <row r="190" spans="1:4" ht="12.75">
      <c r="A190" s="47" t="s">
        <v>22</v>
      </c>
      <c r="B190" s="52" t="s">
        <v>197</v>
      </c>
      <c r="C190" s="115">
        <v>0</v>
      </c>
      <c r="D190" s="52"/>
    </row>
    <row r="191" spans="1:4" ht="12.75">
      <c r="A191" s="7"/>
      <c r="B191" s="7"/>
      <c r="C191" s="8">
        <f>SUM(C188:C190)</f>
        <v>0</v>
      </c>
      <c r="D191" s="7"/>
    </row>
    <row r="192" spans="1:4" ht="12.75">
      <c r="A192" s="46">
        <v>43252</v>
      </c>
      <c r="B192" s="1"/>
      <c r="C192" s="4"/>
      <c r="D192" s="1"/>
    </row>
    <row r="193" spans="1:4" ht="12.75">
      <c r="A193" s="47" t="s">
        <v>21</v>
      </c>
      <c r="B193" s="52" t="s">
        <v>197</v>
      </c>
      <c r="C193" s="115">
        <v>165.23</v>
      </c>
      <c r="D193" s="52" t="s">
        <v>237</v>
      </c>
    </row>
    <row r="194" spans="1:4" ht="12.75">
      <c r="A194" s="1"/>
      <c r="B194" s="52"/>
      <c r="C194" s="11"/>
      <c r="D194" s="52"/>
    </row>
    <row r="195" spans="1:4" ht="12.75">
      <c r="A195" s="47" t="s">
        <v>22</v>
      </c>
      <c r="B195" s="52" t="s">
        <v>197</v>
      </c>
      <c r="C195" s="115">
        <v>730.06</v>
      </c>
      <c r="D195" s="67" t="s">
        <v>302</v>
      </c>
    </row>
    <row r="196" spans="1:4" ht="12.75">
      <c r="A196" s="7"/>
      <c r="B196" s="7"/>
      <c r="C196" s="8">
        <f>SUM(C193:C195)</f>
        <v>895.29</v>
      </c>
      <c r="D196" s="7"/>
    </row>
    <row r="197" spans="1:4" s="80" customFormat="1" ht="12.75">
      <c r="A197" s="111"/>
      <c r="B197" s="111"/>
      <c r="C197" s="112"/>
      <c r="D197" s="111"/>
    </row>
    <row r="198" spans="1:4" ht="12.75">
      <c r="A198" s="47" t="s">
        <v>103</v>
      </c>
      <c r="B198" s="1"/>
      <c r="C198" s="4"/>
      <c r="D198" s="1"/>
    </row>
    <row r="199" spans="1:4" ht="12.75">
      <c r="A199" s="143"/>
      <c r="B199" s="132"/>
      <c r="C199" s="133"/>
      <c r="D199" s="132"/>
    </row>
    <row r="200" spans="1:4" ht="12.75">
      <c r="A200" s="48">
        <v>42917</v>
      </c>
      <c r="B200" s="1"/>
      <c r="C200" s="4"/>
      <c r="D200" s="1"/>
    </row>
    <row r="201" spans="1:4" ht="12.75">
      <c r="A201" s="48" t="s">
        <v>24</v>
      </c>
      <c r="B201" s="52" t="s">
        <v>26</v>
      </c>
      <c r="C201" s="100">
        <v>43.68</v>
      </c>
      <c r="D201" s="67" t="s">
        <v>181</v>
      </c>
    </row>
    <row r="202" spans="1:4" ht="12.75">
      <c r="A202" s="48"/>
      <c r="B202" s="52" t="s">
        <v>26</v>
      </c>
      <c r="C202" s="100">
        <v>76.41</v>
      </c>
      <c r="D202" s="52" t="s">
        <v>182</v>
      </c>
    </row>
    <row r="203" spans="1:4" ht="12.75">
      <c r="A203" s="48"/>
      <c r="B203" s="52" t="s">
        <v>183</v>
      </c>
      <c r="C203" s="100">
        <v>494.5</v>
      </c>
      <c r="D203" s="52" t="s">
        <v>184</v>
      </c>
    </row>
    <row r="204" spans="1:4" ht="12.75">
      <c r="A204" s="48"/>
      <c r="B204" s="52" t="s">
        <v>81</v>
      </c>
      <c r="C204" s="100">
        <v>39.01</v>
      </c>
      <c r="D204" s="52" t="s">
        <v>155</v>
      </c>
    </row>
    <row r="205" spans="1:4" ht="12.75">
      <c r="A205" s="48"/>
      <c r="B205" s="90" t="s">
        <v>135</v>
      </c>
      <c r="C205" s="145">
        <f>SUM(C201:C204)</f>
        <v>653.6</v>
      </c>
      <c r="D205" s="1"/>
    </row>
    <row r="206" spans="1:4" ht="12.75">
      <c r="A206" s="48"/>
      <c r="B206" s="90"/>
      <c r="C206" s="145"/>
      <c r="D206" s="1"/>
    </row>
    <row r="207" spans="1:4" ht="12.75">
      <c r="A207" s="48" t="s">
        <v>23</v>
      </c>
      <c r="B207" s="52" t="s">
        <v>146</v>
      </c>
      <c r="C207" s="115">
        <v>72</v>
      </c>
      <c r="D207" s="52" t="s">
        <v>168</v>
      </c>
    </row>
    <row r="208" spans="1:4" ht="12.75">
      <c r="A208" s="48"/>
      <c r="B208" s="52"/>
      <c r="C208" s="115">
        <v>200</v>
      </c>
      <c r="D208" s="52" t="s">
        <v>169</v>
      </c>
    </row>
    <row r="209" spans="1:4" ht="12.75">
      <c r="A209" s="48"/>
      <c r="B209" s="90" t="s">
        <v>135</v>
      </c>
      <c r="C209" s="145">
        <f>SUM(C207:C208)</f>
        <v>272</v>
      </c>
      <c r="D209" s="52"/>
    </row>
    <row r="210" spans="1:4" ht="12.75">
      <c r="A210" s="48"/>
      <c r="B210" s="52"/>
      <c r="C210" s="4"/>
      <c r="D210" s="1"/>
    </row>
    <row r="211" spans="1:4" ht="12.75">
      <c r="A211" s="48" t="s">
        <v>60</v>
      </c>
      <c r="B211" s="67" t="s">
        <v>166</v>
      </c>
      <c r="C211" s="100">
        <v>26.4</v>
      </c>
      <c r="D211" s="94" t="s">
        <v>167</v>
      </c>
    </row>
    <row r="212" spans="1:4" ht="12.75">
      <c r="A212" s="7"/>
      <c r="B212" s="7"/>
      <c r="C212" s="8">
        <f>SUM(C205+C209+C211)</f>
        <v>952</v>
      </c>
      <c r="D212" s="7"/>
    </row>
    <row r="213" spans="1:4" ht="12.75">
      <c r="A213" s="48">
        <v>42948</v>
      </c>
      <c r="B213" s="1"/>
      <c r="C213" s="4"/>
      <c r="D213" s="1"/>
    </row>
    <row r="214" spans="1:4" ht="12.75">
      <c r="A214" s="48" t="s">
        <v>24</v>
      </c>
      <c r="B214" s="52" t="s">
        <v>81</v>
      </c>
      <c r="C214" s="100">
        <v>8.66</v>
      </c>
      <c r="D214" s="52" t="s">
        <v>155</v>
      </c>
    </row>
    <row r="215" spans="1:4" ht="12.75">
      <c r="A215" s="23"/>
      <c r="B215" s="52" t="s">
        <v>26</v>
      </c>
      <c r="C215" s="100">
        <v>339.37</v>
      </c>
      <c r="D215" s="67" t="s">
        <v>185</v>
      </c>
    </row>
    <row r="216" spans="1:4" ht="12.75">
      <c r="A216" s="23"/>
      <c r="B216" s="52" t="s">
        <v>26</v>
      </c>
      <c r="C216" s="100">
        <v>14.92</v>
      </c>
      <c r="D216" s="67" t="s">
        <v>186</v>
      </c>
    </row>
    <row r="217" spans="1:4" ht="12.75">
      <c r="A217" s="23"/>
      <c r="B217" s="52" t="s">
        <v>33</v>
      </c>
      <c r="C217" s="100">
        <v>20.83</v>
      </c>
      <c r="D217" s="67" t="s">
        <v>100</v>
      </c>
    </row>
    <row r="218" spans="1:4" ht="12.75">
      <c r="A218" s="23"/>
      <c r="B218" s="90" t="s">
        <v>135</v>
      </c>
      <c r="C218" s="91">
        <f>SUM(C214:C217)</f>
        <v>383.78000000000003</v>
      </c>
      <c r="D218" s="52"/>
    </row>
    <row r="219" spans="1:4" ht="12.75">
      <c r="A219" s="23"/>
      <c r="B219" s="90"/>
      <c r="C219" s="91"/>
      <c r="D219" s="52"/>
    </row>
    <row r="220" spans="1:4" ht="12.75">
      <c r="A220" s="48" t="s">
        <v>67</v>
      </c>
      <c r="B220" s="52" t="s">
        <v>170</v>
      </c>
      <c r="C220" s="115">
        <v>5000</v>
      </c>
      <c r="D220" s="52" t="s">
        <v>232</v>
      </c>
    </row>
    <row r="221" spans="1:4" ht="12.75" customHeight="1">
      <c r="A221" s="7"/>
      <c r="B221" s="7"/>
      <c r="C221" s="8">
        <f>SUM(C218+C220)</f>
        <v>5383.78</v>
      </c>
      <c r="D221" s="7"/>
    </row>
    <row r="222" spans="1:4" ht="12.75" customHeight="1">
      <c r="A222" s="48">
        <v>42979</v>
      </c>
      <c r="B222" s="1"/>
      <c r="C222" s="4"/>
      <c r="D222" s="1"/>
    </row>
    <row r="223" spans="1:4" ht="12.75" customHeight="1">
      <c r="A223" s="48" t="s">
        <v>24</v>
      </c>
      <c r="B223" s="52" t="s">
        <v>81</v>
      </c>
      <c r="C223" s="100">
        <v>39.28</v>
      </c>
      <c r="D223" s="52" t="s">
        <v>155</v>
      </c>
    </row>
    <row r="224" spans="1:4" ht="12.75" customHeight="1">
      <c r="A224" s="23"/>
      <c r="B224" s="90"/>
      <c r="C224" s="145"/>
      <c r="D224" s="1"/>
    </row>
    <row r="225" spans="1:4" ht="12.75" customHeight="1">
      <c r="A225" s="48" t="s">
        <v>23</v>
      </c>
      <c r="B225" s="52" t="s">
        <v>146</v>
      </c>
      <c r="C225" s="115">
        <v>215.81</v>
      </c>
      <c r="D225" s="52" t="s">
        <v>156</v>
      </c>
    </row>
    <row r="226" spans="1:4" ht="12.75" customHeight="1">
      <c r="A226" s="48"/>
      <c r="B226" s="52"/>
      <c r="C226" s="115"/>
      <c r="D226" s="52"/>
    </row>
    <row r="227" spans="1:4" ht="12.75" customHeight="1">
      <c r="A227" s="48" t="s">
        <v>60</v>
      </c>
      <c r="B227" s="52" t="s">
        <v>171</v>
      </c>
      <c r="C227" s="115">
        <v>293.25</v>
      </c>
      <c r="D227" s="52" t="s">
        <v>172</v>
      </c>
    </row>
    <row r="228" spans="1:4" ht="12.75" customHeight="1">
      <c r="A228" s="48"/>
      <c r="B228" s="52" t="s">
        <v>173</v>
      </c>
      <c r="C228" s="115">
        <v>622.8</v>
      </c>
      <c r="D228" s="52" t="s">
        <v>174</v>
      </c>
    </row>
    <row r="229" spans="1:4" ht="12.75" customHeight="1">
      <c r="A229" s="48"/>
      <c r="B229" s="90" t="s">
        <v>135</v>
      </c>
      <c r="C229" s="145">
        <f>SUM(C227:C228)</f>
        <v>916.05</v>
      </c>
      <c r="D229" s="52"/>
    </row>
    <row r="230" spans="1:4" ht="12.75" customHeight="1">
      <c r="A230" s="7"/>
      <c r="B230" s="7"/>
      <c r="C230" s="8">
        <f>SUM(C223+C225+C229)</f>
        <v>1171.1399999999999</v>
      </c>
      <c r="D230" s="7"/>
    </row>
    <row r="231" spans="1:4" ht="12.75" hidden="1">
      <c r="A231" s="48">
        <v>40817</v>
      </c>
      <c r="B231" s="1"/>
      <c r="C231" s="4"/>
      <c r="D231" s="1"/>
    </row>
    <row r="232" spans="1:4" ht="12.75" hidden="1">
      <c r="A232" s="48" t="s">
        <v>48</v>
      </c>
      <c r="B232" s="52" t="s">
        <v>49</v>
      </c>
      <c r="C232" s="4">
        <v>151.13</v>
      </c>
      <c r="D232" s="1"/>
    </row>
    <row r="233" spans="1:4" ht="12.75" hidden="1">
      <c r="A233" s="23"/>
      <c r="B233" s="1"/>
      <c r="C233" s="4"/>
      <c r="D233" s="1"/>
    </row>
    <row r="234" spans="1:4" ht="12.75" hidden="1">
      <c r="A234" s="48" t="s">
        <v>24</v>
      </c>
      <c r="B234" s="52" t="s">
        <v>25</v>
      </c>
      <c r="C234" s="4">
        <v>46.25</v>
      </c>
      <c r="D234" s="52" t="s">
        <v>101</v>
      </c>
    </row>
    <row r="235" spans="1:4" ht="12.75" hidden="1">
      <c r="A235" s="23"/>
      <c r="B235" s="52"/>
      <c r="C235" s="4"/>
      <c r="D235" s="1"/>
    </row>
    <row r="236" spans="1:4" ht="12.75" hidden="1">
      <c r="A236" s="48" t="s">
        <v>27</v>
      </c>
      <c r="B236" s="52" t="s">
        <v>107</v>
      </c>
      <c r="C236" s="4">
        <v>59.09</v>
      </c>
      <c r="D236" s="1"/>
    </row>
    <row r="237" spans="1:4" ht="12.75" hidden="1">
      <c r="A237" s="7"/>
      <c r="B237" s="7"/>
      <c r="C237" s="8">
        <f>C236+C234+C232</f>
        <v>256.47</v>
      </c>
      <c r="D237" s="7"/>
    </row>
    <row r="238" spans="1:4" ht="12.75" hidden="1">
      <c r="A238" s="48">
        <v>40848</v>
      </c>
      <c r="B238" s="1"/>
      <c r="C238" s="4"/>
      <c r="D238" s="1"/>
    </row>
    <row r="239" spans="1:4" ht="12.75" hidden="1">
      <c r="A239" s="48" t="s">
        <v>48</v>
      </c>
      <c r="B239" s="52" t="s">
        <v>49</v>
      </c>
      <c r="C239" s="4">
        <v>681.88</v>
      </c>
      <c r="D239" s="1"/>
    </row>
    <row r="240" spans="1:4" ht="12.75" hidden="1">
      <c r="A240" s="23"/>
      <c r="B240" s="1"/>
      <c r="C240" s="4"/>
      <c r="D240" s="1"/>
    </row>
    <row r="241" spans="1:4" ht="12.75" hidden="1">
      <c r="A241" s="48" t="s">
        <v>24</v>
      </c>
      <c r="B241" s="52" t="s">
        <v>33</v>
      </c>
      <c r="C241" s="4">
        <v>81.03</v>
      </c>
      <c r="D241" s="52" t="s">
        <v>100</v>
      </c>
    </row>
    <row r="242" spans="1:4" ht="12.75" hidden="1">
      <c r="A242" s="23"/>
      <c r="B242" s="52" t="s">
        <v>25</v>
      </c>
      <c r="C242" s="4">
        <v>33</v>
      </c>
      <c r="D242" s="1" t="s">
        <v>101</v>
      </c>
    </row>
    <row r="243" spans="1:4" ht="12.75" hidden="1">
      <c r="A243" s="23"/>
      <c r="B243" s="52" t="s">
        <v>81</v>
      </c>
      <c r="C243" s="4">
        <v>6.72</v>
      </c>
      <c r="D243" s="52" t="s">
        <v>105</v>
      </c>
    </row>
    <row r="244" spans="1:4" ht="12.75" hidden="1">
      <c r="A244" s="23"/>
      <c r="B244" s="90" t="s">
        <v>9</v>
      </c>
      <c r="C244" s="91">
        <f>SUM(C241:C243)</f>
        <v>120.75</v>
      </c>
      <c r="D244" s="1"/>
    </row>
    <row r="245" spans="1:4" ht="12.75" hidden="1">
      <c r="A245" s="23"/>
      <c r="B245" s="52"/>
      <c r="C245" s="4"/>
      <c r="D245" s="1"/>
    </row>
    <row r="246" spans="1:4" ht="12.75" hidden="1">
      <c r="A246" s="48" t="s">
        <v>23</v>
      </c>
      <c r="B246" s="52" t="s">
        <v>102</v>
      </c>
      <c r="C246" s="4">
        <v>285</v>
      </c>
      <c r="D246" s="1"/>
    </row>
    <row r="247" spans="1:4" ht="12.75" hidden="1">
      <c r="A247" s="23"/>
      <c r="B247" s="1"/>
      <c r="C247" s="4"/>
      <c r="D247" s="1"/>
    </row>
    <row r="248" spans="1:4" ht="12.75" hidden="1">
      <c r="A248" s="48" t="s">
        <v>27</v>
      </c>
      <c r="B248" s="52" t="s">
        <v>108</v>
      </c>
      <c r="C248" s="4">
        <v>105.22</v>
      </c>
      <c r="D248" s="1"/>
    </row>
    <row r="249" spans="1:4" ht="12.75" hidden="1">
      <c r="A249" s="7"/>
      <c r="B249" s="7"/>
      <c r="C249" s="8">
        <f>C248+C244+C246+C239</f>
        <v>1192.85</v>
      </c>
      <c r="D249" s="7"/>
    </row>
    <row r="250" spans="1:4" ht="12.75" hidden="1">
      <c r="A250" s="48">
        <v>40878</v>
      </c>
      <c r="B250" s="1"/>
      <c r="C250" s="4"/>
      <c r="D250" s="1"/>
    </row>
    <row r="251" spans="1:4" ht="12.75" hidden="1">
      <c r="A251" s="48" t="s">
        <v>48</v>
      </c>
      <c r="B251" s="52" t="s">
        <v>49</v>
      </c>
      <c r="C251" s="4">
        <v>17.13</v>
      </c>
      <c r="D251" s="1"/>
    </row>
    <row r="252" spans="1:4" ht="12.75" hidden="1">
      <c r="A252" s="23"/>
      <c r="B252" s="1"/>
      <c r="C252" s="4"/>
      <c r="D252" s="1"/>
    </row>
    <row r="253" spans="1:4" ht="12.75" hidden="1">
      <c r="A253" s="48" t="s">
        <v>24</v>
      </c>
      <c r="B253" s="52" t="s">
        <v>25</v>
      </c>
      <c r="C253" s="4">
        <v>35.15</v>
      </c>
      <c r="D253" s="52" t="s">
        <v>101</v>
      </c>
    </row>
    <row r="254" spans="1:4" ht="12.75" hidden="1">
      <c r="A254" s="23"/>
      <c r="B254" s="52" t="s">
        <v>81</v>
      </c>
      <c r="C254" s="4">
        <v>5</v>
      </c>
      <c r="D254" s="52" t="s">
        <v>105</v>
      </c>
    </row>
    <row r="255" spans="1:4" ht="12.75" hidden="1">
      <c r="A255" s="23"/>
      <c r="B255" s="90" t="s">
        <v>9</v>
      </c>
      <c r="C255" s="91">
        <f>SUM(C253:C254)</f>
        <v>40.15</v>
      </c>
      <c r="D255" s="1"/>
    </row>
    <row r="256" spans="1:4" ht="12.75" hidden="1">
      <c r="A256" s="23"/>
      <c r="B256" s="52"/>
      <c r="C256" s="4"/>
      <c r="D256" s="1"/>
    </row>
    <row r="257" spans="1:4" ht="12.75" hidden="1">
      <c r="A257" s="48" t="s">
        <v>27</v>
      </c>
      <c r="B257" s="52" t="s">
        <v>109</v>
      </c>
      <c r="C257" s="4">
        <v>29.88</v>
      </c>
      <c r="D257" s="1"/>
    </row>
    <row r="258" spans="1:4" ht="12.75" hidden="1">
      <c r="A258" s="7"/>
      <c r="B258" s="7"/>
      <c r="C258" s="8">
        <f>C257+C255+C251</f>
        <v>87.16</v>
      </c>
      <c r="D258" s="7"/>
    </row>
    <row r="259" spans="1:4" ht="12.75" hidden="1">
      <c r="A259" s="48">
        <v>40909</v>
      </c>
      <c r="B259" s="1"/>
      <c r="C259" s="4"/>
      <c r="D259" s="1"/>
    </row>
    <row r="260" spans="1:4" ht="12.75" hidden="1">
      <c r="A260" s="48" t="s">
        <v>48</v>
      </c>
      <c r="B260" s="52" t="s">
        <v>49</v>
      </c>
      <c r="C260" s="4">
        <v>28.29</v>
      </c>
      <c r="D260" s="1"/>
    </row>
    <row r="261" spans="1:4" ht="12.75" hidden="1">
      <c r="A261" s="23"/>
      <c r="B261" s="1"/>
      <c r="C261" s="4"/>
      <c r="D261" s="1"/>
    </row>
    <row r="262" spans="1:4" ht="12.75" hidden="1">
      <c r="A262" s="48" t="s">
        <v>24</v>
      </c>
      <c r="B262" s="52" t="s">
        <v>25</v>
      </c>
      <c r="C262" s="4">
        <v>27.25</v>
      </c>
      <c r="D262" s="1" t="s">
        <v>101</v>
      </c>
    </row>
    <row r="263" spans="1:4" ht="12.75" hidden="1">
      <c r="A263" s="23"/>
      <c r="B263" s="52" t="s">
        <v>81</v>
      </c>
      <c r="C263" s="4">
        <v>12.12</v>
      </c>
      <c r="D263" s="52" t="s">
        <v>105</v>
      </c>
    </row>
    <row r="264" spans="1:4" ht="12.75" hidden="1">
      <c r="A264" s="23"/>
      <c r="B264" s="90" t="s">
        <v>9</v>
      </c>
      <c r="C264" s="91">
        <f>SUM(C262:C263)</f>
        <v>39.37</v>
      </c>
      <c r="D264" s="1"/>
    </row>
    <row r="265" spans="1:4" ht="12.75" hidden="1">
      <c r="A265" s="23"/>
      <c r="B265" s="1"/>
      <c r="C265" s="4"/>
      <c r="D265" s="1"/>
    </row>
    <row r="266" spans="1:4" ht="12.75" hidden="1">
      <c r="A266" s="48" t="s">
        <v>67</v>
      </c>
      <c r="B266" s="52" t="s">
        <v>106</v>
      </c>
      <c r="C266" s="4">
        <v>120</v>
      </c>
      <c r="D266" s="52" t="s">
        <v>119</v>
      </c>
    </row>
    <row r="267" spans="1:4" ht="12.75" hidden="1">
      <c r="A267" s="23"/>
      <c r="B267" s="1"/>
      <c r="C267" s="4"/>
      <c r="D267" s="1"/>
    </row>
    <row r="268" spans="1:4" ht="12.75" hidden="1">
      <c r="A268" s="48" t="s">
        <v>27</v>
      </c>
      <c r="B268" s="52" t="s">
        <v>117</v>
      </c>
      <c r="C268" s="4">
        <v>53.24</v>
      </c>
      <c r="D268" s="1"/>
    </row>
    <row r="269" spans="1:4" ht="12.75" hidden="1">
      <c r="A269" s="7"/>
      <c r="B269" s="7"/>
      <c r="C269" s="8">
        <f>C268+C264+C266+C260</f>
        <v>240.9</v>
      </c>
      <c r="D269" s="7"/>
    </row>
    <row r="270" spans="1:4" ht="12.75" hidden="1">
      <c r="A270" s="48">
        <v>40940</v>
      </c>
      <c r="B270" s="1"/>
      <c r="C270" s="4"/>
      <c r="D270" s="1"/>
    </row>
    <row r="271" spans="1:4" ht="12.75" hidden="1">
      <c r="A271" s="48" t="s">
        <v>48</v>
      </c>
      <c r="B271" s="52" t="s">
        <v>49</v>
      </c>
      <c r="C271" s="4">
        <v>35</v>
      </c>
      <c r="D271" s="1"/>
    </row>
    <row r="272" spans="1:4" ht="12.75" hidden="1">
      <c r="A272" s="23"/>
      <c r="B272" s="1"/>
      <c r="C272" s="4"/>
      <c r="D272" s="1"/>
    </row>
    <row r="273" spans="1:4" ht="12.75" hidden="1">
      <c r="A273" s="48" t="s">
        <v>24</v>
      </c>
      <c r="B273" s="52" t="s">
        <v>33</v>
      </c>
      <c r="C273" s="4">
        <v>9.91</v>
      </c>
      <c r="D273" s="52" t="s">
        <v>100</v>
      </c>
    </row>
    <row r="274" spans="1:4" ht="12.75" hidden="1">
      <c r="A274" s="23"/>
      <c r="B274" s="52" t="s">
        <v>25</v>
      </c>
      <c r="C274" s="4">
        <v>27.25</v>
      </c>
      <c r="D274" s="1" t="s">
        <v>101</v>
      </c>
    </row>
    <row r="275" spans="1:4" ht="12.75" hidden="1">
      <c r="A275" s="23"/>
      <c r="B275" s="90" t="s">
        <v>9</v>
      </c>
      <c r="C275" s="91">
        <f>SUM(C273:C274)</f>
        <v>37.16</v>
      </c>
      <c r="D275" s="1"/>
    </row>
    <row r="276" spans="1:4" ht="12.75" hidden="1">
      <c r="A276" s="23"/>
      <c r="B276" s="1"/>
      <c r="C276" s="4"/>
      <c r="D276" s="1"/>
    </row>
    <row r="277" spans="1:4" ht="12.75" hidden="1">
      <c r="A277" s="48" t="s">
        <v>27</v>
      </c>
      <c r="B277" s="52" t="s">
        <v>118</v>
      </c>
      <c r="C277" s="4">
        <v>37.09</v>
      </c>
      <c r="D277" s="1"/>
    </row>
    <row r="278" spans="1:4" ht="12.75" hidden="1">
      <c r="A278" s="7"/>
      <c r="B278" s="7"/>
      <c r="C278" s="8">
        <f>C271+C275+C277</f>
        <v>109.25</v>
      </c>
      <c r="D278" s="7"/>
    </row>
    <row r="279" spans="1:4" ht="12.75" hidden="1">
      <c r="A279" s="48">
        <v>40969</v>
      </c>
      <c r="B279" s="1"/>
      <c r="C279" s="4"/>
      <c r="D279" s="1"/>
    </row>
    <row r="280" spans="1:4" ht="12.75" hidden="1">
      <c r="A280" s="48" t="s">
        <v>48</v>
      </c>
      <c r="B280" s="52" t="s">
        <v>49</v>
      </c>
      <c r="C280" s="4">
        <v>508.93</v>
      </c>
      <c r="D280" s="1"/>
    </row>
    <row r="281" spans="1:4" ht="12.75" hidden="1">
      <c r="A281" s="23"/>
      <c r="B281" s="1"/>
      <c r="C281" s="4"/>
      <c r="D281" s="1"/>
    </row>
    <row r="282" spans="1:4" ht="12.75" hidden="1">
      <c r="A282" s="48" t="s">
        <v>24</v>
      </c>
      <c r="B282" s="52" t="s">
        <v>25</v>
      </c>
      <c r="C282" s="4">
        <v>58.15</v>
      </c>
      <c r="D282" s="1" t="s">
        <v>101</v>
      </c>
    </row>
    <row r="283" spans="1:4" ht="12.75" hidden="1">
      <c r="A283" s="23"/>
      <c r="B283" s="52" t="s">
        <v>104</v>
      </c>
      <c r="C283" s="4">
        <v>69.08</v>
      </c>
      <c r="D283" s="52"/>
    </row>
    <row r="284" spans="1:4" ht="12.75" hidden="1">
      <c r="A284" s="23"/>
      <c r="B284" s="90" t="s">
        <v>9</v>
      </c>
      <c r="C284" s="91">
        <f>SUM(C282:C283)</f>
        <v>127.22999999999999</v>
      </c>
      <c r="D284" s="1"/>
    </row>
    <row r="285" spans="1:4" ht="12.75" hidden="1">
      <c r="A285" s="23"/>
      <c r="B285" s="1"/>
      <c r="C285" s="4"/>
      <c r="D285" s="1"/>
    </row>
    <row r="286" spans="1:4" ht="12.75" hidden="1">
      <c r="A286" s="48" t="s">
        <v>27</v>
      </c>
      <c r="B286" s="52" t="s">
        <v>124</v>
      </c>
      <c r="C286" s="4">
        <v>35.1</v>
      </c>
      <c r="D286" s="1"/>
    </row>
    <row r="287" spans="1:4" ht="12.75" hidden="1">
      <c r="A287" s="7"/>
      <c r="B287" s="7"/>
      <c r="C287" s="8">
        <f>C286+C284+C280</f>
        <v>671.26</v>
      </c>
      <c r="D287" s="7"/>
    </row>
    <row r="288" spans="1:4" ht="12.75" hidden="1">
      <c r="A288" s="48">
        <v>41000</v>
      </c>
      <c r="B288" s="1"/>
      <c r="C288" s="4"/>
      <c r="D288" s="1"/>
    </row>
    <row r="289" spans="1:4" ht="12.75" hidden="1">
      <c r="A289" s="48" t="s">
        <v>48</v>
      </c>
      <c r="B289" s="52" t="s">
        <v>49</v>
      </c>
      <c r="C289" s="4">
        <v>868.66</v>
      </c>
      <c r="D289" s="1"/>
    </row>
    <row r="290" spans="1:4" ht="12.75" hidden="1">
      <c r="A290" s="23"/>
      <c r="B290" s="1"/>
      <c r="C290" s="4"/>
      <c r="D290" s="1"/>
    </row>
    <row r="291" spans="1:4" ht="12.75" hidden="1">
      <c r="A291" s="48" t="s">
        <v>24</v>
      </c>
      <c r="B291" s="52" t="s">
        <v>25</v>
      </c>
      <c r="C291" s="4">
        <v>48.8</v>
      </c>
      <c r="D291" s="1" t="s">
        <v>101</v>
      </c>
    </row>
    <row r="292" spans="1:4" ht="12.75" hidden="1">
      <c r="A292" s="23"/>
      <c r="B292" s="52" t="s">
        <v>81</v>
      </c>
      <c r="C292" s="4">
        <v>51.8</v>
      </c>
      <c r="D292" s="52" t="s">
        <v>105</v>
      </c>
    </row>
    <row r="293" spans="1:4" ht="12.75" hidden="1">
      <c r="A293" s="23"/>
      <c r="B293" s="90" t="s">
        <v>9</v>
      </c>
      <c r="C293" s="91">
        <f>SUM(C291:C292)</f>
        <v>100.6</v>
      </c>
      <c r="D293" s="1"/>
    </row>
    <row r="294" spans="1:4" ht="12.75" hidden="1">
      <c r="A294" s="23"/>
      <c r="B294" s="1"/>
      <c r="C294" s="4"/>
      <c r="D294" s="1"/>
    </row>
    <row r="295" spans="1:4" ht="12.75" hidden="1">
      <c r="A295" s="48" t="s">
        <v>67</v>
      </c>
      <c r="B295" s="52" t="s">
        <v>106</v>
      </c>
      <c r="C295" s="4">
        <v>120</v>
      </c>
      <c r="D295" s="52" t="s">
        <v>119</v>
      </c>
    </row>
    <row r="296" spans="1:4" ht="12.75" hidden="1">
      <c r="A296" s="48"/>
      <c r="B296" s="52"/>
      <c r="C296" s="4"/>
      <c r="D296" s="52"/>
    </row>
    <row r="297" spans="1:4" ht="12.75" hidden="1">
      <c r="A297" s="48" t="s">
        <v>23</v>
      </c>
      <c r="B297" s="52" t="s">
        <v>102</v>
      </c>
      <c r="C297" s="4">
        <v>288</v>
      </c>
      <c r="D297" s="52"/>
    </row>
    <row r="298" spans="1:4" ht="12.75" hidden="1">
      <c r="A298" s="23"/>
      <c r="B298" s="1"/>
      <c r="C298" s="4"/>
      <c r="D298" s="1"/>
    </row>
    <row r="299" spans="1:4" ht="12.75" hidden="1">
      <c r="A299" s="48" t="s">
        <v>27</v>
      </c>
      <c r="B299" s="52" t="s">
        <v>125</v>
      </c>
      <c r="C299" s="4">
        <v>11</v>
      </c>
      <c r="D299" s="1"/>
    </row>
    <row r="300" spans="1:4" ht="12.75" hidden="1">
      <c r="A300" s="7"/>
      <c r="B300" s="7"/>
      <c r="C300" s="8">
        <f>C299+C293+C295+C289+C297</f>
        <v>1388.26</v>
      </c>
      <c r="D300" s="7"/>
    </row>
    <row r="301" spans="1:4" ht="12.75" hidden="1">
      <c r="A301" s="48">
        <v>41030</v>
      </c>
      <c r="B301" s="1"/>
      <c r="C301" s="4"/>
      <c r="D301" s="1"/>
    </row>
    <row r="302" spans="1:4" ht="12.75" hidden="1">
      <c r="A302" s="48" t="s">
        <v>48</v>
      </c>
      <c r="B302" s="52" t="s">
        <v>49</v>
      </c>
      <c r="C302" s="4">
        <v>34.1</v>
      </c>
      <c r="D302" s="1"/>
    </row>
    <row r="303" spans="1:4" ht="12.75" hidden="1">
      <c r="A303" s="23"/>
      <c r="B303" s="1"/>
      <c r="C303" s="4"/>
      <c r="D303" s="1"/>
    </row>
    <row r="304" spans="1:4" ht="12.75" hidden="1">
      <c r="A304" s="48" t="s">
        <v>24</v>
      </c>
      <c r="B304" s="52" t="s">
        <v>25</v>
      </c>
      <c r="C304" s="4">
        <v>33</v>
      </c>
      <c r="D304" s="1" t="s">
        <v>101</v>
      </c>
    </row>
    <row r="305" spans="1:4" ht="12.75" hidden="1">
      <c r="A305" s="23"/>
      <c r="B305" s="52" t="s">
        <v>81</v>
      </c>
      <c r="C305" s="4">
        <v>6.02</v>
      </c>
      <c r="D305" s="52" t="s">
        <v>105</v>
      </c>
    </row>
    <row r="306" spans="1:4" ht="12.75" hidden="1">
      <c r="A306" s="23"/>
      <c r="B306" s="90" t="s">
        <v>9</v>
      </c>
      <c r="C306" s="91">
        <f>SUM(C304:C305)</f>
        <v>39.019999999999996</v>
      </c>
      <c r="D306" s="1"/>
    </row>
    <row r="307" spans="1:4" ht="12.75" hidden="1">
      <c r="A307" s="23"/>
      <c r="B307" s="1"/>
      <c r="C307" s="4"/>
      <c r="D307" s="1"/>
    </row>
    <row r="308" spans="1:4" ht="12.75" hidden="1">
      <c r="A308" s="48" t="s">
        <v>27</v>
      </c>
      <c r="B308" s="52" t="s">
        <v>126</v>
      </c>
      <c r="C308" s="4">
        <v>33</v>
      </c>
      <c r="D308" s="1"/>
    </row>
    <row r="309" spans="1:4" ht="12.75" hidden="1">
      <c r="A309" s="7"/>
      <c r="B309" s="7"/>
      <c r="C309" s="8">
        <f>C308+C306+C302</f>
        <v>106.12</v>
      </c>
      <c r="D309" s="7"/>
    </row>
    <row r="310" spans="1:4" ht="12.75" hidden="1">
      <c r="A310" s="48">
        <v>41061</v>
      </c>
      <c r="B310" s="1"/>
      <c r="C310" s="4"/>
      <c r="D310" s="1"/>
    </row>
    <row r="311" spans="1:4" ht="12.75" hidden="1">
      <c r="A311" s="48" t="s">
        <v>67</v>
      </c>
      <c r="B311" s="52" t="s">
        <v>106</v>
      </c>
      <c r="C311" s="4">
        <v>120</v>
      </c>
      <c r="D311" s="52" t="s">
        <v>119</v>
      </c>
    </row>
    <row r="312" spans="1:4" ht="12.75" hidden="1">
      <c r="A312" s="23"/>
      <c r="B312" s="1"/>
      <c r="C312" s="4"/>
      <c r="D312" s="1"/>
    </row>
    <row r="313" spans="1:4" ht="12.75" hidden="1">
      <c r="A313" s="48" t="s">
        <v>77</v>
      </c>
      <c r="B313" s="52" t="s">
        <v>141</v>
      </c>
      <c r="C313" s="4">
        <v>160</v>
      </c>
      <c r="D313" s="1" t="s">
        <v>127</v>
      </c>
    </row>
    <row r="314" spans="1:4" ht="12.75" hidden="1">
      <c r="A314" s="7"/>
      <c r="B314" s="7"/>
      <c r="C314" s="8">
        <f>C313+C311</f>
        <v>280</v>
      </c>
      <c r="D314" s="7"/>
    </row>
    <row r="315" spans="1:4" ht="12.75">
      <c r="A315" s="48">
        <v>43009</v>
      </c>
      <c r="B315" s="1"/>
      <c r="C315" s="4"/>
      <c r="D315" s="1"/>
    </row>
    <row r="316" spans="1:4" ht="12.75">
      <c r="A316" s="48" t="s">
        <v>24</v>
      </c>
      <c r="B316" s="52" t="s">
        <v>152</v>
      </c>
      <c r="C316" s="100">
        <v>17.93</v>
      </c>
      <c r="D316" s="52" t="s">
        <v>155</v>
      </c>
    </row>
    <row r="317" spans="1:4" ht="12.75">
      <c r="A317" s="23"/>
      <c r="B317" s="52" t="s">
        <v>26</v>
      </c>
      <c r="C317" s="100">
        <v>117.25</v>
      </c>
      <c r="D317" s="52" t="s">
        <v>189</v>
      </c>
    </row>
    <row r="318" spans="1:4" ht="12.75">
      <c r="A318" s="23"/>
      <c r="B318" s="90" t="s">
        <v>135</v>
      </c>
      <c r="C318" s="91">
        <f>SUM(C316:C317)</f>
        <v>135.18</v>
      </c>
      <c r="D318" s="1"/>
    </row>
    <row r="319" spans="1:4" ht="12.75">
      <c r="A319" s="23"/>
      <c r="B319" s="90"/>
      <c r="C319" s="91"/>
      <c r="D319" s="1"/>
    </row>
    <row r="320" spans="1:4" ht="12.75">
      <c r="A320" s="48" t="s">
        <v>67</v>
      </c>
      <c r="B320" s="52" t="s">
        <v>175</v>
      </c>
      <c r="C320" s="115">
        <v>1000</v>
      </c>
      <c r="D320" s="52" t="s">
        <v>176</v>
      </c>
    </row>
    <row r="321" spans="1:4" ht="12.75">
      <c r="A321" s="7"/>
      <c r="B321" s="7"/>
      <c r="C321" s="8">
        <f>C318+C320</f>
        <v>1135.18</v>
      </c>
      <c r="D321" s="7"/>
    </row>
    <row r="322" spans="1:4" ht="12.75">
      <c r="A322" s="150">
        <v>43040</v>
      </c>
      <c r="B322" s="49"/>
      <c r="C322" s="100"/>
      <c r="D322" s="49"/>
    </row>
    <row r="323" spans="1:4" ht="12.75">
      <c r="A323" s="82" t="s">
        <v>24</v>
      </c>
      <c r="B323" s="67" t="s">
        <v>152</v>
      </c>
      <c r="C323" s="100">
        <v>34.21</v>
      </c>
      <c r="D323" s="67" t="s">
        <v>155</v>
      </c>
    </row>
    <row r="324" spans="1:4" ht="12.75">
      <c r="A324" s="82"/>
      <c r="B324" s="49"/>
      <c r="C324" s="100"/>
      <c r="D324" s="49"/>
    </row>
    <row r="325" spans="1:4" ht="12.75">
      <c r="A325" s="82" t="s">
        <v>60</v>
      </c>
      <c r="B325" s="67" t="s">
        <v>177</v>
      </c>
      <c r="C325" s="100">
        <v>196.67</v>
      </c>
      <c r="D325" s="67" t="s">
        <v>178</v>
      </c>
    </row>
    <row r="326" spans="1:4" ht="12.75">
      <c r="A326" s="7"/>
      <c r="B326" s="7"/>
      <c r="C326" s="8">
        <f>SUM(C323:C325)</f>
        <v>230.88</v>
      </c>
      <c r="D326" s="7"/>
    </row>
    <row r="327" spans="1:4" ht="12.75">
      <c r="A327" s="48">
        <v>43070</v>
      </c>
      <c r="B327" s="1"/>
      <c r="C327" s="4"/>
      <c r="D327" s="1"/>
    </row>
    <row r="328" spans="1:4" ht="12.75">
      <c r="A328" s="48" t="s">
        <v>48</v>
      </c>
      <c r="B328" s="52" t="s">
        <v>179</v>
      </c>
      <c r="C328" s="4">
        <v>540</v>
      </c>
      <c r="D328" s="52" t="s">
        <v>180</v>
      </c>
    </row>
    <row r="329" spans="1:4" ht="12.75">
      <c r="A329" s="48"/>
      <c r="B329" s="1"/>
      <c r="C329" s="4"/>
      <c r="D329" s="1"/>
    </row>
    <row r="330" spans="1:4" ht="12.75">
      <c r="A330" s="48" t="s">
        <v>24</v>
      </c>
      <c r="B330" s="52" t="s">
        <v>26</v>
      </c>
      <c r="C330" s="100">
        <v>77.79</v>
      </c>
      <c r="D330" s="52" t="s">
        <v>187</v>
      </c>
    </row>
    <row r="331" spans="1:4" ht="12.75">
      <c r="A331" s="48"/>
      <c r="B331" s="52" t="s">
        <v>152</v>
      </c>
      <c r="C331" s="4">
        <v>21.33</v>
      </c>
      <c r="D331" s="52" t="s">
        <v>155</v>
      </c>
    </row>
    <row r="332" spans="1:4" ht="12.75">
      <c r="A332" s="48"/>
      <c r="B332" s="52" t="s">
        <v>26</v>
      </c>
      <c r="C332" s="4">
        <v>188.06</v>
      </c>
      <c r="D332" s="52" t="s">
        <v>188</v>
      </c>
    </row>
    <row r="333" spans="1:4" ht="12.75">
      <c r="A333" s="48"/>
      <c r="B333" s="90" t="s">
        <v>135</v>
      </c>
      <c r="C333" s="91">
        <f>SUM(C330:C332)</f>
        <v>287.18</v>
      </c>
      <c r="D333" s="52"/>
    </row>
    <row r="334" spans="1:4" ht="12.75">
      <c r="A334" s="7"/>
      <c r="B334" s="7"/>
      <c r="C334" s="8">
        <f>C328+C333</f>
        <v>827.1800000000001</v>
      </c>
      <c r="D334" s="7"/>
    </row>
    <row r="335" spans="1:4" ht="12.75" customHeight="1">
      <c r="A335" s="48">
        <v>43101</v>
      </c>
      <c r="B335" s="1"/>
      <c r="C335" s="4"/>
      <c r="D335" s="1"/>
    </row>
    <row r="336" spans="1:4" ht="12.75" customHeight="1">
      <c r="A336" s="48" t="s">
        <v>24</v>
      </c>
      <c r="B336" s="52" t="s">
        <v>238</v>
      </c>
      <c r="C336" s="100">
        <v>16.51</v>
      </c>
      <c r="D336" s="52" t="s">
        <v>155</v>
      </c>
    </row>
    <row r="337" spans="1:4" ht="12.75" customHeight="1">
      <c r="A337" s="23"/>
      <c r="B337" s="52" t="s">
        <v>26</v>
      </c>
      <c r="C337" s="100">
        <v>34.12</v>
      </c>
      <c r="D337" s="67" t="s">
        <v>297</v>
      </c>
    </row>
    <row r="338" spans="1:4" ht="12.75" customHeight="1">
      <c r="A338" s="48"/>
      <c r="B338" s="90" t="s">
        <v>135</v>
      </c>
      <c r="C338" s="145">
        <f>SUM(C336:C337)</f>
        <v>50.629999999999995</v>
      </c>
      <c r="D338" s="52"/>
    </row>
    <row r="339" spans="1:4" ht="12.75" customHeight="1">
      <c r="A339" s="7"/>
      <c r="B339" s="7"/>
      <c r="C339" s="8">
        <f>C338</f>
        <v>50.629999999999995</v>
      </c>
      <c r="D339" s="7"/>
    </row>
    <row r="340" spans="1:4" ht="12.75" customHeight="1">
      <c r="A340" s="48">
        <v>43132</v>
      </c>
      <c r="B340" s="1"/>
      <c r="C340" s="4"/>
      <c r="D340" s="1"/>
    </row>
    <row r="341" spans="1:4" ht="12.75" customHeight="1">
      <c r="A341" s="48" t="s">
        <v>24</v>
      </c>
      <c r="B341" s="52" t="s">
        <v>240</v>
      </c>
      <c r="C341" s="100">
        <v>400</v>
      </c>
      <c r="D341" s="67" t="s">
        <v>298</v>
      </c>
    </row>
    <row r="342" spans="1:4" ht="12.75" customHeight="1">
      <c r="A342" s="48"/>
      <c r="B342" s="52" t="s">
        <v>26</v>
      </c>
      <c r="C342" s="100">
        <v>267.99</v>
      </c>
      <c r="D342" s="67" t="s">
        <v>301</v>
      </c>
    </row>
    <row r="343" spans="1:4" ht="12.75" customHeight="1">
      <c r="A343" s="48"/>
      <c r="B343" s="52" t="s">
        <v>238</v>
      </c>
      <c r="C343" s="100">
        <v>47.99</v>
      </c>
      <c r="D343" s="52" t="s">
        <v>155</v>
      </c>
    </row>
    <row r="344" spans="1:4" ht="12.75" customHeight="1">
      <c r="A344" s="48"/>
      <c r="B344" s="90" t="s">
        <v>135</v>
      </c>
      <c r="C344" s="145">
        <f>SUM(C341:C343)</f>
        <v>715.98</v>
      </c>
      <c r="D344" s="52"/>
    </row>
    <row r="345" spans="1:4" ht="12.75" customHeight="1">
      <c r="A345" s="23"/>
      <c r="B345" s="90"/>
      <c r="C345" s="145"/>
      <c r="D345" s="1"/>
    </row>
    <row r="346" spans="1:4" ht="12.75" customHeight="1">
      <c r="A346" s="48" t="s">
        <v>23</v>
      </c>
      <c r="B346" s="52" t="s">
        <v>146</v>
      </c>
      <c r="C346" s="115">
        <v>169.5</v>
      </c>
      <c r="D346" s="52" t="s">
        <v>239</v>
      </c>
    </row>
    <row r="347" spans="1:4" ht="12.75" customHeight="1">
      <c r="A347" s="48"/>
      <c r="B347" s="52"/>
      <c r="C347" s="115"/>
      <c r="D347" s="52"/>
    </row>
    <row r="348" spans="1:4" ht="12.75" customHeight="1">
      <c r="A348" s="48" t="s">
        <v>60</v>
      </c>
      <c r="B348" s="52" t="s">
        <v>225</v>
      </c>
      <c r="C348" s="115">
        <v>390</v>
      </c>
      <c r="D348" s="52" t="s">
        <v>255</v>
      </c>
    </row>
    <row r="349" spans="1:4" ht="12.75" customHeight="1">
      <c r="A349" s="7"/>
      <c r="B349" s="7"/>
      <c r="C349" s="8">
        <f>C344+C346+C348</f>
        <v>1275.48</v>
      </c>
      <c r="D349" s="7"/>
    </row>
    <row r="350" spans="1:4" ht="12.75" customHeight="1">
      <c r="A350" s="48">
        <v>43160</v>
      </c>
      <c r="B350" s="1"/>
      <c r="C350" s="4"/>
      <c r="D350" s="1"/>
    </row>
    <row r="351" spans="1:4" ht="12.75" customHeight="1">
      <c r="A351" s="48" t="s">
        <v>24</v>
      </c>
      <c r="B351" s="52" t="s">
        <v>241</v>
      </c>
      <c r="C351" s="100">
        <v>97</v>
      </c>
      <c r="D351" s="52" t="s">
        <v>242</v>
      </c>
    </row>
    <row r="352" spans="1:4" ht="12.75" customHeight="1">
      <c r="A352" s="48"/>
      <c r="B352" s="52" t="s">
        <v>238</v>
      </c>
      <c r="C352" s="100">
        <v>14.04</v>
      </c>
      <c r="D352" s="52" t="s">
        <v>155</v>
      </c>
    </row>
    <row r="353" spans="1:4" ht="12.75" customHeight="1">
      <c r="A353" s="48"/>
      <c r="B353" s="52" t="s">
        <v>26</v>
      </c>
      <c r="C353" s="100">
        <v>128.11</v>
      </c>
      <c r="D353" s="67" t="s">
        <v>299</v>
      </c>
    </row>
    <row r="354" spans="1:4" ht="12.75" customHeight="1">
      <c r="A354" s="48"/>
      <c r="B354" s="52" t="s">
        <v>33</v>
      </c>
      <c r="C354" s="100">
        <v>218.13</v>
      </c>
      <c r="D354" s="52"/>
    </row>
    <row r="355" spans="1:4" ht="12.75" customHeight="1">
      <c r="A355" s="48"/>
      <c r="B355" s="90" t="s">
        <v>135</v>
      </c>
      <c r="C355" s="145">
        <f>SUM(C351:C354)</f>
        <v>457.28</v>
      </c>
      <c r="D355" s="52"/>
    </row>
    <row r="356" spans="1:4" ht="12.75" customHeight="1">
      <c r="A356" s="48"/>
      <c r="B356" s="52"/>
      <c r="C356" s="100"/>
      <c r="D356" s="52"/>
    </row>
    <row r="357" spans="1:4" ht="12.75" customHeight="1">
      <c r="A357" s="48" t="s">
        <v>23</v>
      </c>
      <c r="B357" s="52" t="s">
        <v>146</v>
      </c>
      <c r="C357" s="115">
        <v>82.89</v>
      </c>
      <c r="D357" s="52" t="s">
        <v>243</v>
      </c>
    </row>
    <row r="358" spans="1:4" ht="12.75" customHeight="1">
      <c r="A358" s="48"/>
      <c r="B358" s="52"/>
      <c r="C358" s="115"/>
      <c r="D358" s="52"/>
    </row>
    <row r="359" spans="1:4" ht="25.5" customHeight="1">
      <c r="A359" s="48" t="s">
        <v>60</v>
      </c>
      <c r="B359" s="94" t="s">
        <v>245</v>
      </c>
      <c r="C359" s="115">
        <v>550</v>
      </c>
      <c r="D359" s="52" t="s">
        <v>244</v>
      </c>
    </row>
    <row r="360" spans="1:4" ht="12.75" customHeight="1">
      <c r="A360" s="48"/>
      <c r="B360" s="52" t="s">
        <v>173</v>
      </c>
      <c r="C360" s="115">
        <v>1691.54</v>
      </c>
      <c r="D360" s="52" t="s">
        <v>246</v>
      </c>
    </row>
    <row r="361" spans="1:4" ht="12.75" customHeight="1">
      <c r="A361" s="48"/>
      <c r="B361" s="90" t="s">
        <v>135</v>
      </c>
      <c r="C361" s="145">
        <f>SUM(C359:C360)</f>
        <v>2241.54</v>
      </c>
      <c r="D361" s="52"/>
    </row>
    <row r="362" spans="1:4" ht="12.75" customHeight="1">
      <c r="A362" s="7"/>
      <c r="B362" s="7"/>
      <c r="C362" s="8">
        <f>C355+C357+C361</f>
        <v>2781.71</v>
      </c>
      <c r="D362" s="7"/>
    </row>
    <row r="363" spans="1:4" ht="12.75" customHeight="1">
      <c r="A363" s="48">
        <v>43191</v>
      </c>
      <c r="B363" s="1"/>
      <c r="C363" s="4"/>
      <c r="D363" s="1"/>
    </row>
    <row r="364" spans="1:4" ht="12.75" customHeight="1">
      <c r="A364" s="48" t="s">
        <v>48</v>
      </c>
      <c r="B364" s="52" t="s">
        <v>249</v>
      </c>
      <c r="C364" s="4">
        <v>2450</v>
      </c>
      <c r="D364" s="52" t="s">
        <v>248</v>
      </c>
    </row>
    <row r="365" spans="1:4" ht="12.75" customHeight="1">
      <c r="A365" s="48"/>
      <c r="B365" s="1"/>
      <c r="C365" s="4"/>
      <c r="D365" s="1"/>
    </row>
    <row r="366" spans="1:4" ht="12.75" customHeight="1">
      <c r="A366" s="48" t="s">
        <v>24</v>
      </c>
      <c r="B366" s="52" t="s">
        <v>238</v>
      </c>
      <c r="C366" s="100">
        <v>8.97</v>
      </c>
      <c r="D366" s="52" t="s">
        <v>155</v>
      </c>
    </row>
    <row r="367" spans="1:4" ht="12.75" customHeight="1">
      <c r="A367" s="23"/>
      <c r="B367" s="90"/>
      <c r="C367" s="145"/>
      <c r="D367" s="1"/>
    </row>
    <row r="368" spans="1:4" ht="12.75" customHeight="1">
      <c r="A368" s="48" t="s">
        <v>60</v>
      </c>
      <c r="B368" s="52" t="s">
        <v>221</v>
      </c>
      <c r="C368" s="115">
        <v>283.05</v>
      </c>
      <c r="D368" s="52" t="s">
        <v>293</v>
      </c>
    </row>
    <row r="369" spans="1:4" ht="12.75" customHeight="1">
      <c r="A369" s="48"/>
      <c r="B369" s="52" t="s">
        <v>247</v>
      </c>
      <c r="C369" s="115">
        <v>326.25</v>
      </c>
      <c r="D369" s="52" t="s">
        <v>294</v>
      </c>
    </row>
    <row r="370" spans="1:4" ht="12.75" customHeight="1">
      <c r="A370" s="48"/>
      <c r="B370" s="52" t="s">
        <v>173</v>
      </c>
      <c r="C370" s="115">
        <v>608.03</v>
      </c>
      <c r="D370" s="52" t="s">
        <v>295</v>
      </c>
    </row>
    <row r="371" spans="1:4" ht="12.75" customHeight="1">
      <c r="A371" s="48"/>
      <c r="B371" s="90" t="s">
        <v>135</v>
      </c>
      <c r="C371" s="145">
        <f>SUM(C368:C370)</f>
        <v>1217.33</v>
      </c>
      <c r="D371" s="52"/>
    </row>
    <row r="372" spans="1:4" ht="12.75" customHeight="1">
      <c r="A372" s="7"/>
      <c r="B372" s="7"/>
      <c r="C372" s="8">
        <f>C364+C366+C371</f>
        <v>3676.2999999999997</v>
      </c>
      <c r="D372" s="7"/>
    </row>
    <row r="373" spans="1:4" ht="12.75" customHeight="1">
      <c r="A373" s="48">
        <v>43221</v>
      </c>
      <c r="B373" s="1"/>
      <c r="C373" s="4"/>
      <c r="D373" s="1"/>
    </row>
    <row r="374" spans="1:4" ht="12.75" customHeight="1">
      <c r="A374" s="48" t="s">
        <v>48</v>
      </c>
      <c r="B374" s="52" t="s">
        <v>250</v>
      </c>
      <c r="C374" s="4">
        <v>134.47</v>
      </c>
      <c r="D374" s="1"/>
    </row>
    <row r="375" spans="1:4" ht="12.75" customHeight="1">
      <c r="A375" s="48"/>
      <c r="B375" s="1"/>
      <c r="C375" s="4"/>
      <c r="D375" s="1"/>
    </row>
    <row r="376" spans="1:4" ht="12.75" customHeight="1">
      <c r="A376" s="48" t="s">
        <v>24</v>
      </c>
      <c r="B376" s="52" t="s">
        <v>238</v>
      </c>
      <c r="C376" s="100">
        <v>46.38</v>
      </c>
      <c r="D376" s="52" t="s">
        <v>155</v>
      </c>
    </row>
    <row r="377" spans="1:4" ht="12.75" customHeight="1">
      <c r="A377" s="23"/>
      <c r="B377" s="90"/>
      <c r="C377" s="145"/>
      <c r="D377" s="1"/>
    </row>
    <row r="378" spans="1:4" ht="24.75" customHeight="1">
      <c r="A378" s="48" t="s">
        <v>67</v>
      </c>
      <c r="B378" s="94" t="s">
        <v>251</v>
      </c>
      <c r="C378" s="115">
        <v>5000</v>
      </c>
      <c r="D378" s="52" t="s">
        <v>252</v>
      </c>
    </row>
    <row r="379" spans="1:4" ht="12.75" customHeight="1">
      <c r="A379" s="7"/>
      <c r="B379" s="7"/>
      <c r="C379" s="8">
        <f>C374+C376+C378</f>
        <v>5180.85</v>
      </c>
      <c r="D379" s="7"/>
    </row>
    <row r="380" spans="1:4" ht="12.75" customHeight="1">
      <c r="A380" s="48">
        <v>43252</v>
      </c>
      <c r="B380" s="1"/>
      <c r="C380" s="4"/>
      <c r="D380" s="1"/>
    </row>
    <row r="381" spans="1:4" ht="12.75" customHeight="1">
      <c r="A381" s="48" t="s">
        <v>24</v>
      </c>
      <c r="B381" s="52" t="s">
        <v>81</v>
      </c>
      <c r="C381" s="100">
        <v>44.86</v>
      </c>
      <c r="D381" s="52" t="s">
        <v>155</v>
      </c>
    </row>
    <row r="382" spans="1:4" ht="12.75" customHeight="1">
      <c r="A382" s="48"/>
      <c r="B382" s="52" t="s">
        <v>207</v>
      </c>
      <c r="C382" s="100">
        <v>119.7</v>
      </c>
      <c r="D382" s="67" t="s">
        <v>300</v>
      </c>
    </row>
    <row r="383" spans="1:4" ht="12.75" customHeight="1">
      <c r="A383" s="48"/>
      <c r="B383" s="52" t="s">
        <v>33</v>
      </c>
      <c r="C383" s="100">
        <v>30.59</v>
      </c>
      <c r="D383" s="52"/>
    </row>
    <row r="384" spans="1:4" ht="12.75" customHeight="1">
      <c r="A384" s="48"/>
      <c r="B384" s="90" t="s">
        <v>135</v>
      </c>
      <c r="C384" s="145">
        <f>SUM(C381:C383)</f>
        <v>195.15</v>
      </c>
      <c r="D384" s="52"/>
    </row>
    <row r="385" spans="1:4" ht="12.75" customHeight="1">
      <c r="A385" s="48"/>
      <c r="B385" s="52"/>
      <c r="C385" s="115"/>
      <c r="D385" s="52"/>
    </row>
    <row r="386" spans="1:4" ht="12.75" customHeight="1">
      <c r="A386" s="48" t="s">
        <v>60</v>
      </c>
      <c r="B386" s="52" t="s">
        <v>257</v>
      </c>
      <c r="C386" s="115">
        <v>3043.3</v>
      </c>
      <c r="D386" s="52" t="s">
        <v>256</v>
      </c>
    </row>
    <row r="387" spans="1:4" ht="12.75" customHeight="1">
      <c r="A387" s="48"/>
      <c r="B387" s="52" t="s">
        <v>253</v>
      </c>
      <c r="C387" s="115">
        <v>200</v>
      </c>
      <c r="D387" s="52" t="s">
        <v>296</v>
      </c>
    </row>
    <row r="388" spans="1:4" ht="12.75" customHeight="1">
      <c r="A388" s="48"/>
      <c r="B388" s="52" t="s">
        <v>254</v>
      </c>
      <c r="C388" s="115">
        <v>430</v>
      </c>
      <c r="D388" s="52" t="s">
        <v>296</v>
      </c>
    </row>
    <row r="389" spans="1:4" ht="12.75" customHeight="1">
      <c r="A389" s="48"/>
      <c r="B389" s="90" t="s">
        <v>135</v>
      </c>
      <c r="C389" s="145">
        <f>SUM(C386:C388)</f>
        <v>3673.3</v>
      </c>
      <c r="D389" s="52"/>
    </row>
    <row r="390" spans="1:4" ht="12.75" customHeight="1">
      <c r="A390" s="7"/>
      <c r="B390" s="7"/>
      <c r="C390" s="8">
        <f>C384+C389</f>
        <v>3868.4500000000003</v>
      </c>
      <c r="D390" s="7"/>
    </row>
  </sheetData>
  <sheetProtection/>
  <printOptions/>
  <pageMargins left="0.45" right="0.45" top="0.5" bottom="0.5" header="0.3" footer="0.3"/>
  <pageSetup horizontalDpi="600" verticalDpi="600" orientation="landscape" r:id="rId1"/>
  <rowBreaks count="2" manualBreakCount="2">
    <brk id="196" max="255" man="1"/>
    <brk id="3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2" max="2" width="27.57421875" style="0" customWidth="1"/>
    <col min="3" max="3" width="10.140625" style="13" bestFit="1" customWidth="1"/>
    <col min="4" max="4" width="37.140625" style="96" bestFit="1" customWidth="1"/>
  </cols>
  <sheetData>
    <row r="1" spans="1:4" ht="12.75">
      <c r="A1" s="47" t="s">
        <v>144</v>
      </c>
      <c r="B1" s="1"/>
      <c r="C1" s="4"/>
      <c r="D1" s="20"/>
    </row>
    <row r="2" spans="1:4" ht="12.75">
      <c r="A2" s="46">
        <v>42917</v>
      </c>
      <c r="B2" s="1"/>
      <c r="C2" s="4"/>
      <c r="D2" s="20"/>
    </row>
    <row r="3" spans="1:4" ht="12.75">
      <c r="A3" s="46" t="s">
        <v>21</v>
      </c>
      <c r="B3" s="52" t="s">
        <v>147</v>
      </c>
      <c r="C3" s="100">
        <v>1025.41</v>
      </c>
      <c r="D3" s="20" t="s">
        <v>212</v>
      </c>
    </row>
    <row r="4" spans="1:4" ht="12.75">
      <c r="A4" s="46"/>
      <c r="B4" s="1"/>
      <c r="C4" s="4"/>
      <c r="D4" s="20"/>
    </row>
    <row r="5" spans="1:4" ht="26.25">
      <c r="A5" s="46" t="s">
        <v>22</v>
      </c>
      <c r="B5" s="52" t="s">
        <v>148</v>
      </c>
      <c r="C5" s="100">
        <v>80.2</v>
      </c>
      <c r="D5" s="20" t="s">
        <v>215</v>
      </c>
    </row>
    <row r="6" spans="1:4" ht="26.25">
      <c r="A6" s="46"/>
      <c r="B6" s="52" t="s">
        <v>213</v>
      </c>
      <c r="C6" s="100">
        <v>520.69</v>
      </c>
      <c r="D6" s="20" t="s">
        <v>216</v>
      </c>
    </row>
    <row r="7" spans="1:4" ht="12.75">
      <c r="A7" s="46"/>
      <c r="B7" s="90" t="s">
        <v>135</v>
      </c>
      <c r="C7" s="145">
        <f>SUM(C5:C6)</f>
        <v>600.8900000000001</v>
      </c>
      <c r="D7" s="20"/>
    </row>
    <row r="8" spans="1:4" ht="12.75">
      <c r="A8" s="7"/>
      <c r="B8" s="7"/>
      <c r="C8" s="8">
        <f>SUM(C3+C7)</f>
        <v>1626.3000000000002</v>
      </c>
      <c r="D8" s="93"/>
    </row>
    <row r="9" spans="1:4" ht="12.75">
      <c r="A9" s="48">
        <v>42948</v>
      </c>
      <c r="B9" s="1"/>
      <c r="C9" s="4"/>
      <c r="D9" s="20"/>
    </row>
    <row r="10" spans="1:4" ht="27.75" customHeight="1">
      <c r="A10" s="48" t="s">
        <v>21</v>
      </c>
      <c r="B10" s="153" t="s">
        <v>147</v>
      </c>
      <c r="C10" s="4">
        <v>2448.54</v>
      </c>
      <c r="D10" s="20" t="s">
        <v>218</v>
      </c>
    </row>
    <row r="11" spans="1:4" ht="15" customHeight="1">
      <c r="A11" s="48"/>
      <c r="B11" s="67" t="s">
        <v>153</v>
      </c>
      <c r="C11" s="11">
        <v>871.11</v>
      </c>
      <c r="D11" s="94" t="s">
        <v>190</v>
      </c>
    </row>
    <row r="12" spans="1:4" ht="15" customHeight="1">
      <c r="A12" s="48"/>
      <c r="B12" s="90" t="s">
        <v>135</v>
      </c>
      <c r="C12" s="145">
        <f>SUM(C10:C11)</f>
        <v>3319.65</v>
      </c>
      <c r="D12" s="94"/>
    </row>
    <row r="13" spans="1:4" ht="15" customHeight="1">
      <c r="A13" s="48"/>
      <c r="B13" s="67"/>
      <c r="C13" s="11"/>
      <c r="D13" s="94"/>
    </row>
    <row r="14" spans="1:4" ht="12.75">
      <c r="A14" s="48" t="s">
        <v>22</v>
      </c>
      <c r="B14" s="67" t="s">
        <v>149</v>
      </c>
      <c r="C14" s="4">
        <v>0</v>
      </c>
      <c r="D14" s="94"/>
    </row>
    <row r="15" spans="1:4" ht="12.75">
      <c r="A15" s="50"/>
      <c r="B15" s="7"/>
      <c r="C15" s="8">
        <f>C12+C14</f>
        <v>3319.65</v>
      </c>
      <c r="D15" s="93"/>
    </row>
    <row r="16" spans="1:4" ht="12.75" hidden="1">
      <c r="A16" s="48">
        <v>40057</v>
      </c>
      <c r="B16" s="1"/>
      <c r="C16" s="4"/>
      <c r="D16" s="20"/>
    </row>
    <row r="17" spans="1:4" ht="12.75" hidden="1">
      <c r="A17" s="48" t="s">
        <v>27</v>
      </c>
      <c r="B17" s="52"/>
      <c r="C17" s="4"/>
      <c r="D17" s="20"/>
    </row>
    <row r="18" spans="1:4" ht="12.75" hidden="1">
      <c r="A18" s="48"/>
      <c r="B18" s="1"/>
      <c r="C18" s="4"/>
      <c r="D18" s="20"/>
    </row>
    <row r="19" spans="1:4" ht="12.75" hidden="1">
      <c r="A19" s="48" t="s">
        <v>23</v>
      </c>
      <c r="B19" s="52"/>
      <c r="C19" s="4"/>
      <c r="D19" s="20"/>
    </row>
    <row r="20" spans="1:4" ht="12.75" hidden="1">
      <c r="A20" s="48"/>
      <c r="B20" s="1"/>
      <c r="C20" s="4"/>
      <c r="D20" s="20"/>
    </row>
    <row r="21" spans="1:4" ht="12.75" hidden="1">
      <c r="A21" s="48" t="s">
        <v>48</v>
      </c>
      <c r="B21" s="52"/>
      <c r="C21" s="4"/>
      <c r="D21" s="20"/>
    </row>
    <row r="22" spans="1:4" ht="12.75" hidden="1">
      <c r="A22" s="48"/>
      <c r="B22" s="1"/>
      <c r="C22" s="4"/>
      <c r="D22" s="20"/>
    </row>
    <row r="23" spans="1:4" ht="12.75" hidden="1">
      <c r="A23" s="48" t="s">
        <v>21</v>
      </c>
      <c r="B23" s="52"/>
      <c r="C23" s="4"/>
      <c r="D23" s="20"/>
    </row>
    <row r="24" spans="1:4" ht="12.75" hidden="1">
      <c r="A24" s="48"/>
      <c r="B24" s="52"/>
      <c r="C24" s="4"/>
      <c r="D24" s="20"/>
    </row>
    <row r="25" spans="1:4" ht="12.75" customHeight="1" hidden="1">
      <c r="A25" s="79" t="s">
        <v>60</v>
      </c>
      <c r="B25" s="52"/>
      <c r="C25" s="4"/>
      <c r="D25" s="20"/>
    </row>
    <row r="26" spans="1:4" ht="12.75" hidden="1">
      <c r="A26" s="51"/>
      <c r="B26" s="7"/>
      <c r="C26" s="8"/>
      <c r="D26" s="93"/>
    </row>
    <row r="27" spans="1:4" ht="12.75" hidden="1">
      <c r="A27" s="48">
        <v>40087</v>
      </c>
      <c r="B27" s="1"/>
      <c r="C27" s="4"/>
      <c r="D27" s="20"/>
    </row>
    <row r="28" spans="1:4" ht="12.75" hidden="1">
      <c r="A28" s="48" t="s">
        <v>27</v>
      </c>
      <c r="B28" s="52"/>
      <c r="C28" s="4"/>
      <c r="D28" s="20"/>
    </row>
    <row r="29" spans="1:4" ht="12.75" hidden="1">
      <c r="A29" s="48"/>
      <c r="B29" s="52"/>
      <c r="C29" s="4"/>
      <c r="D29" s="20"/>
    </row>
    <row r="30" spans="1:4" ht="12.75" hidden="1">
      <c r="A30" s="48"/>
      <c r="B30" s="1"/>
      <c r="C30" s="4"/>
      <c r="D30" s="20"/>
    </row>
    <row r="31" spans="1:4" ht="12.75" hidden="1">
      <c r="A31" s="48" t="s">
        <v>23</v>
      </c>
      <c r="B31" s="52"/>
      <c r="C31" s="4"/>
      <c r="D31" s="20"/>
    </row>
    <row r="32" spans="1:4" ht="12.75" hidden="1">
      <c r="A32" s="48"/>
      <c r="B32" s="1"/>
      <c r="C32" s="4"/>
      <c r="D32" s="20"/>
    </row>
    <row r="33" spans="1:4" ht="12.75" hidden="1">
      <c r="A33" s="48" t="s">
        <v>48</v>
      </c>
      <c r="B33" s="52"/>
      <c r="C33" s="4"/>
      <c r="D33" s="20"/>
    </row>
    <row r="34" spans="1:4" ht="12.75" hidden="1">
      <c r="A34" s="48"/>
      <c r="B34" s="1"/>
      <c r="C34" s="4"/>
      <c r="D34" s="20"/>
    </row>
    <row r="35" spans="1:4" ht="12.75" hidden="1">
      <c r="A35" s="48" t="s">
        <v>24</v>
      </c>
      <c r="B35" s="52"/>
      <c r="C35" s="4"/>
      <c r="D35" s="20"/>
    </row>
    <row r="36" spans="1:4" ht="12.75" hidden="1">
      <c r="A36" s="48"/>
      <c r="B36" s="1"/>
      <c r="C36" s="4"/>
      <c r="D36" s="20"/>
    </row>
    <row r="37" spans="1:4" ht="12.75" hidden="1">
      <c r="A37" s="48" t="s">
        <v>21</v>
      </c>
      <c r="B37" s="52"/>
      <c r="C37" s="4"/>
      <c r="D37" s="20"/>
    </row>
    <row r="38" spans="1:4" ht="12.75" hidden="1">
      <c r="A38" s="48"/>
      <c r="B38" s="52"/>
      <c r="C38" s="4"/>
      <c r="D38" s="20"/>
    </row>
    <row r="39" spans="1:4" ht="12.75" hidden="1">
      <c r="A39" s="48" t="s">
        <v>60</v>
      </c>
      <c r="B39" s="52"/>
      <c r="C39" s="4"/>
      <c r="D39" s="20"/>
    </row>
    <row r="40" spans="1:4" ht="12.75" hidden="1">
      <c r="A40" s="76"/>
      <c r="B40" s="77"/>
      <c r="C40" s="65"/>
      <c r="D40" s="95"/>
    </row>
    <row r="41" spans="1:4" ht="12.75" hidden="1">
      <c r="A41" s="48">
        <v>40118</v>
      </c>
      <c r="B41" s="1"/>
      <c r="C41" s="4"/>
      <c r="D41" s="20"/>
    </row>
    <row r="42" spans="1:4" ht="12.75" hidden="1">
      <c r="A42" s="48" t="s">
        <v>48</v>
      </c>
      <c r="B42" s="52"/>
      <c r="C42" s="4"/>
      <c r="D42" s="20"/>
    </row>
    <row r="43" spans="1:4" ht="12.75" hidden="1">
      <c r="A43" s="48"/>
      <c r="B43" s="1"/>
      <c r="C43" s="4"/>
      <c r="D43" s="20"/>
    </row>
    <row r="44" spans="1:4" ht="12.75" hidden="1">
      <c r="A44" s="48" t="s">
        <v>52</v>
      </c>
      <c r="B44" s="52"/>
      <c r="C44" s="4"/>
      <c r="D44" s="94"/>
    </row>
    <row r="45" spans="1:4" ht="12.75" hidden="1">
      <c r="A45" s="48"/>
      <c r="B45" s="52"/>
      <c r="C45" s="4"/>
      <c r="D45" s="94"/>
    </row>
    <row r="46" spans="1:4" ht="12.75" hidden="1">
      <c r="A46" s="48"/>
      <c r="B46" s="52"/>
      <c r="C46" s="4"/>
      <c r="D46" s="94"/>
    </row>
    <row r="47" spans="1:4" ht="12.75" hidden="1">
      <c r="A47" s="48"/>
      <c r="B47" s="52"/>
      <c r="C47" s="4"/>
      <c r="D47" s="94"/>
    </row>
    <row r="48" spans="1:4" ht="12.75" hidden="1">
      <c r="A48" s="48"/>
      <c r="B48" s="52"/>
      <c r="C48" s="4"/>
      <c r="D48" s="94"/>
    </row>
    <row r="49" spans="1:4" ht="12.75" hidden="1">
      <c r="A49" s="48" t="s">
        <v>21</v>
      </c>
      <c r="B49" s="52"/>
      <c r="C49" s="4"/>
      <c r="D49" s="94"/>
    </row>
    <row r="50" spans="1:4" ht="12.75" hidden="1">
      <c r="A50" s="76"/>
      <c r="B50" s="77"/>
      <c r="C50" s="65"/>
      <c r="D50" s="95"/>
    </row>
    <row r="51" spans="1:4" ht="12.75" hidden="1">
      <c r="A51" s="48">
        <v>40148</v>
      </c>
      <c r="B51" s="1"/>
      <c r="C51" s="4"/>
      <c r="D51" s="20"/>
    </row>
    <row r="52" spans="1:4" ht="12.75" hidden="1">
      <c r="A52" s="48" t="s">
        <v>48</v>
      </c>
      <c r="B52" s="52"/>
      <c r="C52" s="4"/>
      <c r="D52" s="20"/>
    </row>
    <row r="53" spans="1:4" ht="12.75" hidden="1">
      <c r="A53" s="48"/>
      <c r="B53" s="1"/>
      <c r="C53" s="4"/>
      <c r="D53" s="20"/>
    </row>
    <row r="54" spans="1:4" ht="12.75" hidden="1">
      <c r="A54" s="48" t="s">
        <v>24</v>
      </c>
      <c r="B54" s="1"/>
      <c r="C54" s="4"/>
      <c r="D54" s="20"/>
    </row>
    <row r="55" spans="1:4" ht="12.75" hidden="1">
      <c r="A55" s="48"/>
      <c r="B55" s="1"/>
      <c r="C55" s="4"/>
      <c r="D55" s="20"/>
    </row>
    <row r="56" spans="1:4" ht="12.75" hidden="1">
      <c r="A56" s="48"/>
      <c r="B56" s="1"/>
      <c r="C56" s="4"/>
      <c r="D56" s="20"/>
    </row>
    <row r="57" spans="1:4" ht="12.75" hidden="1">
      <c r="A57" s="48" t="s">
        <v>21</v>
      </c>
      <c r="B57" s="52"/>
      <c r="C57" s="4"/>
      <c r="D57" s="20"/>
    </row>
    <row r="58" spans="1:4" ht="12.75" hidden="1">
      <c r="A58" s="48"/>
      <c r="B58" s="1"/>
      <c r="C58" s="4"/>
      <c r="D58" s="20"/>
    </row>
    <row r="59" spans="1:4" ht="12.75" hidden="1">
      <c r="A59" s="48" t="s">
        <v>52</v>
      </c>
      <c r="B59" s="52"/>
      <c r="C59" s="4"/>
      <c r="D59" s="94"/>
    </row>
    <row r="60" spans="1:4" ht="12.75" hidden="1">
      <c r="A60" s="76"/>
      <c r="B60" s="77"/>
      <c r="C60" s="65"/>
      <c r="D60" s="95"/>
    </row>
    <row r="61" spans="1:4" ht="12.75" hidden="1">
      <c r="A61" s="48">
        <v>40179</v>
      </c>
      <c r="B61" s="1"/>
      <c r="C61" s="4"/>
      <c r="D61" s="20"/>
    </row>
    <row r="62" spans="1:4" ht="12.75" hidden="1">
      <c r="A62" s="48" t="s">
        <v>27</v>
      </c>
      <c r="B62" s="52"/>
      <c r="C62" s="4"/>
      <c r="D62" s="20"/>
    </row>
    <row r="63" spans="1:4" ht="12.75" hidden="1">
      <c r="A63" s="48"/>
      <c r="B63" s="1"/>
      <c r="C63" s="4"/>
      <c r="D63" s="20"/>
    </row>
    <row r="64" spans="1:4" ht="12.75" hidden="1">
      <c r="A64" s="48" t="s">
        <v>23</v>
      </c>
      <c r="B64" s="52"/>
      <c r="C64" s="4"/>
      <c r="D64" s="20"/>
    </row>
    <row r="65" spans="1:4" ht="12.75" hidden="1">
      <c r="A65" s="48"/>
      <c r="B65" s="52"/>
      <c r="C65" s="4"/>
      <c r="D65" s="20"/>
    </row>
    <row r="66" spans="1:4" ht="12.75" hidden="1">
      <c r="A66" s="48"/>
      <c r="B66" s="1"/>
      <c r="C66" s="4"/>
      <c r="D66" s="20"/>
    </row>
    <row r="67" spans="1:4" ht="12.75" hidden="1">
      <c r="A67" s="48" t="s">
        <v>21</v>
      </c>
      <c r="B67" s="52"/>
      <c r="C67" s="4"/>
      <c r="D67" s="20"/>
    </row>
    <row r="68" spans="1:4" ht="12.75" hidden="1">
      <c r="A68" s="48"/>
      <c r="B68" s="1"/>
      <c r="C68" s="4"/>
      <c r="D68" s="20"/>
    </row>
    <row r="69" spans="1:4" ht="12.75" hidden="1">
      <c r="A69" s="48" t="s">
        <v>52</v>
      </c>
      <c r="B69" s="52"/>
      <c r="C69" s="4"/>
      <c r="D69" s="94"/>
    </row>
    <row r="70" spans="1:4" ht="12.75" hidden="1">
      <c r="A70" s="48"/>
      <c r="B70" s="1"/>
      <c r="C70" s="4"/>
      <c r="D70" s="20"/>
    </row>
    <row r="71" spans="1:4" ht="12.75" hidden="1">
      <c r="A71" s="48" t="s">
        <v>66</v>
      </c>
      <c r="B71" s="52"/>
      <c r="C71" s="4"/>
      <c r="D71" s="94"/>
    </row>
    <row r="72" spans="1:4" ht="12.75" hidden="1">
      <c r="A72" s="76"/>
      <c r="B72" s="77"/>
      <c r="C72" s="65"/>
      <c r="D72" s="95"/>
    </row>
    <row r="73" spans="1:4" ht="12.75" hidden="1">
      <c r="A73" s="48">
        <v>40210</v>
      </c>
      <c r="B73" s="1"/>
      <c r="C73" s="4"/>
      <c r="D73" s="20"/>
    </row>
    <row r="74" spans="1:4" ht="12.75" hidden="1">
      <c r="A74" s="48" t="s">
        <v>76</v>
      </c>
      <c r="B74" s="1"/>
      <c r="C74" s="4"/>
      <c r="D74" s="20"/>
    </row>
    <row r="75" spans="1:4" ht="12.75" hidden="1">
      <c r="A75" s="48"/>
      <c r="B75" s="1"/>
      <c r="C75" s="4"/>
      <c r="D75" s="20"/>
    </row>
    <row r="76" spans="1:4" ht="12.75" hidden="1">
      <c r="A76" s="48"/>
      <c r="B76" s="1"/>
      <c r="C76" s="4"/>
      <c r="D76" s="20"/>
    </row>
    <row r="77" spans="1:4" ht="12.75" hidden="1">
      <c r="A77" s="48" t="s">
        <v>48</v>
      </c>
      <c r="B77" s="1"/>
      <c r="C77" s="4"/>
      <c r="D77" s="20"/>
    </row>
    <row r="78" spans="1:4" ht="12.75" hidden="1">
      <c r="A78" s="48"/>
      <c r="B78" s="1"/>
      <c r="C78" s="4"/>
      <c r="D78" s="20"/>
    </row>
    <row r="79" spans="1:4" ht="12.75" hidden="1">
      <c r="A79" s="48" t="s">
        <v>21</v>
      </c>
      <c r="B79" s="1"/>
      <c r="C79" s="4"/>
      <c r="D79" s="20"/>
    </row>
    <row r="80" spans="1:4" ht="12.75" hidden="1">
      <c r="A80" s="48"/>
      <c r="B80" s="1"/>
      <c r="C80" s="4"/>
      <c r="D80" s="20"/>
    </row>
    <row r="81" spans="1:4" ht="12.75" hidden="1">
      <c r="A81" s="48" t="s">
        <v>52</v>
      </c>
      <c r="B81" s="1"/>
      <c r="C81" s="4"/>
      <c r="D81" s="20"/>
    </row>
    <row r="82" spans="1:4" ht="12.75" hidden="1">
      <c r="A82" s="48"/>
      <c r="B82" s="1"/>
      <c r="C82" s="4"/>
      <c r="D82" s="20"/>
    </row>
    <row r="83" spans="1:4" ht="12.75" hidden="1">
      <c r="A83" s="48"/>
      <c r="B83" s="1"/>
      <c r="C83" s="4"/>
      <c r="D83" s="20"/>
    </row>
    <row r="84" spans="1:4" ht="12.75" hidden="1">
      <c r="A84" s="48" t="s">
        <v>60</v>
      </c>
      <c r="B84" s="1"/>
      <c r="C84" s="4"/>
      <c r="D84" s="20"/>
    </row>
    <row r="85" spans="1:4" ht="12.75" hidden="1">
      <c r="A85" s="76"/>
      <c r="B85" s="77"/>
      <c r="C85" s="65"/>
      <c r="D85" s="95"/>
    </row>
    <row r="86" spans="1:4" ht="12.75" hidden="1">
      <c r="A86" s="48">
        <v>40238</v>
      </c>
      <c r="B86" s="1"/>
      <c r="C86" s="4"/>
      <c r="D86" s="20"/>
    </row>
    <row r="87" spans="1:4" ht="12.75" hidden="1">
      <c r="A87" s="48" t="s">
        <v>27</v>
      </c>
      <c r="B87" s="1"/>
      <c r="C87" s="4"/>
      <c r="D87" s="20"/>
    </row>
    <row r="88" spans="1:4" ht="12.75" hidden="1">
      <c r="A88" s="48"/>
      <c r="B88" s="1"/>
      <c r="C88" s="4"/>
      <c r="D88" s="20"/>
    </row>
    <row r="89" spans="1:4" ht="12.75" hidden="1">
      <c r="A89" s="48" t="s">
        <v>23</v>
      </c>
      <c r="B89" s="1"/>
      <c r="C89" s="4"/>
      <c r="D89" s="20"/>
    </row>
    <row r="90" spans="1:4" ht="12.75" hidden="1">
      <c r="A90" s="48"/>
      <c r="B90" s="1"/>
      <c r="C90" s="4"/>
      <c r="D90" s="20"/>
    </row>
    <row r="91" spans="1:4" ht="12.75" hidden="1">
      <c r="A91" s="48" t="s">
        <v>21</v>
      </c>
      <c r="B91" s="1"/>
      <c r="C91" s="4"/>
      <c r="D91" s="20"/>
    </row>
    <row r="92" spans="1:4" ht="12.75" hidden="1">
      <c r="A92" s="48"/>
      <c r="B92" s="1"/>
      <c r="C92" s="4"/>
      <c r="D92" s="20"/>
    </row>
    <row r="93" spans="1:4" ht="12.75" hidden="1">
      <c r="A93" s="48" t="s">
        <v>52</v>
      </c>
      <c r="B93" s="1"/>
      <c r="C93" s="4"/>
      <c r="D93" s="20"/>
    </row>
    <row r="94" spans="1:4" ht="12.75" hidden="1">
      <c r="A94" s="48"/>
      <c r="B94" s="1"/>
      <c r="C94" s="4"/>
      <c r="D94" s="20"/>
    </row>
    <row r="95" spans="1:4" ht="12.75" hidden="1">
      <c r="A95" s="48" t="s">
        <v>60</v>
      </c>
      <c r="B95" s="1"/>
      <c r="C95" s="4"/>
      <c r="D95" s="20"/>
    </row>
    <row r="96" spans="1:4" ht="12.75" hidden="1">
      <c r="A96" s="76"/>
      <c r="B96" s="77"/>
      <c r="C96" s="65"/>
      <c r="D96" s="95"/>
    </row>
    <row r="97" spans="1:4" ht="12.75" hidden="1">
      <c r="A97" s="48">
        <v>40269</v>
      </c>
      <c r="B97" s="1"/>
      <c r="C97" s="4"/>
      <c r="D97" s="20"/>
    </row>
    <row r="98" spans="1:4" ht="12.75" hidden="1">
      <c r="A98" s="48" t="s">
        <v>76</v>
      </c>
      <c r="B98" s="1"/>
      <c r="C98" s="4"/>
      <c r="D98" s="20"/>
    </row>
    <row r="99" spans="1:4" ht="12.75" hidden="1">
      <c r="A99" s="48"/>
      <c r="B99" s="1"/>
      <c r="C99" s="4"/>
      <c r="D99" s="20"/>
    </row>
    <row r="100" spans="1:4" ht="12.75" hidden="1">
      <c r="A100" s="48"/>
      <c r="B100" s="1"/>
      <c r="C100" s="4"/>
      <c r="D100" s="20"/>
    </row>
    <row r="101" spans="1:4" ht="12.75" hidden="1">
      <c r="A101" s="48" t="s">
        <v>48</v>
      </c>
      <c r="B101" s="1"/>
      <c r="C101" s="4"/>
      <c r="D101" s="20"/>
    </row>
    <row r="102" spans="1:4" ht="12.75" hidden="1">
      <c r="A102" s="48"/>
      <c r="B102" s="1"/>
      <c r="C102" s="4"/>
      <c r="D102" s="20"/>
    </row>
    <row r="103" spans="1:4" ht="12.75" hidden="1">
      <c r="A103" s="48" t="s">
        <v>24</v>
      </c>
      <c r="B103" s="1"/>
      <c r="C103" s="4"/>
      <c r="D103" s="20"/>
    </row>
    <row r="104" spans="1:4" ht="12.75" hidden="1">
      <c r="A104" s="48"/>
      <c r="B104" s="1"/>
      <c r="C104" s="4"/>
      <c r="D104" s="20"/>
    </row>
    <row r="105" spans="1:4" ht="12.75" hidden="1">
      <c r="A105" s="48" t="s">
        <v>21</v>
      </c>
      <c r="B105" s="1"/>
      <c r="C105" s="4"/>
      <c r="D105" s="20"/>
    </row>
    <row r="106" spans="1:4" ht="12.75" hidden="1">
      <c r="A106" s="48"/>
      <c r="B106" s="1"/>
      <c r="C106" s="4"/>
      <c r="D106" s="20"/>
    </row>
    <row r="107" spans="1:4" ht="12.75" hidden="1">
      <c r="A107" s="48" t="s">
        <v>52</v>
      </c>
      <c r="B107" s="1"/>
      <c r="C107" s="4"/>
      <c r="D107" s="20"/>
    </row>
    <row r="108" spans="1:4" ht="12.75" hidden="1">
      <c r="A108" s="48"/>
      <c r="B108" s="1"/>
      <c r="C108" s="4"/>
      <c r="D108" s="20"/>
    </row>
    <row r="109" spans="1:4" ht="12.75" hidden="1">
      <c r="A109" s="48" t="s">
        <v>60</v>
      </c>
      <c r="B109" s="1"/>
      <c r="C109" s="4"/>
      <c r="D109" s="20"/>
    </row>
    <row r="110" spans="1:4" ht="12.75" hidden="1">
      <c r="A110" s="76"/>
      <c r="B110" s="77"/>
      <c r="C110" s="65"/>
      <c r="D110" s="95"/>
    </row>
    <row r="111" spans="1:4" ht="12.75" hidden="1">
      <c r="A111" s="48">
        <v>40299</v>
      </c>
      <c r="B111" s="1"/>
      <c r="C111" s="4"/>
      <c r="D111" s="20"/>
    </row>
    <row r="112" spans="1:4" ht="12.75" hidden="1">
      <c r="A112" s="48" t="s">
        <v>27</v>
      </c>
      <c r="B112" s="1"/>
      <c r="C112" s="4"/>
      <c r="D112" s="20"/>
    </row>
    <row r="113" spans="1:4" ht="12.75" hidden="1">
      <c r="A113" s="76"/>
      <c r="B113" s="77"/>
      <c r="C113" s="65"/>
      <c r="D113" s="95"/>
    </row>
    <row r="114" spans="1:4" ht="12.75" hidden="1">
      <c r="A114" s="48">
        <v>40330</v>
      </c>
      <c r="B114" s="1"/>
      <c r="C114" s="4"/>
      <c r="D114" s="20"/>
    </row>
    <row r="115" spans="1:4" ht="12.75" hidden="1">
      <c r="A115" s="48" t="s">
        <v>48</v>
      </c>
      <c r="B115" s="1"/>
      <c r="C115" s="4"/>
      <c r="D115" s="20"/>
    </row>
    <row r="116" spans="1:4" ht="12.75" hidden="1">
      <c r="A116" s="48"/>
      <c r="B116" s="1"/>
      <c r="C116" s="4"/>
      <c r="D116" s="20"/>
    </row>
    <row r="117" spans="1:4" ht="12.75" hidden="1">
      <c r="A117" s="48" t="s">
        <v>23</v>
      </c>
      <c r="B117" s="1"/>
      <c r="C117" s="4"/>
      <c r="D117" s="20"/>
    </row>
    <row r="118" spans="1:4" ht="12.75" hidden="1">
      <c r="A118" s="48"/>
      <c r="B118" s="1"/>
      <c r="C118" s="4"/>
      <c r="D118" s="20"/>
    </row>
    <row r="119" spans="1:4" ht="12.75" hidden="1">
      <c r="A119" s="48" t="s">
        <v>21</v>
      </c>
      <c r="B119" s="1"/>
      <c r="C119" s="4"/>
      <c r="D119" s="20"/>
    </row>
    <row r="120" spans="1:4" ht="12.75" hidden="1">
      <c r="A120" s="48"/>
      <c r="B120" s="1"/>
      <c r="C120" s="4"/>
      <c r="D120" s="20"/>
    </row>
    <row r="121" spans="1:4" ht="12.75" hidden="1">
      <c r="A121" s="48" t="s">
        <v>77</v>
      </c>
      <c r="B121" s="1"/>
      <c r="C121" s="4"/>
      <c r="D121" s="20"/>
    </row>
    <row r="122" spans="1:4" ht="12.75" hidden="1">
      <c r="A122" s="76"/>
      <c r="B122" s="77"/>
      <c r="C122" s="65"/>
      <c r="D122" s="95"/>
    </row>
    <row r="123" spans="1:4" ht="12.75">
      <c r="A123" s="48">
        <v>42979</v>
      </c>
      <c r="B123" s="52"/>
      <c r="C123" s="4"/>
      <c r="D123" s="20"/>
    </row>
    <row r="124" spans="1:4" ht="12.75">
      <c r="A124" s="48" t="s">
        <v>21</v>
      </c>
      <c r="B124" s="52" t="s">
        <v>147</v>
      </c>
      <c r="C124" s="100">
        <v>0</v>
      </c>
      <c r="D124" s="94"/>
    </row>
    <row r="125" spans="1:4" ht="12.75">
      <c r="A125" s="48"/>
      <c r="B125" s="52"/>
      <c r="C125" s="100"/>
      <c r="D125" s="94"/>
    </row>
    <row r="126" spans="1:4" ht="26.25">
      <c r="A126" s="48" t="s">
        <v>22</v>
      </c>
      <c r="B126" s="52" t="s">
        <v>148</v>
      </c>
      <c r="C126" s="4">
        <v>509.06</v>
      </c>
      <c r="D126" s="151" t="s">
        <v>191</v>
      </c>
    </row>
    <row r="127" spans="1:4" ht="26.25">
      <c r="A127" s="48"/>
      <c r="B127" s="52" t="s">
        <v>79</v>
      </c>
      <c r="C127" s="4">
        <v>3000</v>
      </c>
      <c r="D127" s="151" t="s">
        <v>219</v>
      </c>
    </row>
    <row r="128" spans="1:4" ht="12.75">
      <c r="A128" s="48"/>
      <c r="B128" s="90" t="s">
        <v>135</v>
      </c>
      <c r="C128" s="91">
        <f>SUM(C126:C127)</f>
        <v>3509.06</v>
      </c>
      <c r="D128" s="151"/>
    </row>
    <row r="129" spans="1:4" ht="12.75">
      <c r="A129" s="50"/>
      <c r="B129" s="7"/>
      <c r="C129" s="8">
        <f>SUM(C124+C128)</f>
        <v>3509.06</v>
      </c>
      <c r="D129" s="93"/>
    </row>
    <row r="130" spans="1:4" ht="12.75" hidden="1">
      <c r="A130" s="48">
        <v>40817</v>
      </c>
      <c r="B130" s="1"/>
      <c r="C130" s="4"/>
      <c r="D130" s="20"/>
    </row>
    <row r="131" spans="1:4" ht="12.75" hidden="1">
      <c r="A131" s="48" t="s">
        <v>21</v>
      </c>
      <c r="B131" s="1"/>
      <c r="C131" s="4"/>
      <c r="D131" s="97"/>
    </row>
    <row r="132" spans="1:4" ht="12.75" hidden="1">
      <c r="A132" s="48"/>
      <c r="B132" s="52"/>
      <c r="C132" s="4"/>
      <c r="D132" s="20"/>
    </row>
    <row r="133" spans="1:4" ht="12.75" hidden="1">
      <c r="A133" s="48"/>
      <c r="B133" s="52"/>
      <c r="C133" s="4"/>
      <c r="D133" s="20"/>
    </row>
    <row r="134" spans="1:4" ht="12.75" hidden="1">
      <c r="A134" s="48"/>
      <c r="B134" s="90"/>
      <c r="C134" s="91"/>
      <c r="D134" s="20"/>
    </row>
    <row r="135" spans="1:4" ht="12.75" hidden="1">
      <c r="A135" s="48"/>
      <c r="B135" s="52"/>
      <c r="C135" s="4"/>
      <c r="D135" s="20"/>
    </row>
    <row r="136" spans="1:4" ht="12.75" hidden="1">
      <c r="A136" s="48" t="s">
        <v>22</v>
      </c>
      <c r="B136" s="67"/>
      <c r="C136" s="100"/>
      <c r="D136" s="97"/>
    </row>
    <row r="137" spans="1:4" ht="12.75" hidden="1">
      <c r="A137" s="48"/>
      <c r="B137" s="67"/>
      <c r="C137" s="4"/>
      <c r="D137" s="94"/>
    </row>
    <row r="138" spans="1:4" ht="12.75" hidden="1">
      <c r="A138" s="48"/>
      <c r="B138" s="92"/>
      <c r="C138" s="91"/>
      <c r="D138" s="94"/>
    </row>
    <row r="139" spans="1:4" ht="12.75" hidden="1">
      <c r="A139" s="50"/>
      <c r="B139" s="7"/>
      <c r="C139" s="8"/>
      <c r="D139" s="93"/>
    </row>
    <row r="140" spans="1:4" ht="12.75" hidden="1">
      <c r="A140" s="48">
        <v>40848</v>
      </c>
      <c r="B140" s="1"/>
      <c r="C140" s="4"/>
      <c r="D140" s="20"/>
    </row>
    <row r="141" spans="1:4" ht="12.75" hidden="1">
      <c r="A141" s="50"/>
      <c r="B141" s="7"/>
      <c r="C141" s="8"/>
      <c r="D141" s="93"/>
    </row>
    <row r="142" spans="1:4" ht="12.75" hidden="1">
      <c r="A142" s="48">
        <v>40878</v>
      </c>
      <c r="B142" s="1"/>
      <c r="C142" s="4"/>
      <c r="D142" s="20"/>
    </row>
    <row r="143" spans="1:4" ht="12.75" hidden="1">
      <c r="A143" s="48" t="s">
        <v>21</v>
      </c>
      <c r="B143" s="1"/>
      <c r="C143" s="4"/>
      <c r="D143" s="97"/>
    </row>
    <row r="144" spans="1:4" ht="12.75" hidden="1">
      <c r="A144" s="48"/>
      <c r="B144" s="52"/>
      <c r="C144" s="4"/>
      <c r="D144" s="20"/>
    </row>
    <row r="145" spans="1:4" ht="12.75" hidden="1">
      <c r="A145" s="48"/>
      <c r="B145" s="52"/>
      <c r="C145" s="4"/>
      <c r="D145" s="20"/>
    </row>
    <row r="146" spans="1:4" ht="12.75" hidden="1">
      <c r="A146" s="48"/>
      <c r="B146" s="90"/>
      <c r="C146" s="91"/>
      <c r="D146" s="20"/>
    </row>
    <row r="147" spans="1:4" ht="12.75" customHeight="1" hidden="1">
      <c r="A147" s="50"/>
      <c r="B147" s="7"/>
      <c r="C147" s="8"/>
      <c r="D147" s="93"/>
    </row>
    <row r="148" spans="1:4" s="80" customFormat="1" ht="12.75" hidden="1">
      <c r="A148" s="113">
        <v>40909</v>
      </c>
      <c r="B148" s="49"/>
      <c r="C148" s="100"/>
      <c r="D148" s="136"/>
    </row>
    <row r="149" spans="1:4" ht="12.75" hidden="1">
      <c r="A149" s="48" t="s">
        <v>21</v>
      </c>
      <c r="B149" s="52"/>
      <c r="C149" s="4"/>
      <c r="D149" s="97"/>
    </row>
    <row r="150" spans="1:4" ht="12.75" hidden="1">
      <c r="A150" s="50"/>
      <c r="B150" s="7"/>
      <c r="C150" s="8"/>
      <c r="D150" s="93"/>
    </row>
    <row r="151" spans="1:4" s="80" customFormat="1" ht="12.75" hidden="1">
      <c r="A151" s="113">
        <v>40940</v>
      </c>
      <c r="B151" s="49"/>
      <c r="C151" s="100"/>
      <c r="D151" s="136"/>
    </row>
    <row r="152" spans="1:4" ht="12.75" hidden="1">
      <c r="A152" s="48" t="s">
        <v>21</v>
      </c>
      <c r="B152" s="1"/>
      <c r="C152" s="4"/>
      <c r="D152" s="97"/>
    </row>
    <row r="153" spans="1:4" ht="12.75" hidden="1">
      <c r="A153" s="50"/>
      <c r="B153" s="7"/>
      <c r="C153" s="8"/>
      <c r="D153" s="93"/>
    </row>
    <row r="154" spans="1:4" ht="12.75" hidden="1">
      <c r="A154" s="113">
        <v>40969</v>
      </c>
      <c r="B154" s="49"/>
      <c r="C154" s="100"/>
      <c r="D154" s="136"/>
    </row>
    <row r="155" spans="1:4" ht="12.75" hidden="1">
      <c r="A155" s="48" t="s">
        <v>21</v>
      </c>
      <c r="B155" s="1"/>
      <c r="C155" s="4"/>
      <c r="D155" s="97"/>
    </row>
    <row r="156" spans="1:4" ht="12.75" hidden="1">
      <c r="A156" s="50"/>
      <c r="B156" s="7"/>
      <c r="C156" s="8"/>
      <c r="D156" s="93"/>
    </row>
    <row r="157" spans="1:4" ht="12.75" hidden="1">
      <c r="A157" s="113">
        <v>41000</v>
      </c>
      <c r="B157" s="49"/>
      <c r="C157" s="100"/>
      <c r="D157" s="136"/>
    </row>
    <row r="158" spans="1:4" ht="12.75" hidden="1">
      <c r="A158" s="48" t="s">
        <v>21</v>
      </c>
      <c r="B158" s="1"/>
      <c r="C158" s="4"/>
      <c r="D158" s="97"/>
    </row>
    <row r="159" spans="1:4" ht="12.75" hidden="1">
      <c r="A159" s="50"/>
      <c r="B159" s="7"/>
      <c r="C159" s="8"/>
      <c r="D159" s="93"/>
    </row>
    <row r="160" spans="1:4" ht="12.75" hidden="1">
      <c r="A160" s="113">
        <v>41030</v>
      </c>
      <c r="B160" s="49"/>
      <c r="C160" s="100"/>
      <c r="D160" s="136"/>
    </row>
    <row r="161" spans="1:4" ht="12.75" hidden="1">
      <c r="A161" s="48" t="s">
        <v>21</v>
      </c>
      <c r="B161" s="1"/>
      <c r="C161" s="4"/>
      <c r="D161" s="97"/>
    </row>
    <row r="162" spans="1:4" ht="12.75" hidden="1">
      <c r="A162" s="50"/>
      <c r="B162" s="7"/>
      <c r="C162" s="8"/>
      <c r="D162" s="93"/>
    </row>
    <row r="163" spans="1:4" ht="12.75" hidden="1">
      <c r="A163" s="113">
        <v>41061</v>
      </c>
      <c r="B163" s="49"/>
      <c r="C163" s="100"/>
      <c r="D163" s="136"/>
    </row>
    <row r="164" spans="1:4" ht="12.75" hidden="1">
      <c r="A164" s="48" t="s">
        <v>21</v>
      </c>
      <c r="B164" s="1"/>
      <c r="C164" s="4"/>
      <c r="D164" s="97"/>
    </row>
    <row r="165" spans="1:4" ht="12.75" hidden="1">
      <c r="A165" s="50"/>
      <c r="B165" s="7"/>
      <c r="C165" s="8"/>
      <c r="D165" s="93"/>
    </row>
    <row r="166" spans="1:4" s="80" customFormat="1" ht="12.75" hidden="1">
      <c r="A166" s="110"/>
      <c r="B166" s="111"/>
      <c r="C166" s="112"/>
      <c r="D166" s="131"/>
    </row>
    <row r="167" spans="1:4" s="80" customFormat="1" ht="12.75">
      <c r="A167" s="48">
        <v>43009</v>
      </c>
      <c r="B167" s="1"/>
      <c r="C167" s="4"/>
      <c r="D167" s="20"/>
    </row>
    <row r="168" spans="1:4" s="80" customFormat="1" ht="12.75">
      <c r="A168" s="48" t="s">
        <v>21</v>
      </c>
      <c r="B168" s="52" t="s">
        <v>147</v>
      </c>
      <c r="C168" s="100">
        <v>1380.44</v>
      </c>
      <c r="D168" s="94" t="s">
        <v>192</v>
      </c>
    </row>
    <row r="169" spans="1:4" s="80" customFormat="1" ht="12.75">
      <c r="A169" s="48"/>
      <c r="B169" s="52" t="s">
        <v>153</v>
      </c>
      <c r="C169" s="115">
        <v>593.64</v>
      </c>
      <c r="D169" s="94" t="s">
        <v>192</v>
      </c>
    </row>
    <row r="170" spans="1:4" s="80" customFormat="1" ht="12.75">
      <c r="A170" s="48"/>
      <c r="B170" s="90" t="s">
        <v>135</v>
      </c>
      <c r="C170" s="91">
        <f>SUM(C168:C169)</f>
        <v>1974.08</v>
      </c>
      <c r="D170" s="94"/>
    </row>
    <row r="171" spans="1:4" s="80" customFormat="1" ht="12.75">
      <c r="A171" s="48"/>
      <c r="B171" s="90"/>
      <c r="C171" s="91"/>
      <c r="D171" s="94"/>
    </row>
    <row r="172" spans="1:4" s="80" customFormat="1" ht="12.75">
      <c r="A172" s="48" t="s">
        <v>22</v>
      </c>
      <c r="B172" s="52" t="s">
        <v>154</v>
      </c>
      <c r="C172" s="4">
        <v>296.9</v>
      </c>
      <c r="D172" s="97" t="s">
        <v>220</v>
      </c>
    </row>
    <row r="173" spans="1:4" s="80" customFormat="1" ht="12.75">
      <c r="A173" s="48"/>
      <c r="B173" s="52" t="s">
        <v>196</v>
      </c>
      <c r="C173" s="4">
        <v>316.9</v>
      </c>
      <c r="D173" s="97" t="s">
        <v>220</v>
      </c>
    </row>
    <row r="174" spans="1:4" s="80" customFormat="1" ht="12.75">
      <c r="A174" s="48"/>
      <c r="B174" s="52" t="s">
        <v>197</v>
      </c>
      <c r="C174" s="4">
        <v>292.4</v>
      </c>
      <c r="D174" s="97" t="s">
        <v>220</v>
      </c>
    </row>
    <row r="175" spans="1:4" s="80" customFormat="1" ht="12.75">
      <c r="A175" s="48"/>
      <c r="B175" s="90" t="s">
        <v>135</v>
      </c>
      <c r="C175" s="91">
        <f>SUM(C172:C174)</f>
        <v>906.1999999999999</v>
      </c>
      <c r="D175" s="97"/>
    </row>
    <row r="176" spans="1:4" s="80" customFormat="1" ht="12.75">
      <c r="A176" s="50"/>
      <c r="B176" s="7"/>
      <c r="C176" s="8">
        <f>SUM(C170+C175)</f>
        <v>2880.2799999999997</v>
      </c>
      <c r="D176" s="93"/>
    </row>
    <row r="177" spans="1:4" s="80" customFormat="1" ht="12.75">
      <c r="A177" s="48">
        <v>43040</v>
      </c>
      <c r="B177" s="1"/>
      <c r="C177" s="4"/>
      <c r="D177" s="20"/>
    </row>
    <row r="178" spans="1:4" s="80" customFormat="1" ht="12.75">
      <c r="A178" s="48" t="s">
        <v>21</v>
      </c>
      <c r="B178" s="67" t="s">
        <v>147</v>
      </c>
      <c r="C178" s="4">
        <v>0</v>
      </c>
      <c r="D178" s="94"/>
    </row>
    <row r="179" spans="1:4" s="80" customFormat="1" ht="12.75">
      <c r="A179" s="48"/>
      <c r="B179" s="67"/>
      <c r="C179" s="4"/>
      <c r="D179" s="94"/>
    </row>
    <row r="180" spans="1:4" s="80" customFormat="1" ht="12.75">
      <c r="A180" s="48" t="s">
        <v>22</v>
      </c>
      <c r="B180" s="67" t="s">
        <v>149</v>
      </c>
      <c r="C180" s="4">
        <v>0</v>
      </c>
      <c r="D180" s="94"/>
    </row>
    <row r="181" spans="1:4" s="80" customFormat="1" ht="12.75">
      <c r="A181" s="50"/>
      <c r="B181" s="7"/>
      <c r="C181" s="8">
        <f>SUM(C180+C178)</f>
        <v>0</v>
      </c>
      <c r="D181" s="93"/>
    </row>
    <row r="182" spans="1:4" s="80" customFormat="1" ht="12.75">
      <c r="A182" s="48">
        <v>43070</v>
      </c>
      <c r="B182" s="1"/>
      <c r="C182" s="4"/>
      <c r="D182" s="20"/>
    </row>
    <row r="183" spans="1:4" s="80" customFormat="1" ht="12.75">
      <c r="A183" s="48" t="s">
        <v>21</v>
      </c>
      <c r="B183" s="52" t="s">
        <v>147</v>
      </c>
      <c r="C183" s="4">
        <v>1615.32</v>
      </c>
      <c r="D183" s="97" t="s">
        <v>193</v>
      </c>
    </row>
    <row r="184" spans="1:4" s="80" customFormat="1" ht="12.75">
      <c r="A184" s="48"/>
      <c r="B184" s="67" t="s">
        <v>194</v>
      </c>
      <c r="C184" s="11">
        <v>36.96</v>
      </c>
      <c r="D184" s="94" t="s">
        <v>193</v>
      </c>
    </row>
    <row r="185" spans="1:4" s="80" customFormat="1" ht="12.75">
      <c r="A185" s="48"/>
      <c r="B185" s="67" t="s">
        <v>153</v>
      </c>
      <c r="C185" s="11">
        <v>791.28</v>
      </c>
      <c r="D185" s="94" t="s">
        <v>228</v>
      </c>
    </row>
    <row r="186" spans="1:4" s="80" customFormat="1" ht="12.75">
      <c r="A186" s="48"/>
      <c r="B186" s="92" t="s">
        <v>135</v>
      </c>
      <c r="C186" s="91">
        <f>SUM(C183:C185)</f>
        <v>2443.56</v>
      </c>
      <c r="D186" s="94"/>
    </row>
    <row r="187" spans="1:4" s="80" customFormat="1" ht="12.75">
      <c r="A187" s="48"/>
      <c r="B187" s="67"/>
      <c r="C187" s="11"/>
      <c r="D187" s="94"/>
    </row>
    <row r="188" spans="1:4" s="80" customFormat="1" ht="26.25">
      <c r="A188" s="48" t="s">
        <v>22</v>
      </c>
      <c r="B188" s="67" t="s">
        <v>195</v>
      </c>
      <c r="C188" s="11">
        <v>764.47</v>
      </c>
      <c r="D188" s="94" t="s">
        <v>229</v>
      </c>
    </row>
    <row r="189" spans="1:4" s="80" customFormat="1" ht="26.25">
      <c r="A189" s="48"/>
      <c r="B189" s="67" t="s">
        <v>154</v>
      </c>
      <c r="C189" s="11">
        <v>663.09</v>
      </c>
      <c r="D189" s="94" t="s">
        <v>229</v>
      </c>
    </row>
    <row r="190" spans="1:4" s="80" customFormat="1" ht="26.25">
      <c r="A190" s="48"/>
      <c r="B190" s="67" t="s">
        <v>196</v>
      </c>
      <c r="C190" s="11">
        <v>651.99</v>
      </c>
      <c r="D190" s="94" t="s">
        <v>229</v>
      </c>
    </row>
    <row r="191" spans="1:4" s="80" customFormat="1" ht="26.25">
      <c r="A191" s="48"/>
      <c r="B191" s="67" t="s">
        <v>197</v>
      </c>
      <c r="C191" s="11">
        <v>689.47</v>
      </c>
      <c r="D191" s="94" t="s">
        <v>229</v>
      </c>
    </row>
    <row r="192" spans="1:4" s="80" customFormat="1" ht="12.75">
      <c r="A192" s="48"/>
      <c r="B192" s="92" t="s">
        <v>135</v>
      </c>
      <c r="C192" s="91">
        <f>SUM(C188:C191)</f>
        <v>2769.0200000000004</v>
      </c>
      <c r="D192" s="94"/>
    </row>
    <row r="193" spans="1:4" s="80" customFormat="1" ht="12.75">
      <c r="A193" s="50"/>
      <c r="B193" s="7"/>
      <c r="C193" s="8">
        <f>SUM(C186+C192)</f>
        <v>5212.58</v>
      </c>
      <c r="D193" s="93"/>
    </row>
    <row r="194" spans="1:4" s="80" customFormat="1" ht="12.75">
      <c r="A194" s="48">
        <v>43101</v>
      </c>
      <c r="B194" s="1"/>
      <c r="C194" s="4"/>
      <c r="D194" s="20"/>
    </row>
    <row r="195" spans="1:4" s="80" customFormat="1" ht="12.75">
      <c r="A195" s="48" t="s">
        <v>21</v>
      </c>
      <c r="B195" s="67" t="s">
        <v>147</v>
      </c>
      <c r="C195" s="4">
        <v>0</v>
      </c>
      <c r="D195" s="94"/>
    </row>
    <row r="196" spans="1:4" s="80" customFormat="1" ht="12.75">
      <c r="A196" s="48"/>
      <c r="B196" s="67"/>
      <c r="C196" s="4"/>
      <c r="D196" s="94"/>
    </row>
    <row r="197" spans="1:4" s="80" customFormat="1" ht="12.75">
      <c r="A197" s="48" t="s">
        <v>22</v>
      </c>
      <c r="B197" s="67" t="s">
        <v>149</v>
      </c>
      <c r="C197" s="4">
        <v>0</v>
      </c>
      <c r="D197" s="94"/>
    </row>
    <row r="198" spans="1:4" s="80" customFormat="1" ht="12.75">
      <c r="A198" s="50"/>
      <c r="B198" s="7"/>
      <c r="C198" s="8">
        <f>SUM(C197+C195)</f>
        <v>0</v>
      </c>
      <c r="D198" s="93"/>
    </row>
    <row r="199" spans="1:4" s="80" customFormat="1" ht="12.75">
      <c r="A199" s="48">
        <v>43132</v>
      </c>
      <c r="B199" s="1"/>
      <c r="C199" s="4"/>
      <c r="D199" s="20"/>
    </row>
    <row r="200" spans="1:4" s="80" customFormat="1" ht="12.75">
      <c r="A200" s="48" t="s">
        <v>21</v>
      </c>
      <c r="B200" s="67" t="s">
        <v>147</v>
      </c>
      <c r="C200" s="4">
        <v>851.45</v>
      </c>
      <c r="D200" s="94" t="s">
        <v>258</v>
      </c>
    </row>
    <row r="201" spans="1:4" s="80" customFormat="1" ht="12.75">
      <c r="A201" s="48"/>
      <c r="B201" s="67" t="s">
        <v>153</v>
      </c>
      <c r="C201" s="4">
        <v>296.73</v>
      </c>
      <c r="D201" s="94" t="s">
        <v>259</v>
      </c>
    </row>
    <row r="202" spans="1:4" s="80" customFormat="1" ht="12.75">
      <c r="A202" s="48"/>
      <c r="B202" s="92" t="s">
        <v>135</v>
      </c>
      <c r="C202" s="91">
        <f>SUM(C200:C201)</f>
        <v>1148.18</v>
      </c>
      <c r="D202" s="94"/>
    </row>
    <row r="203" spans="1:4" s="80" customFormat="1" ht="12.75">
      <c r="A203" s="48"/>
      <c r="B203" s="67"/>
      <c r="C203" s="4"/>
      <c r="D203" s="94"/>
    </row>
    <row r="204" spans="1:4" s="80" customFormat="1" ht="12.75">
      <c r="A204" s="48" t="s">
        <v>22</v>
      </c>
      <c r="B204" s="67" t="s">
        <v>149</v>
      </c>
      <c r="C204" s="4">
        <v>0</v>
      </c>
      <c r="D204" s="94"/>
    </row>
    <row r="205" spans="1:4" s="80" customFormat="1" ht="12.75">
      <c r="A205" s="50"/>
      <c r="B205" s="7"/>
      <c r="C205" s="8">
        <f>C202+C204</f>
        <v>1148.18</v>
      </c>
      <c r="D205" s="93"/>
    </row>
    <row r="206" spans="1:4" s="80" customFormat="1" ht="12.75">
      <c r="A206" s="48">
        <v>43160</v>
      </c>
      <c r="B206" s="1"/>
      <c r="C206" s="4"/>
      <c r="D206" s="20"/>
    </row>
    <row r="207" spans="1:4" s="80" customFormat="1" ht="12.75">
      <c r="A207" s="48" t="s">
        <v>21</v>
      </c>
      <c r="B207" s="67" t="s">
        <v>147</v>
      </c>
      <c r="C207" s="4">
        <v>0</v>
      </c>
      <c r="D207" s="94"/>
    </row>
    <row r="208" spans="1:4" s="80" customFormat="1" ht="12.75">
      <c r="A208" s="48"/>
      <c r="B208" s="67"/>
      <c r="C208" s="4"/>
      <c r="D208" s="94"/>
    </row>
    <row r="209" spans="1:4" s="80" customFormat="1" ht="12.75">
      <c r="A209" s="48" t="s">
        <v>22</v>
      </c>
      <c r="B209" s="67" t="s">
        <v>149</v>
      </c>
      <c r="C209" s="4">
        <v>0</v>
      </c>
      <c r="D209" s="94"/>
    </row>
    <row r="210" spans="1:4" s="80" customFormat="1" ht="12.75">
      <c r="A210" s="50"/>
      <c r="B210" s="7"/>
      <c r="C210" s="8">
        <f>SUM(C209+C207)</f>
        <v>0</v>
      </c>
      <c r="D210" s="93"/>
    </row>
    <row r="211" spans="1:4" s="80" customFormat="1" ht="12.75">
      <c r="A211" s="48">
        <v>43191</v>
      </c>
      <c r="B211" s="1"/>
      <c r="C211" s="4"/>
      <c r="D211" s="20"/>
    </row>
    <row r="212" spans="1:4" s="80" customFormat="1" ht="12.75">
      <c r="A212" s="48" t="s">
        <v>21</v>
      </c>
      <c r="B212" s="67" t="s">
        <v>147</v>
      </c>
      <c r="C212" s="4">
        <v>1024.18</v>
      </c>
      <c r="D212" s="94" t="s">
        <v>260</v>
      </c>
    </row>
    <row r="213" spans="1:4" s="80" customFormat="1" ht="12.75">
      <c r="A213" s="48"/>
      <c r="B213" s="67" t="s">
        <v>153</v>
      </c>
      <c r="C213" s="4">
        <v>395.64</v>
      </c>
      <c r="D213" s="94" t="s">
        <v>261</v>
      </c>
    </row>
    <row r="214" spans="1:4" s="80" customFormat="1" ht="12.75">
      <c r="A214" s="48"/>
      <c r="B214" s="92" t="s">
        <v>135</v>
      </c>
      <c r="C214" s="91">
        <f>SUM(C212:C213)</f>
        <v>1419.8200000000002</v>
      </c>
      <c r="D214" s="94"/>
    </row>
    <row r="215" spans="1:4" s="80" customFormat="1" ht="12.75">
      <c r="A215" s="48"/>
      <c r="B215" s="67"/>
      <c r="C215" s="4"/>
      <c r="D215" s="94"/>
    </row>
    <row r="216" spans="1:4" s="80" customFormat="1" ht="12.75">
      <c r="A216" s="48" t="s">
        <v>22</v>
      </c>
      <c r="B216" s="67" t="s">
        <v>149</v>
      </c>
      <c r="C216" s="4">
        <v>0</v>
      </c>
      <c r="D216" s="94"/>
    </row>
    <row r="217" spans="1:4" s="80" customFormat="1" ht="12.75">
      <c r="A217" s="50"/>
      <c r="B217" s="7"/>
      <c r="C217" s="8">
        <f>C214+C216</f>
        <v>1419.8200000000002</v>
      </c>
      <c r="D217" s="93"/>
    </row>
    <row r="218" spans="1:4" s="80" customFormat="1" ht="12.75">
      <c r="A218" s="48">
        <v>43221</v>
      </c>
      <c r="B218" s="1"/>
      <c r="C218" s="4"/>
      <c r="D218" s="20"/>
    </row>
    <row r="219" spans="1:4" s="80" customFormat="1" ht="12.75">
      <c r="A219" s="48" t="s">
        <v>21</v>
      </c>
      <c r="B219" s="67" t="s">
        <v>147</v>
      </c>
      <c r="C219" s="4">
        <v>525.62</v>
      </c>
      <c r="D219" s="94" t="s">
        <v>262</v>
      </c>
    </row>
    <row r="220" spans="1:4" s="80" customFormat="1" ht="12.75">
      <c r="A220" s="48"/>
      <c r="B220" s="67"/>
      <c r="C220" s="4"/>
      <c r="D220" s="94"/>
    </row>
    <row r="221" spans="1:4" s="80" customFormat="1" ht="12.75">
      <c r="A221" s="48" t="s">
        <v>22</v>
      </c>
      <c r="B221" s="67" t="s">
        <v>149</v>
      </c>
      <c r="C221" s="4">
        <v>0</v>
      </c>
      <c r="D221" s="94"/>
    </row>
    <row r="222" spans="1:4" s="80" customFormat="1" ht="12.75">
      <c r="A222" s="50"/>
      <c r="B222" s="7"/>
      <c r="C222" s="8">
        <f>SUM(C221+C219)</f>
        <v>525.62</v>
      </c>
      <c r="D222" s="93"/>
    </row>
    <row r="223" spans="1:4" s="80" customFormat="1" ht="12.75">
      <c r="A223" s="48">
        <v>43252</v>
      </c>
      <c r="B223" s="1"/>
      <c r="C223" s="4"/>
      <c r="D223" s="20"/>
    </row>
    <row r="224" spans="1:4" s="80" customFormat="1" ht="12.75">
      <c r="A224" s="48" t="s">
        <v>21</v>
      </c>
      <c r="B224" s="67" t="s">
        <v>147</v>
      </c>
      <c r="C224" s="4">
        <v>828.2</v>
      </c>
      <c r="D224" s="94" t="s">
        <v>263</v>
      </c>
    </row>
    <row r="225" spans="1:4" s="80" customFormat="1" ht="12.75">
      <c r="A225" s="48"/>
      <c r="B225" s="67" t="s">
        <v>153</v>
      </c>
      <c r="C225" s="4">
        <v>296.73</v>
      </c>
      <c r="D225" s="94" t="s">
        <v>264</v>
      </c>
    </row>
    <row r="226" spans="1:4" s="80" customFormat="1" ht="12.75">
      <c r="A226" s="48"/>
      <c r="B226" s="92" t="s">
        <v>135</v>
      </c>
      <c r="C226" s="91">
        <f>SUM(C224:C225)</f>
        <v>1124.93</v>
      </c>
      <c r="D226" s="94"/>
    </row>
    <row r="227" spans="1:4" s="80" customFormat="1" ht="12.75">
      <c r="A227" s="48"/>
      <c r="B227" s="67"/>
      <c r="C227" s="4"/>
      <c r="D227" s="94"/>
    </row>
    <row r="228" spans="1:4" s="80" customFormat="1" ht="12.75">
      <c r="A228" s="48" t="s">
        <v>22</v>
      </c>
      <c r="B228" s="67" t="s">
        <v>149</v>
      </c>
      <c r="C228" s="4">
        <v>0</v>
      </c>
      <c r="D228" s="94"/>
    </row>
    <row r="229" spans="1:4" s="80" customFormat="1" ht="12.75">
      <c r="A229" s="50"/>
      <c r="B229" s="7"/>
      <c r="C229" s="8">
        <f>C226+C228</f>
        <v>1124.93</v>
      </c>
      <c r="D229" s="93"/>
    </row>
    <row r="230" spans="1:4" s="80" customFormat="1" ht="12.75">
      <c r="A230" s="110"/>
      <c r="B230" s="111"/>
      <c r="C230" s="112"/>
      <c r="D230" s="131"/>
    </row>
    <row r="231" spans="1:4" s="80" customFormat="1" ht="12.75">
      <c r="A231" s="138" t="s">
        <v>116</v>
      </c>
      <c r="B231" s="111"/>
      <c r="C231" s="112"/>
      <c r="D231" s="131"/>
    </row>
    <row r="232" spans="1:4" s="80" customFormat="1" ht="12.75">
      <c r="A232" s="113">
        <v>42917</v>
      </c>
      <c r="B232" s="67"/>
      <c r="C232" s="100"/>
      <c r="D232" s="136"/>
    </row>
    <row r="233" spans="1:4" s="80" customFormat="1" ht="12.75">
      <c r="A233" s="113" t="s">
        <v>24</v>
      </c>
      <c r="B233" s="67" t="s">
        <v>26</v>
      </c>
      <c r="C233" s="100">
        <v>59.4</v>
      </c>
      <c r="D233" s="97" t="s">
        <v>233</v>
      </c>
    </row>
    <row r="234" spans="1:4" s="80" customFormat="1" ht="12.75">
      <c r="A234" s="113"/>
      <c r="B234" s="67"/>
      <c r="C234" s="100"/>
      <c r="D234" s="136"/>
    </row>
    <row r="235" spans="1:4" s="80" customFormat="1" ht="12.75">
      <c r="A235" s="113" t="s">
        <v>60</v>
      </c>
      <c r="B235" s="67" t="s">
        <v>198</v>
      </c>
      <c r="C235" s="100">
        <v>157.5</v>
      </c>
      <c r="D235" s="97" t="s">
        <v>217</v>
      </c>
    </row>
    <row r="236" spans="1:4" s="80" customFormat="1" ht="12.75">
      <c r="A236" s="113"/>
      <c r="B236" s="67" t="s">
        <v>145</v>
      </c>
      <c r="C236" s="100">
        <v>121</v>
      </c>
      <c r="D236" s="97" t="s">
        <v>214</v>
      </c>
    </row>
    <row r="237" spans="1:4" s="80" customFormat="1" ht="12.75">
      <c r="A237" s="113"/>
      <c r="B237" s="92" t="s">
        <v>135</v>
      </c>
      <c r="C237" s="145">
        <f>SUM(C235:C236)</f>
        <v>278.5</v>
      </c>
      <c r="D237" s="97"/>
    </row>
    <row r="238" spans="1:4" s="80" customFormat="1" ht="12.75">
      <c r="A238" s="139"/>
      <c r="B238" s="132"/>
      <c r="C238" s="133">
        <f>SUM(C237+C233)</f>
        <v>337.9</v>
      </c>
      <c r="D238" s="134"/>
    </row>
    <row r="239" spans="1:4" s="80" customFormat="1" ht="12.75">
      <c r="A239" s="113">
        <v>42948</v>
      </c>
      <c r="B239" s="49"/>
      <c r="C239" s="100"/>
      <c r="D239" s="136"/>
    </row>
    <row r="240" spans="1:4" s="80" customFormat="1" ht="12.75">
      <c r="A240" s="113" t="s">
        <v>77</v>
      </c>
      <c r="B240" s="67" t="s">
        <v>198</v>
      </c>
      <c r="C240" s="100">
        <v>247.5</v>
      </c>
      <c r="D240" s="97" t="s">
        <v>205</v>
      </c>
    </row>
    <row r="241" spans="1:4" s="80" customFormat="1" ht="12.75">
      <c r="A241" s="113"/>
      <c r="B241" s="67" t="s">
        <v>198</v>
      </c>
      <c r="C241" s="100">
        <v>843.75</v>
      </c>
      <c r="D241" s="97" t="s">
        <v>199</v>
      </c>
    </row>
    <row r="242" spans="1:4" s="80" customFormat="1" ht="12.75">
      <c r="A242" s="113"/>
      <c r="B242" s="67" t="s">
        <v>198</v>
      </c>
      <c r="C242" s="100">
        <v>180</v>
      </c>
      <c r="D242" s="97" t="s">
        <v>199</v>
      </c>
    </row>
    <row r="243" spans="1:4" s="80" customFormat="1" ht="12.75">
      <c r="A243" s="113"/>
      <c r="B243" s="67" t="s">
        <v>198</v>
      </c>
      <c r="C243" s="100">
        <v>417.5</v>
      </c>
      <c r="D243" s="97" t="s">
        <v>204</v>
      </c>
    </row>
    <row r="244" spans="1:4" s="80" customFormat="1" ht="12.75">
      <c r="A244" s="113"/>
      <c r="B244" s="67" t="s">
        <v>198</v>
      </c>
      <c r="C244" s="100">
        <v>180</v>
      </c>
      <c r="D244" s="152" t="s">
        <v>204</v>
      </c>
    </row>
    <row r="245" spans="1:4" s="80" customFormat="1" ht="12.75">
      <c r="A245" s="113"/>
      <c r="B245" s="67" t="s">
        <v>145</v>
      </c>
      <c r="C245" s="100">
        <v>596</v>
      </c>
      <c r="D245" s="97" t="s">
        <v>200</v>
      </c>
    </row>
    <row r="246" spans="1:4" s="80" customFormat="1" ht="12.75">
      <c r="A246" s="113"/>
      <c r="B246" s="67" t="s">
        <v>145</v>
      </c>
      <c r="C246" s="100">
        <v>275</v>
      </c>
      <c r="D246" s="97" t="s">
        <v>201</v>
      </c>
    </row>
    <row r="247" spans="1:4" s="80" customFormat="1" ht="26.25">
      <c r="A247" s="113"/>
      <c r="B247" s="67" t="s">
        <v>153</v>
      </c>
      <c r="C247" s="100">
        <v>290.37</v>
      </c>
      <c r="D247" s="97" t="s">
        <v>202</v>
      </c>
    </row>
    <row r="248" spans="1:4" s="80" customFormat="1" ht="12.75">
      <c r="A248" s="113"/>
      <c r="B248" s="67" t="s">
        <v>173</v>
      </c>
      <c r="C248" s="100">
        <v>397.2</v>
      </c>
      <c r="D248" s="97" t="s">
        <v>203</v>
      </c>
    </row>
    <row r="249" spans="1:4" s="147" customFormat="1" ht="12.75">
      <c r="A249" s="144"/>
      <c r="B249" s="92" t="s">
        <v>135</v>
      </c>
      <c r="C249" s="145">
        <f>SUM(C240:C248)</f>
        <v>3427.3199999999997</v>
      </c>
      <c r="D249" s="146"/>
    </row>
    <row r="250" spans="1:4" s="147" customFormat="1" ht="12.75">
      <c r="A250" s="144"/>
      <c r="B250" s="92"/>
      <c r="C250" s="145"/>
      <c r="D250" s="146"/>
    </row>
    <row r="251" spans="1:4" s="80" customFormat="1" ht="12.75">
      <c r="A251" s="113" t="s">
        <v>87</v>
      </c>
      <c r="B251" s="67" t="s">
        <v>227</v>
      </c>
      <c r="C251" s="100">
        <v>57.69</v>
      </c>
      <c r="D251" s="97" t="s">
        <v>155</v>
      </c>
    </row>
    <row r="252" spans="1:4" s="80" customFormat="1" ht="12.75">
      <c r="A252" s="137"/>
      <c r="B252" s="132"/>
      <c r="C252" s="133">
        <f>C249+C251</f>
        <v>3485.0099999999998</v>
      </c>
      <c r="D252" s="134"/>
    </row>
    <row r="253" spans="1:4" ht="12.75">
      <c r="A253" s="46">
        <v>42979</v>
      </c>
      <c r="B253" s="1"/>
      <c r="C253" s="4"/>
      <c r="D253" s="20"/>
    </row>
    <row r="254" spans="1:4" ht="26.25">
      <c r="A254" s="46" t="s">
        <v>77</v>
      </c>
      <c r="B254" s="52" t="s">
        <v>173</v>
      </c>
      <c r="C254" s="4">
        <v>1108.14</v>
      </c>
      <c r="D254" s="94" t="s">
        <v>206</v>
      </c>
    </row>
    <row r="255" spans="1:4" ht="12.75">
      <c r="A255" s="46"/>
      <c r="B255" s="52"/>
      <c r="C255" s="4"/>
      <c r="D255" s="94"/>
    </row>
    <row r="256" spans="1:4" ht="12.75">
      <c r="A256" s="46" t="s">
        <v>87</v>
      </c>
      <c r="B256" s="52" t="s">
        <v>227</v>
      </c>
      <c r="C256" s="4">
        <v>54.14</v>
      </c>
      <c r="D256" s="94" t="s">
        <v>155</v>
      </c>
    </row>
    <row r="257" spans="1:4" ht="12.75">
      <c r="A257" s="7"/>
      <c r="B257" s="7"/>
      <c r="C257" s="8">
        <f>SUM(C254:C256)</f>
        <v>1162.2800000000002</v>
      </c>
      <c r="D257" s="93"/>
    </row>
    <row r="258" spans="1:4" ht="12.75" hidden="1">
      <c r="A258" s="46">
        <v>40817</v>
      </c>
      <c r="B258" s="1"/>
      <c r="C258" s="4"/>
      <c r="D258" s="20"/>
    </row>
    <row r="259" spans="1:4" ht="12.75" hidden="1">
      <c r="A259" s="48" t="s">
        <v>24</v>
      </c>
      <c r="B259" s="52"/>
      <c r="C259" s="4"/>
      <c r="D259" s="94"/>
    </row>
    <row r="260" spans="1:4" ht="12.75" hidden="1">
      <c r="A260" s="48"/>
      <c r="B260" s="1"/>
      <c r="C260" s="4"/>
      <c r="D260" s="20"/>
    </row>
    <row r="261" spans="1:4" ht="12.75" hidden="1">
      <c r="A261" s="48" t="s">
        <v>87</v>
      </c>
      <c r="B261" s="67"/>
      <c r="C261" s="4"/>
      <c r="D261" s="97"/>
    </row>
    <row r="262" spans="1:4" ht="12.75" hidden="1">
      <c r="A262" s="7"/>
      <c r="B262" s="7"/>
      <c r="C262" s="8"/>
      <c r="D262" s="93"/>
    </row>
    <row r="263" spans="1:4" ht="12.75" hidden="1">
      <c r="A263" s="46">
        <v>40848</v>
      </c>
      <c r="B263" s="1"/>
      <c r="C263" s="4"/>
      <c r="D263" s="20"/>
    </row>
    <row r="264" spans="1:4" ht="12.75" hidden="1">
      <c r="A264" s="48" t="s">
        <v>48</v>
      </c>
      <c r="B264" s="67"/>
      <c r="C264" s="4"/>
      <c r="D264" s="20"/>
    </row>
    <row r="265" spans="1:4" ht="12.75" hidden="1">
      <c r="A265" s="48"/>
      <c r="B265" s="1"/>
      <c r="C265" s="4"/>
      <c r="D265" s="20"/>
    </row>
    <row r="266" spans="1:4" ht="12.75" hidden="1">
      <c r="A266" s="48" t="s">
        <v>27</v>
      </c>
      <c r="B266" s="1"/>
      <c r="C266" s="4"/>
      <c r="D266" s="97"/>
    </row>
    <row r="267" spans="1:4" ht="12.75" hidden="1">
      <c r="A267" s="7"/>
      <c r="B267" s="7"/>
      <c r="C267" s="8"/>
      <c r="D267" s="93"/>
    </row>
    <row r="268" spans="1:4" ht="12.75" hidden="1">
      <c r="A268" s="46">
        <v>40878</v>
      </c>
      <c r="B268" s="1"/>
      <c r="C268" s="4"/>
      <c r="D268" s="20"/>
    </row>
    <row r="269" spans="1:4" ht="12.75" hidden="1">
      <c r="A269" s="48" t="s">
        <v>82</v>
      </c>
      <c r="B269" s="52"/>
      <c r="C269" s="4"/>
      <c r="D269" s="20"/>
    </row>
    <row r="270" spans="1:4" ht="12.75" hidden="1">
      <c r="A270" s="48"/>
      <c r="B270" s="1"/>
      <c r="C270" s="4"/>
      <c r="D270" s="20"/>
    </row>
    <row r="271" spans="1:4" ht="12.75" hidden="1">
      <c r="A271" s="48" t="s">
        <v>24</v>
      </c>
      <c r="B271" s="52"/>
      <c r="C271" s="4"/>
      <c r="D271" s="94"/>
    </row>
    <row r="272" spans="1:4" ht="12.75" hidden="1">
      <c r="A272" s="48"/>
      <c r="B272" s="1"/>
      <c r="C272" s="4"/>
      <c r="D272" s="20"/>
    </row>
    <row r="273" spans="1:4" ht="12.75" hidden="1">
      <c r="A273" s="48" t="s">
        <v>23</v>
      </c>
      <c r="B273" s="52"/>
      <c r="C273" s="4"/>
      <c r="D273" s="94"/>
    </row>
    <row r="274" spans="1:4" ht="12.75" hidden="1">
      <c r="A274" s="48"/>
      <c r="B274" s="52"/>
      <c r="C274" s="4"/>
      <c r="D274" s="94"/>
    </row>
    <row r="275" spans="1:4" ht="12.75" hidden="1">
      <c r="A275" s="48" t="s">
        <v>115</v>
      </c>
      <c r="B275" s="52"/>
      <c r="C275" s="4"/>
      <c r="D275" s="94"/>
    </row>
    <row r="276" spans="1:4" ht="12.75" hidden="1">
      <c r="A276" s="7"/>
      <c r="B276" s="7"/>
      <c r="C276" s="8"/>
      <c r="D276" s="93"/>
    </row>
    <row r="277" spans="1:4" ht="12.75" hidden="1">
      <c r="A277" s="46">
        <v>40909</v>
      </c>
      <c r="B277" s="1"/>
      <c r="C277" s="4"/>
      <c r="D277" s="20"/>
    </row>
    <row r="278" spans="1:4" ht="12.75" hidden="1">
      <c r="A278" s="48" t="s">
        <v>87</v>
      </c>
      <c r="B278" s="52"/>
      <c r="C278" s="4"/>
      <c r="D278" s="20"/>
    </row>
    <row r="279" spans="1:4" ht="12.75" hidden="1">
      <c r="A279" s="48"/>
      <c r="B279" s="52"/>
      <c r="C279" s="4"/>
      <c r="D279" s="20"/>
    </row>
    <row r="280" spans="1:4" ht="12.75" hidden="1">
      <c r="A280" s="48" t="s">
        <v>140</v>
      </c>
      <c r="B280" s="52"/>
      <c r="C280" s="4"/>
      <c r="D280" s="20"/>
    </row>
    <row r="281" spans="1:4" ht="12.75" hidden="1">
      <c r="A281" s="7"/>
      <c r="B281" s="7"/>
      <c r="C281" s="8"/>
      <c r="D281" s="93"/>
    </row>
    <row r="282" spans="1:4" ht="12.75" hidden="1">
      <c r="A282" s="46">
        <v>40940</v>
      </c>
      <c r="B282" s="1"/>
      <c r="C282" s="4"/>
      <c r="D282" s="20"/>
    </row>
    <row r="283" spans="1:4" ht="12.75" hidden="1">
      <c r="A283" s="48" t="s">
        <v>82</v>
      </c>
      <c r="B283" s="52"/>
      <c r="C283" s="4"/>
      <c r="D283" s="20"/>
    </row>
    <row r="284" spans="1:4" ht="12.75" hidden="1">
      <c r="A284" s="48"/>
      <c r="B284" s="1"/>
      <c r="C284" s="4"/>
      <c r="D284" s="20"/>
    </row>
    <row r="285" spans="1:4" ht="12.75" hidden="1">
      <c r="A285" s="48" t="s">
        <v>24</v>
      </c>
      <c r="B285" s="52"/>
      <c r="C285" s="4"/>
      <c r="D285" s="94"/>
    </row>
    <row r="286" spans="1:4" ht="12.75" hidden="1">
      <c r="A286" s="48"/>
      <c r="B286" s="52"/>
      <c r="C286" s="4"/>
      <c r="D286" s="94"/>
    </row>
    <row r="287" spans="1:4" ht="12.75" hidden="1">
      <c r="A287" s="48"/>
      <c r="B287" s="90"/>
      <c r="C287" s="91"/>
      <c r="D287" s="94"/>
    </row>
    <row r="288" spans="1:4" ht="12.75" hidden="1">
      <c r="A288" s="48"/>
      <c r="B288" s="1"/>
      <c r="C288" s="4"/>
      <c r="D288" s="20"/>
    </row>
    <row r="289" spans="1:4" ht="12.75" hidden="1">
      <c r="A289" s="48" t="s">
        <v>23</v>
      </c>
      <c r="B289" s="52"/>
      <c r="C289" s="4"/>
      <c r="D289" s="94"/>
    </row>
    <row r="290" spans="1:4" ht="12.75" hidden="1">
      <c r="A290" s="48"/>
      <c r="B290" s="52"/>
      <c r="C290" s="4"/>
      <c r="D290" s="94"/>
    </row>
    <row r="291" spans="1:4" ht="12.75" hidden="1">
      <c r="A291" s="48" t="s">
        <v>60</v>
      </c>
      <c r="B291" s="52"/>
      <c r="C291" s="4"/>
      <c r="D291" s="94"/>
    </row>
    <row r="292" spans="1:4" ht="12.75" hidden="1">
      <c r="A292" s="48"/>
      <c r="B292" s="52"/>
      <c r="C292" s="4"/>
      <c r="D292" s="94"/>
    </row>
    <row r="293" spans="1:4" ht="12.75" hidden="1">
      <c r="A293" s="48" t="s">
        <v>87</v>
      </c>
      <c r="B293" s="52"/>
      <c r="C293" s="4"/>
      <c r="D293" s="94"/>
    </row>
    <row r="294" spans="1:4" ht="12.75" hidden="1">
      <c r="A294" s="7"/>
      <c r="B294" s="7"/>
      <c r="C294" s="8"/>
      <c r="D294" s="93"/>
    </row>
    <row r="295" spans="1:4" ht="12.75" hidden="1">
      <c r="A295" s="46">
        <v>40969</v>
      </c>
      <c r="B295" s="1"/>
      <c r="C295" s="4"/>
      <c r="D295" s="20"/>
    </row>
    <row r="296" spans="1:4" ht="12.75" hidden="1">
      <c r="A296" s="48" t="s">
        <v>23</v>
      </c>
      <c r="B296" s="52"/>
      <c r="C296" s="4"/>
      <c r="D296" s="94"/>
    </row>
    <row r="297" spans="1:4" ht="12.75" hidden="1">
      <c r="A297" s="48"/>
      <c r="B297" s="52"/>
      <c r="C297" s="4"/>
      <c r="D297" s="94"/>
    </row>
    <row r="298" spans="1:4" ht="12.75" hidden="1">
      <c r="A298" s="48" t="s">
        <v>60</v>
      </c>
      <c r="B298" s="52"/>
      <c r="C298" s="4"/>
      <c r="D298" s="94"/>
    </row>
    <row r="299" spans="1:4" ht="12.75" hidden="1">
      <c r="A299" s="48"/>
      <c r="B299" s="52"/>
      <c r="C299" s="4"/>
      <c r="D299" s="94"/>
    </row>
    <row r="300" spans="1:4" ht="12.75" hidden="1">
      <c r="A300" s="48"/>
      <c r="B300" s="90"/>
      <c r="C300" s="91"/>
      <c r="D300" s="94"/>
    </row>
    <row r="301" spans="1:4" ht="12.75" hidden="1">
      <c r="A301" s="7"/>
      <c r="B301" s="7"/>
      <c r="C301" s="8"/>
      <c r="D301" s="93"/>
    </row>
    <row r="302" spans="1:4" ht="12.75" hidden="1">
      <c r="A302" s="46">
        <v>41000</v>
      </c>
      <c r="B302" s="1"/>
      <c r="C302" s="4"/>
      <c r="D302" s="20"/>
    </row>
    <row r="303" spans="1:4" ht="12.75" hidden="1">
      <c r="A303" s="48" t="s">
        <v>82</v>
      </c>
      <c r="B303" s="52"/>
      <c r="C303" s="4"/>
      <c r="D303" s="20"/>
    </row>
    <row r="304" spans="1:4" ht="12.75" hidden="1">
      <c r="A304" s="48"/>
      <c r="B304" s="1"/>
      <c r="C304" s="4"/>
      <c r="D304" s="20"/>
    </row>
    <row r="305" spans="1:4" ht="12.75" hidden="1">
      <c r="A305" s="48"/>
      <c r="B305" s="52"/>
      <c r="C305" s="4"/>
      <c r="D305" s="94"/>
    </row>
    <row r="306" spans="1:4" ht="12.75" hidden="1">
      <c r="A306" s="48" t="s">
        <v>60</v>
      </c>
      <c r="B306" s="52"/>
      <c r="C306" s="4"/>
      <c r="D306" s="94"/>
    </row>
    <row r="307" spans="1:4" ht="12.75" hidden="1">
      <c r="A307" s="48"/>
      <c r="B307" s="52"/>
      <c r="C307" s="4"/>
      <c r="D307" s="94"/>
    </row>
    <row r="308" spans="1:4" ht="12.75" hidden="1">
      <c r="A308" s="48"/>
      <c r="B308" s="90"/>
      <c r="C308" s="91"/>
      <c r="D308" s="94"/>
    </row>
    <row r="309" spans="1:4" ht="12.75" hidden="1">
      <c r="A309" s="48"/>
      <c r="B309" s="52"/>
      <c r="C309" s="4"/>
      <c r="D309" s="94"/>
    </row>
    <row r="310" spans="1:4" ht="12.75" hidden="1">
      <c r="A310" s="48" t="s">
        <v>87</v>
      </c>
      <c r="B310" s="52"/>
      <c r="C310" s="4"/>
      <c r="D310" s="94"/>
    </row>
    <row r="311" spans="1:4" ht="12.75" hidden="1">
      <c r="A311" s="48"/>
      <c r="B311" s="52"/>
      <c r="C311" s="4"/>
      <c r="D311" s="94"/>
    </row>
    <row r="312" spans="1:4" ht="12.75" hidden="1">
      <c r="A312" s="48" t="s">
        <v>27</v>
      </c>
      <c r="B312" s="52"/>
      <c r="C312" s="4"/>
      <c r="D312" s="94"/>
    </row>
    <row r="313" spans="1:4" ht="12.75" hidden="1">
      <c r="A313" s="7"/>
      <c r="B313" s="7"/>
      <c r="C313" s="8"/>
      <c r="D313" s="93"/>
    </row>
    <row r="314" spans="1:4" ht="12.75" hidden="1">
      <c r="A314" s="46">
        <v>41030</v>
      </c>
      <c r="B314" s="1"/>
      <c r="C314" s="4"/>
      <c r="D314" s="20"/>
    </row>
    <row r="315" spans="1:4" ht="12.75" hidden="1">
      <c r="A315" s="48" t="s">
        <v>60</v>
      </c>
      <c r="B315" s="52"/>
      <c r="C315" s="4"/>
      <c r="D315" s="97"/>
    </row>
    <row r="316" spans="1:4" ht="12.75" hidden="1">
      <c r="A316" s="48"/>
      <c r="B316" s="52"/>
      <c r="C316" s="4"/>
      <c r="D316" s="97"/>
    </row>
    <row r="317" spans="1:4" ht="12.75" hidden="1">
      <c r="A317" s="48"/>
      <c r="B317" s="90"/>
      <c r="C317" s="91"/>
      <c r="D317" s="97"/>
    </row>
    <row r="318" spans="1:4" ht="12.75" hidden="1">
      <c r="A318" s="7"/>
      <c r="B318" s="7"/>
      <c r="C318" s="8"/>
      <c r="D318" s="93"/>
    </row>
    <row r="319" spans="1:4" ht="12.75" hidden="1">
      <c r="A319" s="46">
        <v>41061</v>
      </c>
      <c r="B319" s="1"/>
      <c r="C319" s="4"/>
      <c r="D319" s="20"/>
    </row>
    <row r="320" spans="1:4" ht="12.75" hidden="1">
      <c r="A320" s="48" t="s">
        <v>82</v>
      </c>
      <c r="B320" s="52"/>
      <c r="C320" s="4"/>
      <c r="D320" s="20"/>
    </row>
    <row r="321" spans="1:4" ht="12.75" hidden="1">
      <c r="A321" s="48"/>
      <c r="B321" s="1"/>
      <c r="C321" s="4"/>
      <c r="D321" s="20"/>
    </row>
    <row r="322" spans="1:4" ht="12.75" hidden="1">
      <c r="A322" s="48" t="s">
        <v>24</v>
      </c>
      <c r="B322" s="52"/>
      <c r="C322" s="4"/>
      <c r="D322" s="94"/>
    </row>
    <row r="323" spans="1:4" ht="12.75" hidden="1">
      <c r="A323" s="48"/>
      <c r="B323" s="52"/>
      <c r="C323" s="4"/>
      <c r="D323" s="94"/>
    </row>
    <row r="324" spans="1:4" ht="12.75" hidden="1">
      <c r="A324" s="48"/>
      <c r="B324" s="90"/>
      <c r="C324" s="91"/>
      <c r="D324" s="94"/>
    </row>
    <row r="325" spans="1:4" ht="12.75" hidden="1">
      <c r="A325" s="48"/>
      <c r="B325" s="1"/>
      <c r="C325" s="4"/>
      <c r="D325" s="20"/>
    </row>
    <row r="326" spans="1:4" ht="12.75" hidden="1">
      <c r="A326" s="48" t="s">
        <v>23</v>
      </c>
      <c r="B326" s="52"/>
      <c r="C326" s="4"/>
      <c r="D326" s="94"/>
    </row>
    <row r="327" spans="1:4" ht="12.75" hidden="1">
      <c r="A327" s="48"/>
      <c r="B327" s="52"/>
      <c r="C327" s="4"/>
      <c r="D327" s="94"/>
    </row>
    <row r="328" spans="1:4" ht="12.75" hidden="1">
      <c r="A328" s="48" t="s">
        <v>60</v>
      </c>
      <c r="B328" s="52"/>
      <c r="C328" s="4"/>
      <c r="D328" s="94"/>
    </row>
    <row r="329" spans="1:4" ht="12.75" hidden="1">
      <c r="A329" s="48"/>
      <c r="B329" s="52"/>
      <c r="C329" s="4"/>
      <c r="D329" s="94"/>
    </row>
    <row r="330" spans="1:4" ht="12.75" hidden="1">
      <c r="A330" s="48"/>
      <c r="B330" s="52"/>
      <c r="C330" s="4"/>
      <c r="D330" s="94"/>
    </row>
    <row r="331" spans="1:4" ht="12.75" hidden="1">
      <c r="A331" s="48"/>
      <c r="B331" s="52"/>
      <c r="C331" s="4"/>
      <c r="D331" s="94"/>
    </row>
    <row r="332" spans="1:4" ht="12.75" hidden="1">
      <c r="A332" s="48"/>
      <c r="B332" s="52"/>
      <c r="C332" s="4"/>
      <c r="D332" s="94"/>
    </row>
    <row r="333" spans="1:4" ht="12.75" hidden="1">
      <c r="A333" s="48"/>
      <c r="B333" s="90"/>
      <c r="C333" s="91"/>
      <c r="D333" s="94"/>
    </row>
    <row r="334" spans="1:4" ht="12.75" hidden="1">
      <c r="A334" s="48"/>
      <c r="B334" s="52"/>
      <c r="C334" s="4"/>
      <c r="D334" s="94"/>
    </row>
    <row r="335" spans="1:4" ht="12.75" hidden="1">
      <c r="A335" s="48" t="s">
        <v>87</v>
      </c>
      <c r="B335" s="52"/>
      <c r="C335" s="4"/>
      <c r="D335" s="94"/>
    </row>
    <row r="336" spans="1:4" ht="12.75" hidden="1">
      <c r="A336" s="7"/>
      <c r="B336" s="7"/>
      <c r="C336" s="8"/>
      <c r="D336" s="93"/>
    </row>
    <row r="337" spans="1:4" ht="12.75">
      <c r="A337" s="113">
        <v>43009</v>
      </c>
      <c r="B337" s="49"/>
      <c r="C337" s="100"/>
      <c r="D337" s="136"/>
    </row>
    <row r="338" spans="1:4" ht="12.75">
      <c r="A338" s="113" t="s">
        <v>24</v>
      </c>
      <c r="B338" s="49" t="s">
        <v>207</v>
      </c>
      <c r="C338" s="100">
        <v>139.9</v>
      </c>
      <c r="D338" s="136" t="s">
        <v>208</v>
      </c>
    </row>
    <row r="339" spans="1:4" ht="12.75">
      <c r="A339" s="113"/>
      <c r="B339" s="49"/>
      <c r="C339" s="100"/>
      <c r="D339" s="136"/>
    </row>
    <row r="340" spans="1:4" ht="12.75">
      <c r="A340" s="113" t="s">
        <v>77</v>
      </c>
      <c r="B340" s="67" t="s">
        <v>221</v>
      </c>
      <c r="C340" s="100">
        <v>243.68</v>
      </c>
      <c r="D340" s="97" t="s">
        <v>222</v>
      </c>
    </row>
    <row r="341" spans="1:4" ht="12.75">
      <c r="A341" s="113"/>
      <c r="B341" s="67" t="s">
        <v>223</v>
      </c>
      <c r="C341" s="100">
        <v>280</v>
      </c>
      <c r="D341" s="97" t="s">
        <v>222</v>
      </c>
    </row>
    <row r="342" spans="1:4" ht="12.75">
      <c r="A342" s="113"/>
      <c r="B342" s="67" t="s">
        <v>145</v>
      </c>
      <c r="C342" s="100">
        <v>233</v>
      </c>
      <c r="D342" s="97" t="s">
        <v>224</v>
      </c>
    </row>
    <row r="343" spans="1:4" ht="12.75">
      <c r="A343" s="113"/>
      <c r="B343" s="67" t="s">
        <v>225</v>
      </c>
      <c r="C343" s="100">
        <v>770</v>
      </c>
      <c r="D343" s="97" t="s">
        <v>226</v>
      </c>
    </row>
    <row r="344" spans="1:4" ht="12.75">
      <c r="A344" s="113"/>
      <c r="B344" s="92" t="s">
        <v>135</v>
      </c>
      <c r="C344" s="145">
        <f>SUM(C340:C343)</f>
        <v>1526.68</v>
      </c>
      <c r="D344" s="97"/>
    </row>
    <row r="345" spans="1:4" ht="12.75">
      <c r="A345" s="113"/>
      <c r="B345" s="92"/>
      <c r="C345" s="145"/>
      <c r="D345" s="97"/>
    </row>
    <row r="346" spans="1:4" ht="12.75">
      <c r="A346" s="113" t="s">
        <v>87</v>
      </c>
      <c r="B346" s="67" t="s">
        <v>227</v>
      </c>
      <c r="C346" s="115">
        <v>24.81</v>
      </c>
      <c r="D346" s="97" t="s">
        <v>155</v>
      </c>
    </row>
    <row r="347" spans="1:4" ht="12.75">
      <c r="A347" s="137"/>
      <c r="B347" s="132"/>
      <c r="C347" s="133">
        <f>SUM(C338+C344+C346)</f>
        <v>1691.39</v>
      </c>
      <c r="D347" s="134"/>
    </row>
    <row r="348" spans="1:4" ht="12.75">
      <c r="A348" s="113">
        <v>43040</v>
      </c>
      <c r="B348" s="49"/>
      <c r="C348" s="100"/>
      <c r="D348" s="136"/>
    </row>
    <row r="349" spans="1:4" ht="12.75">
      <c r="A349" s="113" t="s">
        <v>77</v>
      </c>
      <c r="B349" s="67" t="s">
        <v>198</v>
      </c>
      <c r="C349" s="100">
        <v>562.5</v>
      </c>
      <c r="D349" s="97" t="s">
        <v>209</v>
      </c>
    </row>
    <row r="350" spans="1:4" ht="12.75">
      <c r="A350" s="144"/>
      <c r="B350" s="67" t="s">
        <v>151</v>
      </c>
      <c r="C350" s="115">
        <v>140</v>
      </c>
      <c r="D350" s="97" t="s">
        <v>210</v>
      </c>
    </row>
    <row r="351" spans="1:4" ht="12.75">
      <c r="A351" s="144"/>
      <c r="B351" s="92" t="s">
        <v>135</v>
      </c>
      <c r="C351" s="145">
        <f>SUM(C349:C350)</f>
        <v>702.5</v>
      </c>
      <c r="D351" s="97"/>
    </row>
    <row r="352" spans="1:4" ht="12.75">
      <c r="A352" s="113"/>
      <c r="B352" s="49"/>
      <c r="C352" s="100"/>
      <c r="D352" s="136"/>
    </row>
    <row r="353" spans="1:4" ht="12.75">
      <c r="A353" s="113" t="s">
        <v>87</v>
      </c>
      <c r="B353" s="67" t="s">
        <v>227</v>
      </c>
      <c r="C353" s="100">
        <v>28.17</v>
      </c>
      <c r="D353" s="97" t="s">
        <v>155</v>
      </c>
    </row>
    <row r="354" spans="1:4" ht="12.75">
      <c r="A354" s="137"/>
      <c r="B354" s="132"/>
      <c r="C354" s="133">
        <f>SUM(C351+C353)</f>
        <v>730.67</v>
      </c>
      <c r="D354" s="134"/>
    </row>
    <row r="355" spans="1:4" ht="12.75">
      <c r="A355" s="113">
        <v>43082</v>
      </c>
      <c r="B355" s="49"/>
      <c r="C355" s="100"/>
      <c r="D355" s="136"/>
    </row>
    <row r="356" spans="1:4" ht="12.75">
      <c r="A356" s="113" t="s">
        <v>77</v>
      </c>
      <c r="B356" s="67" t="s">
        <v>145</v>
      </c>
      <c r="C356" s="100">
        <v>250</v>
      </c>
      <c r="D356" s="97" t="s">
        <v>231</v>
      </c>
    </row>
    <row r="357" spans="1:4" ht="12.75">
      <c r="A357" s="113"/>
      <c r="B357" s="67" t="s">
        <v>211</v>
      </c>
      <c r="C357" s="100">
        <v>330</v>
      </c>
      <c r="D357" s="97" t="s">
        <v>230</v>
      </c>
    </row>
    <row r="358" spans="1:4" ht="12.75">
      <c r="A358" s="113"/>
      <c r="B358" s="67" t="s">
        <v>198</v>
      </c>
      <c r="C358" s="100">
        <v>727.5</v>
      </c>
      <c r="D358" s="97" t="s">
        <v>193</v>
      </c>
    </row>
    <row r="359" spans="1:4" ht="12.75">
      <c r="A359" s="113"/>
      <c r="B359" s="92" t="s">
        <v>135</v>
      </c>
      <c r="C359" s="145">
        <f>SUM(C356:C358)</f>
        <v>1307.5</v>
      </c>
      <c r="D359" s="97"/>
    </row>
    <row r="360" spans="1:4" ht="12.75">
      <c r="A360" s="113"/>
      <c r="B360" s="67"/>
      <c r="C360" s="100"/>
      <c r="D360" s="97"/>
    </row>
    <row r="361" spans="1:4" ht="12.75">
      <c r="A361" s="113" t="s">
        <v>87</v>
      </c>
      <c r="B361" s="67" t="s">
        <v>227</v>
      </c>
      <c r="C361" s="100">
        <v>14.87</v>
      </c>
      <c r="D361" s="97" t="s">
        <v>155</v>
      </c>
    </row>
    <row r="362" spans="1:4" ht="12.75">
      <c r="A362" s="137"/>
      <c r="B362" s="132"/>
      <c r="C362" s="133">
        <f>C359+C361</f>
        <v>1322.37</v>
      </c>
      <c r="D362" s="134"/>
    </row>
    <row r="363" spans="1:4" ht="12.75">
      <c r="A363" s="113">
        <v>43101</v>
      </c>
      <c r="B363" s="49"/>
      <c r="C363" s="100"/>
      <c r="D363" s="136"/>
    </row>
    <row r="364" spans="1:4" ht="12.75">
      <c r="A364" s="113" t="s">
        <v>77</v>
      </c>
      <c r="B364" s="67" t="s">
        <v>265</v>
      </c>
      <c r="C364" s="100">
        <v>112.5</v>
      </c>
      <c r="D364" s="97" t="s">
        <v>278</v>
      </c>
    </row>
    <row r="365" spans="1:4" ht="12.75">
      <c r="A365" s="113"/>
      <c r="B365" s="67" t="s">
        <v>223</v>
      </c>
      <c r="C365" s="100">
        <v>377.5</v>
      </c>
      <c r="D365" s="97" t="s">
        <v>278</v>
      </c>
    </row>
    <row r="366" spans="1:4" ht="12.75">
      <c r="A366" s="113"/>
      <c r="B366" s="92" t="s">
        <v>135</v>
      </c>
      <c r="C366" s="145">
        <f>SUM(C364:C365)</f>
        <v>490</v>
      </c>
      <c r="D366" s="97"/>
    </row>
    <row r="367" spans="1:4" ht="12.75">
      <c r="A367" s="113"/>
      <c r="B367" s="92"/>
      <c r="C367" s="145"/>
      <c r="D367" s="97"/>
    </row>
    <row r="368" spans="1:4" ht="12.75">
      <c r="A368" s="113" t="s">
        <v>87</v>
      </c>
      <c r="B368" s="67" t="s">
        <v>227</v>
      </c>
      <c r="C368" s="115">
        <v>31.91</v>
      </c>
      <c r="D368" s="97" t="s">
        <v>155</v>
      </c>
    </row>
    <row r="369" spans="1:4" ht="12.75">
      <c r="A369" s="137"/>
      <c r="B369" s="132"/>
      <c r="C369" s="133">
        <f>C366+C368</f>
        <v>521.91</v>
      </c>
      <c r="D369" s="134"/>
    </row>
    <row r="370" spans="1:4" ht="12.75">
      <c r="A370" s="113">
        <v>43132</v>
      </c>
      <c r="B370" s="49" t="s">
        <v>267</v>
      </c>
      <c r="C370" s="100">
        <v>0</v>
      </c>
      <c r="D370" s="136"/>
    </row>
    <row r="371" spans="1:4" ht="12.75">
      <c r="A371" s="137"/>
      <c r="B371" s="132"/>
      <c r="C371" s="133">
        <f>SUM(C370)</f>
        <v>0</v>
      </c>
      <c r="D371" s="134"/>
    </row>
    <row r="372" spans="1:4" ht="12.75">
      <c r="A372" s="113">
        <v>43160</v>
      </c>
      <c r="B372" s="49"/>
      <c r="C372" s="100"/>
      <c r="D372" s="136"/>
    </row>
    <row r="373" spans="1:4" ht="12.75">
      <c r="A373" s="113" t="s">
        <v>77</v>
      </c>
      <c r="B373" s="67" t="s">
        <v>266</v>
      </c>
      <c r="C373" s="100">
        <v>430</v>
      </c>
      <c r="D373" s="97" t="s">
        <v>268</v>
      </c>
    </row>
    <row r="374" spans="1:4" ht="12.75">
      <c r="A374" s="113"/>
      <c r="B374" s="92"/>
      <c r="C374" s="145"/>
      <c r="D374" s="97"/>
    </row>
    <row r="375" spans="1:4" ht="12.75">
      <c r="A375" s="113" t="s">
        <v>87</v>
      </c>
      <c r="B375" s="67" t="s">
        <v>227</v>
      </c>
      <c r="C375" s="115">
        <v>51.07</v>
      </c>
      <c r="D375" s="97" t="s">
        <v>155</v>
      </c>
    </row>
    <row r="376" spans="1:4" ht="12.75">
      <c r="A376" s="113"/>
      <c r="B376" s="67"/>
      <c r="C376" s="115"/>
      <c r="D376" s="97"/>
    </row>
    <row r="377" spans="1:4" ht="12.75">
      <c r="A377" s="113" t="s">
        <v>269</v>
      </c>
      <c r="B377" s="67" t="s">
        <v>270</v>
      </c>
      <c r="C377" s="115">
        <v>4831.43</v>
      </c>
      <c r="D377" s="97" t="s">
        <v>271</v>
      </c>
    </row>
    <row r="378" spans="1:4" ht="12.75">
      <c r="A378" s="137"/>
      <c r="B378" s="132"/>
      <c r="C378" s="133">
        <f>SUM(C373:C377)</f>
        <v>5312.5</v>
      </c>
      <c r="D378" s="134"/>
    </row>
    <row r="379" spans="1:4" ht="12.75">
      <c r="A379" s="113">
        <v>43191</v>
      </c>
      <c r="B379" s="49"/>
      <c r="C379" s="100"/>
      <c r="D379" s="136"/>
    </row>
    <row r="380" spans="1:4" ht="26.25">
      <c r="A380" s="113" t="s">
        <v>24</v>
      </c>
      <c r="B380" s="49" t="s">
        <v>207</v>
      </c>
      <c r="C380" s="100">
        <v>139.9</v>
      </c>
      <c r="D380" s="136" t="s">
        <v>290</v>
      </c>
    </row>
    <row r="381" spans="1:4" ht="12.75">
      <c r="A381" s="113"/>
      <c r="B381" s="49"/>
      <c r="C381" s="100"/>
      <c r="D381" s="136"/>
    </row>
    <row r="382" spans="1:4" ht="12.75">
      <c r="A382" s="113" t="s">
        <v>77</v>
      </c>
      <c r="B382" s="67" t="s">
        <v>223</v>
      </c>
      <c r="C382" s="100">
        <v>180</v>
      </c>
      <c r="D382" s="97" t="s">
        <v>279</v>
      </c>
    </row>
    <row r="383" spans="1:4" ht="12.75">
      <c r="A383" s="113"/>
      <c r="B383" s="67" t="s">
        <v>225</v>
      </c>
      <c r="C383" s="100">
        <v>639.5</v>
      </c>
      <c r="D383" s="97" t="s">
        <v>276</v>
      </c>
    </row>
    <row r="384" spans="1:4" ht="12.75">
      <c r="A384" s="113"/>
      <c r="B384" s="92" t="s">
        <v>135</v>
      </c>
      <c r="C384" s="145">
        <f>SUM(C382:C383)</f>
        <v>819.5</v>
      </c>
      <c r="D384" s="97"/>
    </row>
    <row r="385" spans="1:4" ht="12.75">
      <c r="A385" s="113"/>
      <c r="B385" s="1"/>
      <c r="C385" s="4"/>
      <c r="D385" s="20"/>
    </row>
    <row r="386" spans="1:4" ht="12.75">
      <c r="A386" s="113" t="s">
        <v>87</v>
      </c>
      <c r="B386" s="67" t="s">
        <v>227</v>
      </c>
      <c r="C386" s="115">
        <v>14.12</v>
      </c>
      <c r="D386" s="97" t="s">
        <v>155</v>
      </c>
    </row>
    <row r="387" spans="1:4" ht="12.75">
      <c r="A387" s="137"/>
      <c r="B387" s="132"/>
      <c r="C387" s="133">
        <f>C380+C384+C386</f>
        <v>973.52</v>
      </c>
      <c r="D387" s="134"/>
    </row>
    <row r="388" spans="1:4" ht="12.75">
      <c r="A388" s="113">
        <v>43221</v>
      </c>
      <c r="B388" s="49"/>
      <c r="C388" s="100"/>
      <c r="D388" s="136"/>
    </row>
    <row r="389" spans="1:4" ht="12.75">
      <c r="A389" s="113" t="s">
        <v>77</v>
      </c>
      <c r="B389" s="67" t="s">
        <v>266</v>
      </c>
      <c r="C389" s="100">
        <v>200</v>
      </c>
      <c r="D389" s="97" t="s">
        <v>281</v>
      </c>
    </row>
    <row r="390" spans="1:4" ht="12.75">
      <c r="A390" s="113"/>
      <c r="B390" s="67" t="s">
        <v>265</v>
      </c>
      <c r="C390" s="100">
        <v>360</v>
      </c>
      <c r="D390" s="97" t="s">
        <v>280</v>
      </c>
    </row>
    <row r="391" spans="1:4" ht="12.75">
      <c r="A391" s="113"/>
      <c r="B391" s="67" t="s">
        <v>265</v>
      </c>
      <c r="C391" s="100">
        <v>168.75</v>
      </c>
      <c r="D391" s="97" t="s">
        <v>281</v>
      </c>
    </row>
    <row r="392" spans="1:4" ht="12.75">
      <c r="A392" s="113"/>
      <c r="B392" s="67" t="s">
        <v>253</v>
      </c>
      <c r="C392" s="100">
        <v>210</v>
      </c>
      <c r="D392" s="97" t="s">
        <v>282</v>
      </c>
    </row>
    <row r="393" spans="1:4" ht="12.75">
      <c r="A393" s="113"/>
      <c r="B393" s="67" t="s">
        <v>253</v>
      </c>
      <c r="C393" s="100">
        <v>440</v>
      </c>
      <c r="D393" s="97" t="s">
        <v>283</v>
      </c>
    </row>
    <row r="394" spans="1:4" ht="12.75">
      <c r="A394" s="113"/>
      <c r="B394" s="67" t="s">
        <v>253</v>
      </c>
      <c r="C394" s="100">
        <v>450</v>
      </c>
      <c r="D394" s="97" t="s">
        <v>284</v>
      </c>
    </row>
    <row r="395" spans="1:4" ht="12.75">
      <c r="A395" s="113"/>
      <c r="B395" s="67" t="s">
        <v>253</v>
      </c>
      <c r="C395" s="100">
        <v>370</v>
      </c>
      <c r="D395" s="97" t="s">
        <v>285</v>
      </c>
    </row>
    <row r="396" spans="1:4" ht="12.75">
      <c r="A396" s="113"/>
      <c r="B396" s="67" t="s">
        <v>253</v>
      </c>
      <c r="C396" s="100">
        <v>380</v>
      </c>
      <c r="D396" s="97" t="s">
        <v>286</v>
      </c>
    </row>
    <row r="397" spans="1:4" ht="12.75">
      <c r="A397" s="113"/>
      <c r="B397" s="67" t="s">
        <v>253</v>
      </c>
      <c r="C397" s="100">
        <v>490</v>
      </c>
      <c r="D397" s="97" t="s">
        <v>287</v>
      </c>
    </row>
    <row r="398" spans="1:4" ht="12.75">
      <c r="A398" s="113"/>
      <c r="B398" s="67" t="s">
        <v>253</v>
      </c>
      <c r="C398" s="100">
        <v>240</v>
      </c>
      <c r="D398" s="97" t="s">
        <v>288</v>
      </c>
    </row>
    <row r="399" spans="1:4" ht="12.75">
      <c r="A399" s="113"/>
      <c r="B399" s="67" t="s">
        <v>253</v>
      </c>
      <c r="C399" s="100">
        <v>130</v>
      </c>
      <c r="D399" s="97" t="s">
        <v>289</v>
      </c>
    </row>
    <row r="400" spans="1:4" ht="12.75">
      <c r="A400" s="113"/>
      <c r="B400" s="67" t="s">
        <v>253</v>
      </c>
      <c r="C400" s="100">
        <v>420</v>
      </c>
      <c r="D400" s="97" t="s">
        <v>268</v>
      </c>
    </row>
    <row r="401" spans="1:4" ht="12.75">
      <c r="A401" s="113"/>
      <c r="B401" s="92" t="s">
        <v>135</v>
      </c>
      <c r="C401" s="145">
        <f>SUM(C389:C400)</f>
        <v>3858.75</v>
      </c>
      <c r="D401" s="97"/>
    </row>
    <row r="402" spans="1:4" ht="12.75">
      <c r="A402" s="113"/>
      <c r="B402" s="92"/>
      <c r="C402" s="145"/>
      <c r="D402" s="97"/>
    </row>
    <row r="403" spans="1:4" ht="12.75">
      <c r="A403" s="113" t="s">
        <v>87</v>
      </c>
      <c r="B403" s="67" t="s">
        <v>227</v>
      </c>
      <c r="C403" s="115">
        <v>24.81</v>
      </c>
      <c r="D403" s="97" t="s">
        <v>155</v>
      </c>
    </row>
    <row r="404" spans="1:4" ht="12.75">
      <c r="A404" s="137"/>
      <c r="B404" s="132"/>
      <c r="C404" s="133">
        <f>C401+C403</f>
        <v>3883.56</v>
      </c>
      <c r="D404" s="134"/>
    </row>
    <row r="405" spans="1:4" ht="12.75">
      <c r="A405" s="113">
        <v>43252</v>
      </c>
      <c r="B405" s="49"/>
      <c r="C405" s="100"/>
      <c r="D405" s="136"/>
    </row>
    <row r="406" spans="1:4" ht="12.75">
      <c r="A406" s="113" t="s">
        <v>77</v>
      </c>
      <c r="B406" s="67" t="s">
        <v>266</v>
      </c>
      <c r="C406" s="100">
        <v>483.75</v>
      </c>
      <c r="D406" s="97" t="s">
        <v>272</v>
      </c>
    </row>
    <row r="407" spans="1:4" ht="12.75">
      <c r="A407" s="113"/>
      <c r="B407" s="67" t="s">
        <v>253</v>
      </c>
      <c r="C407" s="100">
        <v>300</v>
      </c>
      <c r="D407" s="97" t="s">
        <v>272</v>
      </c>
    </row>
    <row r="408" spans="1:4" ht="12.75">
      <c r="A408" s="113"/>
      <c r="B408" s="67" t="s">
        <v>151</v>
      </c>
      <c r="C408" s="100">
        <v>300</v>
      </c>
      <c r="D408" s="97" t="s">
        <v>272</v>
      </c>
    </row>
    <row r="409" spans="1:4" ht="12.75">
      <c r="A409" s="113"/>
      <c r="B409" s="67" t="s">
        <v>273</v>
      </c>
      <c r="C409" s="100">
        <v>149.5</v>
      </c>
      <c r="D409" s="97" t="s">
        <v>284</v>
      </c>
    </row>
    <row r="410" spans="1:4" ht="12.75">
      <c r="A410" s="113"/>
      <c r="B410" s="67" t="s">
        <v>273</v>
      </c>
      <c r="C410" s="100">
        <v>149.5</v>
      </c>
      <c r="D410" s="97" t="s">
        <v>268</v>
      </c>
    </row>
    <row r="411" spans="1:4" ht="12.75">
      <c r="A411" s="113"/>
      <c r="B411" s="67" t="s">
        <v>273</v>
      </c>
      <c r="C411" s="100">
        <v>187.5</v>
      </c>
      <c r="D411" s="97" t="s">
        <v>280</v>
      </c>
    </row>
    <row r="412" spans="1:4" ht="12.75">
      <c r="A412" s="113"/>
      <c r="B412" s="67" t="s">
        <v>225</v>
      </c>
      <c r="C412" s="100">
        <v>438</v>
      </c>
      <c r="D412" s="97" t="s">
        <v>277</v>
      </c>
    </row>
    <row r="413" spans="1:4" ht="12.75">
      <c r="A413" s="113"/>
      <c r="B413" s="67" t="s">
        <v>274</v>
      </c>
      <c r="C413" s="100">
        <v>247.92</v>
      </c>
      <c r="D413" s="97" t="s">
        <v>275</v>
      </c>
    </row>
    <row r="414" spans="1:4" ht="12.75">
      <c r="A414" s="113"/>
      <c r="B414" s="92" t="s">
        <v>135</v>
      </c>
      <c r="C414" s="145">
        <f>SUM(C406:C413)</f>
        <v>2256.17</v>
      </c>
      <c r="D414" s="97"/>
    </row>
    <row r="415" spans="1:4" ht="12.75">
      <c r="A415" s="113"/>
      <c r="B415" s="92"/>
      <c r="C415" s="145"/>
      <c r="D415" s="97"/>
    </row>
    <row r="416" spans="1:4" ht="12.75">
      <c r="A416" s="113" t="s">
        <v>87</v>
      </c>
      <c r="B416" s="67" t="s">
        <v>227</v>
      </c>
      <c r="C416" s="115">
        <v>46.99</v>
      </c>
      <c r="D416" s="97" t="s">
        <v>155</v>
      </c>
    </row>
    <row r="417" spans="1:4" ht="12.75">
      <c r="A417" s="137"/>
      <c r="B417" s="132"/>
      <c r="C417" s="133">
        <f>C414+C416</f>
        <v>2303.16</v>
      </c>
      <c r="D417" s="134"/>
    </row>
  </sheetData>
  <sheetProtection/>
  <printOptions/>
  <pageMargins left="0.75" right="0.75" top="1" bottom="1" header="0.5" footer="0.5"/>
  <pageSetup horizontalDpi="600" verticalDpi="600" orientation="landscape" scale="95" r:id="rId1"/>
  <rowBreaks count="2" manualBreakCount="2">
    <brk id="176" max="255" man="1"/>
    <brk id="2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3" width="13.421875" style="0" customWidth="1"/>
    <col min="4" max="4" width="11.421875" style="0" customWidth="1"/>
    <col min="5" max="5" width="17.28125" style="0" customWidth="1"/>
    <col min="6" max="6" width="12.7109375" style="0" customWidth="1"/>
    <col min="7" max="7" width="20.7109375" style="0" customWidth="1"/>
    <col min="8" max="8" width="15.57421875" style="0" customWidth="1"/>
    <col min="9" max="9" width="17.57421875" style="0" customWidth="1"/>
    <col min="10" max="10" width="13.140625" style="0" hidden="1" customWidth="1"/>
    <col min="11" max="11" width="12.00390625" style="0" bestFit="1" customWidth="1"/>
  </cols>
  <sheetData>
    <row r="3" spans="1:11" ht="12.75">
      <c r="A3" s="162" t="s">
        <v>34</v>
      </c>
      <c r="B3" s="163"/>
      <c r="C3" s="163"/>
      <c r="D3" s="163"/>
      <c r="E3" s="164"/>
      <c r="F3" s="164"/>
      <c r="G3" s="164"/>
      <c r="H3" s="164"/>
      <c r="I3" s="164"/>
      <c r="J3" s="164"/>
      <c r="K3" s="44"/>
    </row>
    <row r="4" spans="1:11" ht="52.5">
      <c r="A4" s="3" t="s">
        <v>0</v>
      </c>
      <c r="B4" s="16" t="s">
        <v>29</v>
      </c>
      <c r="C4" s="16" t="s">
        <v>43</v>
      </c>
      <c r="D4" s="2">
        <v>39995</v>
      </c>
      <c r="E4" s="64">
        <v>40026</v>
      </c>
      <c r="F4" s="2">
        <v>40057</v>
      </c>
      <c r="G4" s="2">
        <v>40087</v>
      </c>
      <c r="H4" s="2">
        <v>40118</v>
      </c>
      <c r="I4" s="2">
        <v>40148</v>
      </c>
      <c r="J4" s="2">
        <v>40179</v>
      </c>
      <c r="K4" s="69" t="s">
        <v>31</v>
      </c>
    </row>
    <row r="5" spans="1:11" ht="12.75">
      <c r="A5" s="1" t="s">
        <v>1</v>
      </c>
      <c r="B5" s="9">
        <v>593300</v>
      </c>
      <c r="C5" s="9">
        <v>584500</v>
      </c>
      <c r="D5" s="9">
        <v>76634.08</v>
      </c>
      <c r="E5" s="9">
        <v>61376.04</v>
      </c>
      <c r="F5" s="9">
        <v>44750.12</v>
      </c>
      <c r="G5" s="9">
        <v>45705.79</v>
      </c>
      <c r="H5" s="9">
        <v>21603.22</v>
      </c>
      <c r="I5" s="9">
        <v>67356.83</v>
      </c>
      <c r="J5" s="9"/>
      <c r="K5" s="17">
        <f>D5+E5+F5+G5+H5+I5</f>
        <v>317426.08</v>
      </c>
    </row>
    <row r="6" spans="1:11" ht="12.75">
      <c r="A6" s="1"/>
      <c r="B6" s="4"/>
      <c r="C6" s="4"/>
      <c r="D6" s="11"/>
      <c r="E6" s="11"/>
      <c r="F6" s="4"/>
      <c r="G6" s="4"/>
      <c r="H6" s="4"/>
      <c r="I6" s="4"/>
      <c r="J6" s="4"/>
      <c r="K6" s="6"/>
    </row>
    <row r="7" spans="1:11" ht="12.75">
      <c r="A7" s="7"/>
      <c r="B7" s="8"/>
      <c r="C7" s="8"/>
      <c r="D7" s="8"/>
      <c r="E7" s="8"/>
      <c r="F7" s="8"/>
      <c r="G7" s="8"/>
      <c r="H7" s="8"/>
      <c r="I7" s="8"/>
      <c r="J7" s="8"/>
      <c r="K7" s="6"/>
    </row>
    <row r="8" spans="1:11" ht="12.75">
      <c r="A8" s="3" t="s">
        <v>2</v>
      </c>
      <c r="B8" s="9">
        <v>37500</v>
      </c>
      <c r="C8" s="9">
        <v>13000</v>
      </c>
      <c r="D8" s="14"/>
      <c r="E8" s="4"/>
      <c r="F8" s="4"/>
      <c r="H8" s="4"/>
      <c r="I8" s="4"/>
      <c r="J8" s="4"/>
      <c r="K8" s="6"/>
    </row>
    <row r="9" spans="1:11" ht="12.75">
      <c r="A9" s="1" t="s">
        <v>20</v>
      </c>
      <c r="B9" s="4"/>
      <c r="C9" s="4"/>
      <c r="D9" s="15">
        <v>106.4</v>
      </c>
      <c r="E9" s="4">
        <v>786.97</v>
      </c>
      <c r="F9" s="4">
        <v>21.92</v>
      </c>
      <c r="G9" s="10">
        <v>317.15</v>
      </c>
      <c r="H9" s="10">
        <v>301.51</v>
      </c>
      <c r="I9" s="4">
        <v>100.27</v>
      </c>
      <c r="J9" s="4"/>
      <c r="K9" s="6">
        <f>D9+E9+F9+G9+H9+I9</f>
        <v>1634.22</v>
      </c>
    </row>
    <row r="10" spans="1:11" ht="20.25" customHeight="1">
      <c r="A10" s="1" t="s">
        <v>19</v>
      </c>
      <c r="B10" s="4"/>
      <c r="C10" s="4"/>
      <c r="D10" s="4">
        <v>268.33</v>
      </c>
      <c r="E10" s="4">
        <v>299</v>
      </c>
      <c r="F10" s="10">
        <v>0</v>
      </c>
      <c r="G10" s="10">
        <v>150.45</v>
      </c>
      <c r="H10" s="10">
        <v>107.13</v>
      </c>
      <c r="I10" s="10">
        <v>69.14</v>
      </c>
      <c r="J10" s="4"/>
      <c r="K10" s="17">
        <f>SUM(D10:I10)</f>
        <v>894.05</v>
      </c>
    </row>
    <row r="11" spans="1:11" ht="18" customHeight="1">
      <c r="A11" s="35" t="s">
        <v>3</v>
      </c>
      <c r="B11" s="36"/>
      <c r="C11" s="36"/>
      <c r="D11" s="36">
        <v>57.96</v>
      </c>
      <c r="E11" s="36">
        <v>0</v>
      </c>
      <c r="F11" s="37">
        <v>569.12</v>
      </c>
      <c r="G11" s="37">
        <v>1035.3</v>
      </c>
      <c r="H11" s="37">
        <v>3002.43</v>
      </c>
      <c r="I11" s="37">
        <v>0</v>
      </c>
      <c r="J11" s="38"/>
      <c r="K11" s="6">
        <f>SUM(D11:I11)</f>
        <v>4664.8099999999995</v>
      </c>
    </row>
    <row r="12" spans="1:11" s="22" customFormat="1" ht="15.75" customHeight="1">
      <c r="A12" s="32"/>
      <c r="B12" s="33"/>
      <c r="C12" s="33"/>
      <c r="D12" s="33"/>
      <c r="E12" s="33"/>
      <c r="F12" s="34"/>
      <c r="G12" s="34"/>
      <c r="H12" s="34"/>
      <c r="I12" s="34"/>
      <c r="J12" s="40"/>
      <c r="K12" s="6"/>
    </row>
    <row r="13" spans="1:11" ht="24" customHeight="1">
      <c r="A13" s="41" t="s">
        <v>4</v>
      </c>
      <c r="B13" s="42"/>
      <c r="C13" s="42"/>
      <c r="D13" s="42">
        <v>0</v>
      </c>
      <c r="E13" s="42">
        <v>0</v>
      </c>
      <c r="F13" s="42">
        <v>0</v>
      </c>
      <c r="G13" s="43">
        <v>400</v>
      </c>
      <c r="H13" s="42">
        <v>132.61</v>
      </c>
      <c r="I13" s="43">
        <v>148.86</v>
      </c>
      <c r="J13" s="42"/>
      <c r="K13" s="70">
        <f>SUM(D13:I13)</f>
        <v>681.47</v>
      </c>
    </row>
    <row r="14" spans="1:11" ht="26.25" customHeight="1">
      <c r="A14" s="32"/>
      <c r="B14" s="33"/>
      <c r="C14" s="33"/>
      <c r="D14" s="33"/>
      <c r="E14" s="33"/>
      <c r="F14" s="33"/>
      <c r="G14" s="34" t="s">
        <v>44</v>
      </c>
      <c r="H14" s="74" t="s">
        <v>46</v>
      </c>
      <c r="I14" s="34" t="s">
        <v>47</v>
      </c>
      <c r="J14" s="39"/>
      <c r="K14" s="6"/>
    </row>
    <row r="15" spans="1:11" ht="14.25" customHeight="1">
      <c r="A15" s="32" t="s">
        <v>45</v>
      </c>
      <c r="B15" s="33"/>
      <c r="C15" s="33"/>
      <c r="D15" s="33">
        <v>250</v>
      </c>
      <c r="E15" s="33">
        <v>22</v>
      </c>
      <c r="F15" s="33">
        <v>0</v>
      </c>
      <c r="G15" s="34">
        <v>2135.02</v>
      </c>
      <c r="H15" s="33">
        <v>0</v>
      </c>
      <c r="I15" s="34">
        <v>0</v>
      </c>
      <c r="J15" s="39"/>
      <c r="K15" s="6">
        <f>SUM(D15:I15)</f>
        <v>2407.02</v>
      </c>
    </row>
    <row r="16" spans="1:11" ht="12.75">
      <c r="A16" s="1" t="s">
        <v>5</v>
      </c>
      <c r="B16" s="4"/>
      <c r="C16" s="4"/>
      <c r="D16" s="4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f>SUM(D16:I16)</f>
        <v>0</v>
      </c>
      <c r="K16" s="6">
        <f>SUM(J16)</f>
        <v>0</v>
      </c>
    </row>
    <row r="17" spans="1:11" ht="12.75">
      <c r="A17" s="1" t="s">
        <v>6</v>
      </c>
      <c r="B17" s="4"/>
      <c r="C17" s="4"/>
      <c r="D17" s="4">
        <v>0</v>
      </c>
      <c r="E17" s="11">
        <v>0</v>
      </c>
      <c r="F17" s="11">
        <v>47.7</v>
      </c>
      <c r="G17" s="11">
        <v>0</v>
      </c>
      <c r="H17" s="11">
        <v>0</v>
      </c>
      <c r="I17" s="11">
        <v>0</v>
      </c>
      <c r="J17" s="11"/>
      <c r="K17" s="6">
        <f>SUM(D17:J17)</f>
        <v>47.7</v>
      </c>
    </row>
    <row r="18" spans="1:11" ht="12.75">
      <c r="A18" s="52" t="s">
        <v>32</v>
      </c>
      <c r="B18" s="4"/>
      <c r="C18" s="4"/>
      <c r="D18" s="4">
        <v>0</v>
      </c>
      <c r="E18" s="11">
        <v>74.94</v>
      </c>
      <c r="F18" s="11">
        <v>0</v>
      </c>
      <c r="G18" s="11">
        <v>359.5</v>
      </c>
      <c r="H18" s="11">
        <v>0</v>
      </c>
      <c r="I18" s="11">
        <v>0</v>
      </c>
      <c r="J18" s="11"/>
      <c r="K18" s="6">
        <f>SUM(D18:J18)</f>
        <v>434.44</v>
      </c>
    </row>
    <row r="19" spans="1:11" ht="12.75">
      <c r="A19" s="5" t="s">
        <v>7</v>
      </c>
      <c r="B19" s="6"/>
      <c r="C19" s="6"/>
      <c r="D19" s="6">
        <f aca="true" t="shared" si="0" ref="D19:I19">SUM(D8:D18)</f>
        <v>682.69</v>
      </c>
      <c r="E19" s="6">
        <f t="shared" si="0"/>
        <v>1182.91</v>
      </c>
      <c r="F19" s="6">
        <f t="shared" si="0"/>
        <v>638.74</v>
      </c>
      <c r="G19" s="6">
        <f t="shared" si="0"/>
        <v>4397.42</v>
      </c>
      <c r="H19" s="6">
        <f t="shared" si="0"/>
        <v>3543.68</v>
      </c>
      <c r="I19" s="6">
        <f t="shared" si="0"/>
        <v>318.27</v>
      </c>
      <c r="J19" s="6">
        <f>SUM(J8:J17)</f>
        <v>0</v>
      </c>
      <c r="K19" s="6">
        <f>SUM(K9:K18)</f>
        <v>10763.710000000001</v>
      </c>
    </row>
    <row r="20" spans="1:11" ht="12.75">
      <c r="A20" s="1"/>
      <c r="B20" s="4"/>
      <c r="C20" s="4"/>
      <c r="D20" s="4"/>
      <c r="E20" s="4"/>
      <c r="F20" s="4"/>
      <c r="G20" s="4"/>
      <c r="H20" s="4"/>
      <c r="I20" s="4"/>
      <c r="J20" s="4"/>
      <c r="K20" s="17"/>
    </row>
    <row r="21" spans="1:11" ht="12.75">
      <c r="A21" s="5" t="s">
        <v>8</v>
      </c>
      <c r="B21" s="6">
        <f>B5+B8</f>
        <v>630800</v>
      </c>
      <c r="C21" s="6">
        <f>C5+C8</f>
        <v>597500</v>
      </c>
      <c r="D21" s="6">
        <f aca="true" t="shared" si="1" ref="D21:J21">D5+D19</f>
        <v>77316.77</v>
      </c>
      <c r="E21" s="6">
        <f t="shared" si="1"/>
        <v>62558.950000000004</v>
      </c>
      <c r="F21" s="6">
        <f t="shared" si="1"/>
        <v>45388.86</v>
      </c>
      <c r="G21" s="6">
        <f t="shared" si="1"/>
        <v>50103.21</v>
      </c>
      <c r="H21" s="6">
        <f t="shared" si="1"/>
        <v>25146.9</v>
      </c>
      <c r="I21" s="6">
        <f t="shared" si="1"/>
        <v>67675.1</v>
      </c>
      <c r="J21" s="6">
        <f t="shared" si="1"/>
        <v>0</v>
      </c>
      <c r="K21" s="75">
        <f>SUM(D21:J21)</f>
        <v>328189.79000000004</v>
      </c>
    </row>
    <row r="22" spans="1:4" ht="12.75">
      <c r="A22" s="12" t="s">
        <v>14</v>
      </c>
      <c r="B22" s="12"/>
      <c r="C22" s="12"/>
      <c r="D22" s="12"/>
    </row>
    <row r="24" spans="1:11" ht="12.75">
      <c r="A24" s="165" t="s">
        <v>28</v>
      </c>
      <c r="B24" s="165"/>
      <c r="C24" s="165"/>
      <c r="D24" s="165"/>
      <c r="E24" s="166"/>
      <c r="F24" s="166"/>
      <c r="G24" s="166"/>
      <c r="H24" s="166"/>
      <c r="I24" s="166"/>
      <c r="J24" s="166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52.5">
      <c r="A26" s="1"/>
      <c r="B26" s="16" t="s">
        <v>29</v>
      </c>
      <c r="C26" s="16" t="s">
        <v>43</v>
      </c>
      <c r="D26" s="2">
        <v>39995</v>
      </c>
      <c r="E26" s="25">
        <v>40026</v>
      </c>
      <c r="F26" s="2">
        <v>40057</v>
      </c>
      <c r="G26" s="2">
        <v>40087</v>
      </c>
      <c r="H26" s="2">
        <v>40118</v>
      </c>
      <c r="I26" s="2">
        <v>40148</v>
      </c>
      <c r="J26" s="2">
        <v>40179</v>
      </c>
      <c r="K26" s="69" t="s">
        <v>31</v>
      </c>
    </row>
    <row r="27" spans="1:11" ht="12.75">
      <c r="A27" s="3" t="s">
        <v>0</v>
      </c>
      <c r="B27" s="9">
        <v>19500</v>
      </c>
      <c r="C27" s="9">
        <v>15500</v>
      </c>
      <c r="D27" s="9">
        <v>3014.2</v>
      </c>
      <c r="E27" s="27">
        <v>3014.2</v>
      </c>
      <c r="F27" s="9">
        <v>753.55</v>
      </c>
      <c r="G27" s="9">
        <v>1937.7</v>
      </c>
      <c r="H27" s="9">
        <v>0</v>
      </c>
      <c r="I27" s="9">
        <v>1722.4</v>
      </c>
      <c r="J27" s="9"/>
      <c r="K27" s="17">
        <f>SUM(D27:J27)</f>
        <v>10442.05</v>
      </c>
    </row>
    <row r="28" spans="1:11" ht="12.75">
      <c r="A28" s="7"/>
      <c r="B28" s="8"/>
      <c r="C28" s="8"/>
      <c r="D28" s="8"/>
      <c r="E28" s="29"/>
      <c r="F28" s="8"/>
      <c r="G28" s="8"/>
      <c r="H28" s="8"/>
      <c r="I28" s="8"/>
      <c r="J28" s="8"/>
      <c r="K28" s="6"/>
    </row>
    <row r="29" spans="1:11" ht="12.75">
      <c r="A29" s="3" t="s">
        <v>2</v>
      </c>
      <c r="B29" s="9">
        <v>78700</v>
      </c>
      <c r="C29" s="9">
        <v>29400</v>
      </c>
      <c r="D29" s="14"/>
      <c r="E29" s="28"/>
      <c r="F29" s="4"/>
      <c r="H29" s="4"/>
      <c r="I29" s="4"/>
      <c r="J29" s="4"/>
      <c r="K29" s="6"/>
    </row>
    <row r="30" spans="1:11" ht="12.75">
      <c r="A30" s="1" t="s">
        <v>13</v>
      </c>
      <c r="B30" s="4"/>
      <c r="C30" s="4"/>
      <c r="D30" s="15">
        <v>85.72</v>
      </c>
      <c r="E30" s="28">
        <v>46.64</v>
      </c>
      <c r="F30" s="4">
        <v>116.48</v>
      </c>
      <c r="G30" s="10">
        <v>496.67</v>
      </c>
      <c r="H30" s="10">
        <v>82.56</v>
      </c>
      <c r="I30" s="4">
        <v>38.34</v>
      </c>
      <c r="J30" s="4"/>
      <c r="K30" s="6">
        <f>SUM(D30:J30)</f>
        <v>866.41</v>
      </c>
    </row>
    <row r="31" spans="1:11" ht="12.75">
      <c r="A31" s="1" t="s">
        <v>19</v>
      </c>
      <c r="B31" s="4"/>
      <c r="C31" s="4"/>
      <c r="D31" s="4">
        <v>290</v>
      </c>
      <c r="E31" s="28">
        <v>1025.3</v>
      </c>
      <c r="F31" s="10">
        <v>0</v>
      </c>
      <c r="G31" s="10">
        <v>194.85</v>
      </c>
      <c r="H31" s="10">
        <v>0</v>
      </c>
      <c r="I31" s="10">
        <v>87.45</v>
      </c>
      <c r="J31" s="4"/>
      <c r="K31" s="6">
        <f aca="true" t="shared" si="2" ref="K31:K38">SUM(D31:J31)</f>
        <v>1597.6</v>
      </c>
    </row>
    <row r="32" spans="1:11" ht="12" customHeight="1">
      <c r="A32" s="19" t="s">
        <v>18</v>
      </c>
      <c r="B32" s="15"/>
      <c r="C32" s="15"/>
      <c r="D32" s="15">
        <v>88.58</v>
      </c>
      <c r="E32" s="30">
        <v>98.49</v>
      </c>
      <c r="F32" s="10">
        <v>12.41</v>
      </c>
      <c r="G32" s="10">
        <v>149.82</v>
      </c>
      <c r="H32" s="10">
        <v>0</v>
      </c>
      <c r="I32" s="10">
        <v>0</v>
      </c>
      <c r="J32" s="15"/>
      <c r="K32" s="6">
        <f t="shared" si="2"/>
        <v>349.29999999999995</v>
      </c>
    </row>
    <row r="33" spans="1:11" ht="12" customHeight="1">
      <c r="A33" s="1" t="s">
        <v>10</v>
      </c>
      <c r="B33" s="4"/>
      <c r="C33" s="4"/>
      <c r="D33" s="4">
        <v>411</v>
      </c>
      <c r="E33" s="28">
        <v>0</v>
      </c>
      <c r="F33" s="10">
        <v>618.25</v>
      </c>
      <c r="G33" s="10">
        <v>4.75</v>
      </c>
      <c r="H33" s="10">
        <v>0</v>
      </c>
      <c r="I33" s="10">
        <v>0</v>
      </c>
      <c r="J33" s="4"/>
      <c r="K33" s="6">
        <f t="shared" si="2"/>
        <v>1034</v>
      </c>
    </row>
    <row r="34" spans="1:11" ht="26.25" customHeight="1">
      <c r="A34" s="1" t="s">
        <v>3</v>
      </c>
      <c r="B34" s="4"/>
      <c r="C34" s="4"/>
      <c r="D34" s="4">
        <v>2231.4</v>
      </c>
      <c r="E34" s="28">
        <v>4938.1</v>
      </c>
      <c r="F34" s="10">
        <v>748.21</v>
      </c>
      <c r="G34" s="10">
        <v>2393.82</v>
      </c>
      <c r="H34" s="10">
        <v>56.52</v>
      </c>
      <c r="I34" s="10">
        <v>0</v>
      </c>
      <c r="J34" s="11"/>
      <c r="K34" s="6">
        <f t="shared" si="2"/>
        <v>10368.050000000001</v>
      </c>
    </row>
    <row r="35" spans="1:11" ht="12.75">
      <c r="A35" s="1" t="s">
        <v>4</v>
      </c>
      <c r="B35" s="4"/>
      <c r="C35" s="4"/>
      <c r="D35" s="4">
        <v>0</v>
      </c>
      <c r="E35" s="28">
        <v>4865</v>
      </c>
      <c r="F35" s="4">
        <v>0</v>
      </c>
      <c r="G35" s="10">
        <v>0</v>
      </c>
      <c r="H35" s="4">
        <v>1600.73</v>
      </c>
      <c r="I35" s="10">
        <v>0</v>
      </c>
      <c r="J35" s="4"/>
      <c r="K35" s="6">
        <f t="shared" si="2"/>
        <v>6465.73</v>
      </c>
    </row>
    <row r="36" spans="1:11" ht="26.25">
      <c r="A36" s="20" t="s">
        <v>16</v>
      </c>
      <c r="B36" s="4"/>
      <c r="C36" s="4"/>
      <c r="D36" s="4">
        <v>0</v>
      </c>
      <c r="E36" s="26">
        <v>416</v>
      </c>
      <c r="F36" s="11">
        <v>823.29</v>
      </c>
      <c r="G36" s="11">
        <v>1119.15</v>
      </c>
      <c r="H36" s="11">
        <v>0</v>
      </c>
      <c r="I36" s="11">
        <v>0</v>
      </c>
      <c r="J36" s="11"/>
      <c r="K36" s="6">
        <f t="shared" si="2"/>
        <v>2358.44</v>
      </c>
    </row>
    <row r="37" spans="1:11" ht="12.75">
      <c r="A37" s="1" t="s">
        <v>15</v>
      </c>
      <c r="B37" s="4"/>
      <c r="C37" s="4"/>
      <c r="D37" s="4">
        <v>0</v>
      </c>
      <c r="E37" s="26">
        <v>0</v>
      </c>
      <c r="F37" s="11">
        <v>0</v>
      </c>
      <c r="G37" s="11">
        <v>0</v>
      </c>
      <c r="H37" s="11">
        <v>0</v>
      </c>
      <c r="I37" s="11">
        <v>0</v>
      </c>
      <c r="J37" s="11"/>
      <c r="K37" s="6">
        <f t="shared" si="2"/>
        <v>0</v>
      </c>
    </row>
    <row r="38" spans="1:11" ht="12.75">
      <c r="A38" s="1" t="s">
        <v>30</v>
      </c>
      <c r="B38" s="4"/>
      <c r="C38" s="4"/>
      <c r="D38" s="4">
        <v>0</v>
      </c>
      <c r="E38" s="26">
        <v>112</v>
      </c>
      <c r="F38" s="11">
        <v>0</v>
      </c>
      <c r="G38" s="11">
        <v>0</v>
      </c>
      <c r="H38" s="11">
        <v>0</v>
      </c>
      <c r="I38" s="11">
        <v>0</v>
      </c>
      <c r="J38" s="11"/>
      <c r="K38" s="6">
        <f t="shared" si="2"/>
        <v>112</v>
      </c>
    </row>
    <row r="39" spans="1:11" ht="12.75">
      <c r="A39" s="5" t="s">
        <v>7</v>
      </c>
      <c r="B39" s="6"/>
      <c r="C39" s="6"/>
      <c r="D39" s="6">
        <f aca="true" t="shared" si="3" ref="D39:I39">SUM(D30:D38)</f>
        <v>3106.7</v>
      </c>
      <c r="E39" s="31">
        <f t="shared" si="3"/>
        <v>11501.53</v>
      </c>
      <c r="F39" s="6">
        <f t="shared" si="3"/>
        <v>2318.64</v>
      </c>
      <c r="G39" s="6">
        <f t="shared" si="3"/>
        <v>4359.0599999999995</v>
      </c>
      <c r="H39" s="6">
        <f t="shared" si="3"/>
        <v>1739.81</v>
      </c>
      <c r="I39" s="6">
        <f t="shared" si="3"/>
        <v>125.79</v>
      </c>
      <c r="J39" s="6">
        <f>SUM(J30:J37)</f>
        <v>0</v>
      </c>
      <c r="K39" s="6">
        <f>SUM(D39:J39)</f>
        <v>23151.530000000002</v>
      </c>
    </row>
    <row r="40" spans="1:11" ht="12.75">
      <c r="A40" s="1"/>
      <c r="B40" s="4"/>
      <c r="C40" s="4"/>
      <c r="D40" s="4"/>
      <c r="E40" s="28"/>
      <c r="F40" s="4"/>
      <c r="G40" s="4"/>
      <c r="H40" s="4"/>
      <c r="I40" s="4"/>
      <c r="J40" s="4"/>
      <c r="K40" s="6"/>
    </row>
    <row r="41" spans="1:11" ht="12.75">
      <c r="A41" s="5" t="s">
        <v>8</v>
      </c>
      <c r="B41" s="6">
        <f>SUM(B27:B29)</f>
        <v>98200</v>
      </c>
      <c r="C41" s="6">
        <f>SUM(C27:C40)</f>
        <v>44900</v>
      </c>
      <c r="D41" s="6">
        <f aca="true" t="shared" si="4" ref="D41:J41">D27+D39</f>
        <v>6120.9</v>
      </c>
      <c r="E41" s="31">
        <f t="shared" si="4"/>
        <v>14515.73</v>
      </c>
      <c r="F41" s="6">
        <f t="shared" si="4"/>
        <v>3072.1899999999996</v>
      </c>
      <c r="G41" s="6">
        <f t="shared" si="4"/>
        <v>6296.759999999999</v>
      </c>
      <c r="H41" s="6">
        <f t="shared" si="4"/>
        <v>1739.81</v>
      </c>
      <c r="I41" s="6">
        <f t="shared" si="4"/>
        <v>1848.19</v>
      </c>
      <c r="J41" s="6">
        <f t="shared" si="4"/>
        <v>0</v>
      </c>
      <c r="K41" s="17">
        <f>K27+K39</f>
        <v>33593.58</v>
      </c>
    </row>
    <row r="42" spans="1:11" ht="12.75">
      <c r="A42" s="12" t="s">
        <v>14</v>
      </c>
      <c r="B42" s="12"/>
      <c r="C42" s="12"/>
      <c r="D42" s="12"/>
      <c r="K42" s="73"/>
    </row>
    <row r="43" spans="1:11" ht="12.75">
      <c r="A43" s="24" t="s">
        <v>17</v>
      </c>
      <c r="K43" s="22"/>
    </row>
    <row r="44" ht="12.75">
      <c r="A44" s="54" t="s">
        <v>59</v>
      </c>
    </row>
  </sheetData>
  <sheetProtection/>
  <mergeCells count="2">
    <mergeCell ref="A3:J3"/>
    <mergeCell ref="A24:J24"/>
  </mergeCells>
  <printOptions/>
  <pageMargins left="0.7" right="0.7" top="0.75" bottom="0.75" header="0.3" footer="0.3"/>
  <pageSetup horizontalDpi="600" verticalDpi="600"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24" customWidth="1"/>
    <col min="2" max="2" width="16.8515625" style="71" bestFit="1" customWidth="1"/>
  </cols>
  <sheetData>
    <row r="1" spans="1:2" ht="12.75">
      <c r="A1" s="47" t="s">
        <v>35</v>
      </c>
      <c r="B1" s="9"/>
    </row>
    <row r="2" spans="1:2" ht="12.75">
      <c r="A2" s="5"/>
      <c r="B2" s="6"/>
    </row>
    <row r="3" spans="1:2" ht="12.75">
      <c r="A3" s="46">
        <v>39995</v>
      </c>
      <c r="B3" s="72" t="s">
        <v>41</v>
      </c>
    </row>
    <row r="4" spans="1:2" ht="12.75">
      <c r="A4" s="24" t="s">
        <v>36</v>
      </c>
      <c r="B4" s="9">
        <v>39846.01</v>
      </c>
    </row>
    <row r="5" spans="1:2" ht="12.75">
      <c r="A5" s="47" t="s">
        <v>37</v>
      </c>
      <c r="B5" s="9"/>
    </row>
    <row r="6" spans="1:2" ht="12.75">
      <c r="A6" s="47" t="s">
        <v>38</v>
      </c>
      <c r="B6" s="9"/>
    </row>
    <row r="7" spans="1:2" ht="12.75">
      <c r="A7" s="47" t="s">
        <v>39</v>
      </c>
      <c r="B7" s="9"/>
    </row>
    <row r="8" spans="1:2" ht="12.75">
      <c r="A8" s="47" t="s">
        <v>40</v>
      </c>
      <c r="B8" s="9"/>
    </row>
    <row r="9" spans="1:2" ht="12.75">
      <c r="A9" s="47"/>
      <c r="B9" s="9"/>
    </row>
    <row r="10" spans="1:2" ht="12.75">
      <c r="A10" s="47"/>
      <c r="B10" s="9"/>
    </row>
    <row r="11" spans="1:2" ht="12.75">
      <c r="A11" s="5"/>
      <c r="B11" s="6"/>
    </row>
    <row r="12" spans="1:2" ht="12.75">
      <c r="A12" s="48">
        <v>40026</v>
      </c>
      <c r="B12" s="9"/>
    </row>
    <row r="13" spans="1:2" ht="12.75">
      <c r="A13" s="48" t="s">
        <v>37</v>
      </c>
      <c r="B13" s="9">
        <v>42490.55</v>
      </c>
    </row>
    <row r="14" spans="1:2" ht="12.75">
      <c r="A14" s="48" t="s">
        <v>38</v>
      </c>
      <c r="B14" s="72"/>
    </row>
    <row r="15" spans="1:2" ht="12.75">
      <c r="A15" s="48" t="s">
        <v>39</v>
      </c>
      <c r="B15" s="9"/>
    </row>
    <row r="16" spans="1:2" ht="12.75">
      <c r="A16" s="48" t="s">
        <v>40</v>
      </c>
      <c r="B16" s="9"/>
    </row>
    <row r="17" spans="1:2" ht="12.75">
      <c r="A17" s="48" t="s">
        <v>42</v>
      </c>
      <c r="B17" s="9"/>
    </row>
    <row r="18" spans="1:2" ht="12.75">
      <c r="A18" s="48"/>
      <c r="B18" s="9"/>
    </row>
    <row r="19" spans="1:2" ht="12.75">
      <c r="A19" s="48"/>
      <c r="B19" s="9"/>
    </row>
    <row r="20" spans="1:2" ht="12.75">
      <c r="A20" s="51"/>
      <c r="B20" s="6"/>
    </row>
    <row r="21" spans="1:2" ht="12.75">
      <c r="A21" s="48">
        <v>40057</v>
      </c>
      <c r="B21" s="9"/>
    </row>
    <row r="22" spans="1:2" ht="12.75">
      <c r="A22" s="48" t="s">
        <v>37</v>
      </c>
      <c r="B22" s="9">
        <v>44840.21</v>
      </c>
    </row>
    <row r="23" spans="1:2" ht="12.75">
      <c r="A23" s="48" t="s">
        <v>38</v>
      </c>
      <c r="B23" s="9"/>
    </row>
    <row r="24" spans="1:2" ht="12.75">
      <c r="A24" s="48" t="s">
        <v>39</v>
      </c>
      <c r="B24" s="9"/>
    </row>
    <row r="25" spans="1:2" ht="12.75">
      <c r="A25" s="48" t="s">
        <v>40</v>
      </c>
      <c r="B25" s="9"/>
    </row>
    <row r="26" spans="1:2" ht="12.75">
      <c r="A26" s="48" t="s">
        <v>42</v>
      </c>
      <c r="B26" s="9"/>
    </row>
    <row r="27" spans="1:2" ht="12.75">
      <c r="A27" s="48"/>
      <c r="B27" s="9"/>
    </row>
    <row r="28" spans="1:2" ht="12.75">
      <c r="A28" s="48"/>
      <c r="B28" s="9"/>
    </row>
    <row r="29" spans="1:2" ht="12.75">
      <c r="A29" s="51"/>
      <c r="B29" s="6"/>
    </row>
    <row r="30" spans="1:2" ht="12.75">
      <c r="A30" s="48">
        <v>40087</v>
      </c>
      <c r="B30" s="9"/>
    </row>
    <row r="31" spans="1:2" ht="12.75">
      <c r="A31" s="48" t="s">
        <v>37</v>
      </c>
      <c r="B31" s="9">
        <v>45705.81</v>
      </c>
    </row>
    <row r="32" spans="1:2" ht="12.75">
      <c r="A32" s="48" t="s">
        <v>38</v>
      </c>
      <c r="B32" s="9"/>
    </row>
    <row r="33" spans="1:2" ht="12.75">
      <c r="A33" s="48" t="s">
        <v>39</v>
      </c>
      <c r="B33" s="9"/>
    </row>
    <row r="34" spans="1:2" ht="12.75">
      <c r="A34" s="48" t="s">
        <v>40</v>
      </c>
      <c r="B34" s="9"/>
    </row>
    <row r="35" spans="1:2" ht="12.75">
      <c r="A35" s="48" t="s">
        <v>42</v>
      </c>
      <c r="B35" s="9"/>
    </row>
    <row r="36" spans="1:2" ht="12.75">
      <c r="A36" s="48"/>
      <c r="B36" s="9"/>
    </row>
    <row r="37" spans="1:2" ht="12.75">
      <c r="A37" s="48"/>
      <c r="B37" s="9"/>
    </row>
    <row r="38" spans="1:2" ht="12.75">
      <c r="A38" s="76"/>
      <c r="B38" s="66"/>
    </row>
    <row r="39" spans="1:2" ht="12.75">
      <c r="A39" s="48">
        <v>40118</v>
      </c>
      <c r="B39" s="9"/>
    </row>
    <row r="40" spans="1:2" ht="12.75">
      <c r="A40" s="48" t="s">
        <v>37</v>
      </c>
      <c r="B40" s="9">
        <v>45705.81</v>
      </c>
    </row>
    <row r="41" spans="1:2" ht="12.75">
      <c r="A41" s="48" t="s">
        <v>38</v>
      </c>
      <c r="B41" s="9"/>
    </row>
    <row r="42" spans="1:2" ht="12.75">
      <c r="A42" s="48" t="s">
        <v>39</v>
      </c>
      <c r="B42" s="9"/>
    </row>
    <row r="43" spans="1:2" ht="12.75">
      <c r="A43" s="48" t="s">
        <v>40</v>
      </c>
      <c r="B43" s="9"/>
    </row>
    <row r="44" spans="1:2" ht="12.75">
      <c r="A44" s="48" t="s">
        <v>42</v>
      </c>
      <c r="B44" s="9"/>
    </row>
    <row r="45" spans="1:2" ht="12.75">
      <c r="A45" s="48"/>
      <c r="B45" s="9"/>
    </row>
    <row r="46" spans="1:2" ht="12.75">
      <c r="A46" s="48"/>
      <c r="B46" s="9"/>
    </row>
    <row r="47" spans="1:2" ht="12.75">
      <c r="A47" s="76"/>
      <c r="B47" s="66"/>
    </row>
    <row r="48" spans="1:2" ht="12.75">
      <c r="A48" s="48">
        <v>40148</v>
      </c>
      <c r="B48" s="9"/>
    </row>
    <row r="49" spans="1:2" ht="12.75">
      <c r="A49" s="48" t="s">
        <v>37</v>
      </c>
      <c r="B49" s="9">
        <v>45707.09</v>
      </c>
    </row>
    <row r="50" spans="1:2" ht="12.75">
      <c r="A50" s="48" t="s">
        <v>38</v>
      </c>
      <c r="B50" s="9"/>
    </row>
    <row r="51" spans="1:2" ht="12.75">
      <c r="A51" s="48" t="s">
        <v>39</v>
      </c>
      <c r="B51" s="9"/>
    </row>
    <row r="52" spans="1:2" ht="12.75">
      <c r="A52" s="48" t="s">
        <v>40</v>
      </c>
      <c r="B52" s="9"/>
    </row>
    <row r="53" spans="1:2" ht="12.75">
      <c r="A53" s="48" t="s">
        <v>42</v>
      </c>
      <c r="B53" s="9"/>
    </row>
    <row r="54" spans="1:2" ht="12.75">
      <c r="A54" s="48"/>
      <c r="B54" s="9"/>
    </row>
    <row r="55" spans="1:2" ht="12.75">
      <c r="A55" s="48"/>
      <c r="B55" s="9"/>
    </row>
    <row r="56" ht="12.75">
      <c r="A56" s="45"/>
    </row>
    <row r="57" ht="12.75">
      <c r="A57" s="45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  <row r="98" ht="12.75">
      <c r="A98" s="45"/>
    </row>
    <row r="99" ht="12.75">
      <c r="A99" s="45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45"/>
    </row>
    <row r="108" ht="12.75">
      <c r="A108" s="45"/>
    </row>
    <row r="109" ht="12.75">
      <c r="A109" s="45"/>
    </row>
    <row r="110" ht="12.75">
      <c r="A110" s="45"/>
    </row>
    <row r="111" ht="12.75">
      <c r="A111" s="45"/>
    </row>
    <row r="112" ht="12.75">
      <c r="A112" s="45"/>
    </row>
    <row r="113" ht="12.75">
      <c r="A113" s="45"/>
    </row>
    <row r="114" ht="12.75">
      <c r="A114" s="45"/>
    </row>
    <row r="115" ht="12.75">
      <c r="A115" s="45"/>
    </row>
    <row r="116" ht="12.75">
      <c r="A116" s="45"/>
    </row>
    <row r="117" ht="12.75">
      <c r="A117" s="45"/>
    </row>
    <row r="118" ht="12.75">
      <c r="A118" s="45"/>
    </row>
    <row r="119" ht="12.75">
      <c r="A119" s="45"/>
    </row>
    <row r="120" ht="12.75">
      <c r="A120" s="45"/>
    </row>
    <row r="121" ht="12.75">
      <c r="A121" s="45"/>
    </row>
    <row r="122" ht="12.75">
      <c r="A122" s="45"/>
    </row>
    <row r="123" ht="12.75">
      <c r="A123" s="45"/>
    </row>
    <row r="124" ht="12.75">
      <c r="A124" s="45"/>
    </row>
    <row r="125" ht="12.75">
      <c r="A125" s="45"/>
    </row>
    <row r="126" ht="12.75">
      <c r="A126" s="45"/>
    </row>
    <row r="127" ht="12.75">
      <c r="A127" s="45"/>
    </row>
    <row r="128" ht="12.75">
      <c r="A128" s="45"/>
    </row>
    <row r="129" ht="12.75">
      <c r="A129" s="45"/>
    </row>
    <row r="130" ht="12.75">
      <c r="A130" s="45"/>
    </row>
    <row r="131" ht="12.75">
      <c r="A131" s="45"/>
    </row>
    <row r="132" ht="12.75">
      <c r="A132" s="45"/>
    </row>
    <row r="133" ht="12.75">
      <c r="A133" s="45"/>
    </row>
    <row r="134" ht="12.75">
      <c r="A134" s="45"/>
    </row>
    <row r="135" ht="12.75">
      <c r="A135" s="45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45"/>
    </row>
    <row r="144" ht="12.75">
      <c r="A144" s="45"/>
    </row>
    <row r="145" ht="12.75">
      <c r="A145" s="45"/>
    </row>
    <row r="146" ht="12.75">
      <c r="A146" s="45"/>
    </row>
    <row r="147" ht="12.75">
      <c r="A147" s="45"/>
    </row>
    <row r="148" ht="12.75">
      <c r="A148" s="45"/>
    </row>
    <row r="149" ht="12.75">
      <c r="A149" s="45"/>
    </row>
    <row r="150" ht="12.75">
      <c r="A150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kwirth</dc:creator>
  <cp:keywords/>
  <dc:description/>
  <cp:lastModifiedBy>spalmer</cp:lastModifiedBy>
  <cp:lastPrinted>2018-11-07T12:51:32Z</cp:lastPrinted>
  <dcterms:created xsi:type="dcterms:W3CDTF">2008-09-02T14:51:02Z</dcterms:created>
  <dcterms:modified xsi:type="dcterms:W3CDTF">2018-11-30T14:11:14Z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