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whalen\Documents\"/>
    </mc:Choice>
  </mc:AlternateContent>
  <bookViews>
    <workbookView xWindow="0" yWindow="0" windowWidth="23040" windowHeight="9960" tabRatio="681"/>
  </bookViews>
  <sheets>
    <sheet name="District Summary" sheetId="8" r:id="rId1"/>
    <sheet name="charts" sheetId="9" r:id="rId2"/>
  </sheets>
  <externalReferences>
    <externalReference r:id="rId3"/>
    <externalReference r:id="rId4"/>
  </externalReferences>
  <definedNames>
    <definedName name="_xlnm._FilterDatabase" localSheetId="0" hidden="1">'District Summary'!$B$5:$G$19</definedName>
    <definedName name="_xlnm.Print_Area" localSheetId="1">charts!$A$1:$R$40</definedName>
    <definedName name="_xlnm.Print_Area" localSheetId="0">'District Summary'!$B$1:$T$54</definedName>
  </definedNames>
  <calcPr calcId="162913"/>
</workbook>
</file>

<file path=xl/calcChain.xml><?xml version="1.0" encoding="utf-8"?>
<calcChain xmlns="http://schemas.openxmlformats.org/spreadsheetml/2006/main">
  <c r="F58" i="8" l="1"/>
  <c r="F59" i="8"/>
  <c r="F60" i="8"/>
  <c r="F61" i="8"/>
  <c r="F62" i="8"/>
  <c r="F63" i="8"/>
  <c r="F64" i="8"/>
  <c r="F65" i="8"/>
  <c r="F66" i="8"/>
  <c r="F67" i="8"/>
  <c r="F68" i="8"/>
  <c r="F69" i="8"/>
  <c r="G58" i="8" l="1"/>
  <c r="G59" i="8"/>
  <c r="G60" i="8"/>
  <c r="G61" i="8"/>
  <c r="G62" i="8"/>
  <c r="G63" i="8"/>
  <c r="G64" i="8"/>
  <c r="G65" i="8"/>
  <c r="G66" i="8"/>
  <c r="G67" i="8"/>
  <c r="G68" i="8"/>
  <c r="G69" i="8"/>
  <c r="T19" i="8" l="1"/>
  <c r="S19" i="8"/>
  <c r="R19" i="8"/>
  <c r="Q18" i="8"/>
  <c r="Q17" i="8"/>
  <c r="Q16" i="8"/>
  <c r="Q15" i="8"/>
  <c r="Q14" i="8"/>
  <c r="Q13" i="8"/>
  <c r="Q12" i="8"/>
  <c r="Q11" i="8"/>
  <c r="Q10" i="8"/>
  <c r="Q9" i="8"/>
  <c r="Q8" i="8"/>
  <c r="Q7" i="8"/>
  <c r="Q19" i="8" s="1"/>
  <c r="G41" i="8" l="1"/>
  <c r="G42" i="8"/>
  <c r="G43" i="8"/>
  <c r="G44" i="8"/>
  <c r="G45" i="8"/>
  <c r="G46" i="8"/>
  <c r="G47" i="8"/>
  <c r="G48" i="8"/>
  <c r="G49" i="8"/>
  <c r="G50" i="8"/>
  <c r="G51" i="8"/>
  <c r="G52" i="8"/>
  <c r="G23" i="8" l="1"/>
  <c r="G24" i="8"/>
  <c r="G25" i="8"/>
  <c r="G26" i="8"/>
  <c r="G27" i="8"/>
  <c r="G28" i="8"/>
  <c r="G29" i="8"/>
  <c r="G30" i="8"/>
  <c r="G31" i="8"/>
  <c r="G32" i="8"/>
  <c r="G33" i="8"/>
  <c r="G34" i="8"/>
  <c r="G6" i="8"/>
  <c r="G7" i="8"/>
  <c r="G8" i="8"/>
  <c r="G9" i="8"/>
  <c r="G10" i="8"/>
  <c r="G11" i="8"/>
  <c r="G12" i="8"/>
  <c r="G13" i="8"/>
  <c r="G14" i="8"/>
  <c r="G15" i="8"/>
  <c r="G16" i="8"/>
  <c r="G17" i="8"/>
  <c r="H59" i="8" l="1"/>
  <c r="H60" i="8"/>
  <c r="H61" i="8"/>
  <c r="H62" i="8"/>
  <c r="H63" i="8"/>
  <c r="H64" i="8"/>
  <c r="H65" i="8"/>
  <c r="H66" i="8"/>
  <c r="H67" i="8"/>
  <c r="H68" i="8"/>
  <c r="H69" i="8"/>
  <c r="H58" i="8"/>
  <c r="H42" i="8"/>
  <c r="H43" i="8"/>
  <c r="H44" i="8"/>
  <c r="H45" i="8"/>
  <c r="H46" i="8"/>
  <c r="H47" i="8"/>
  <c r="H48" i="8"/>
  <c r="H49" i="8"/>
  <c r="H50" i="8"/>
  <c r="H51" i="8"/>
  <c r="H52" i="8"/>
  <c r="H41" i="8"/>
  <c r="H7" i="8"/>
  <c r="H8" i="8"/>
  <c r="H9" i="8"/>
  <c r="H10" i="8"/>
  <c r="H11" i="8"/>
  <c r="H12" i="8"/>
  <c r="H13" i="8"/>
  <c r="H14" i="8"/>
  <c r="H15" i="8"/>
  <c r="H16" i="8"/>
  <c r="H17" i="8"/>
  <c r="H6" i="8"/>
  <c r="H24" i="8"/>
  <c r="H25" i="8"/>
  <c r="H26" i="8"/>
  <c r="H27" i="8"/>
  <c r="H28" i="8"/>
  <c r="H29" i="8"/>
  <c r="H30" i="8"/>
  <c r="H31" i="8"/>
  <c r="H32" i="8"/>
  <c r="H33" i="8"/>
  <c r="H34" i="8"/>
  <c r="H23" i="8"/>
  <c r="F71" i="8"/>
  <c r="E71" i="8"/>
  <c r="D71" i="8"/>
  <c r="C71" i="8"/>
  <c r="F70" i="8"/>
  <c r="E70" i="8"/>
  <c r="D70" i="8"/>
  <c r="C70" i="8"/>
  <c r="G71" i="8"/>
  <c r="G70" i="8"/>
  <c r="C18" i="8"/>
  <c r="G18" i="8"/>
  <c r="F19" i="8"/>
  <c r="E18" i="8"/>
  <c r="D19" i="8"/>
  <c r="D18" i="8"/>
  <c r="F18" i="8"/>
  <c r="G54" i="8"/>
  <c r="F54" i="8"/>
  <c r="E54" i="8"/>
  <c r="D54" i="8"/>
  <c r="C54" i="8"/>
  <c r="G53" i="8"/>
  <c r="H53" i="8" s="1"/>
  <c r="F53" i="8"/>
  <c r="E53" i="8"/>
  <c r="D53" i="8"/>
  <c r="C53" i="8"/>
  <c r="G36" i="8"/>
  <c r="F36" i="8"/>
  <c r="E36" i="8"/>
  <c r="D36" i="8"/>
  <c r="C36" i="8"/>
  <c r="G35" i="8"/>
  <c r="F35" i="8"/>
  <c r="E35" i="8"/>
  <c r="D35" i="8"/>
  <c r="C35" i="8"/>
  <c r="G19" i="8"/>
  <c r="E19" i="8"/>
  <c r="C19" i="8"/>
  <c r="H35" i="8" l="1"/>
  <c r="H18" i="8"/>
  <c r="H70" i="8"/>
</calcChain>
</file>

<file path=xl/sharedStrings.xml><?xml version="1.0" encoding="utf-8"?>
<sst xmlns="http://schemas.openxmlformats.org/spreadsheetml/2006/main" count="111" uniqueCount="39">
  <si>
    <t>Month</t>
  </si>
  <si>
    <t>Baseline</t>
  </si>
  <si>
    <t>Change</t>
  </si>
  <si>
    <t>July</t>
  </si>
  <si>
    <t>August</t>
  </si>
  <si>
    <t>September</t>
  </si>
  <si>
    <t>October</t>
  </si>
  <si>
    <t>November</t>
  </si>
  <si>
    <t>January</t>
  </si>
  <si>
    <t>February</t>
  </si>
  <si>
    <t>March</t>
  </si>
  <si>
    <t>April</t>
  </si>
  <si>
    <t>May</t>
  </si>
  <si>
    <t>June</t>
  </si>
  <si>
    <t>December</t>
  </si>
  <si>
    <t>Total</t>
  </si>
  <si>
    <t>Average</t>
  </si>
  <si>
    <t>Total Energy Usage (kBTU)</t>
  </si>
  <si>
    <t>N/A</t>
  </si>
  <si>
    <t>Total Electricity Usage (kWh)</t>
  </si>
  <si>
    <t>Total Natural Gas Usage (ccf)</t>
  </si>
  <si>
    <t xml:space="preserve">District Energy Summary </t>
  </si>
  <si>
    <t>Dawson Springs Indep.  Schools</t>
  </si>
  <si>
    <t>MONTHS</t>
  </si>
  <si>
    <t>TDD</t>
  </si>
  <si>
    <t>Baseline = FY2010</t>
  </si>
  <si>
    <t xml:space="preserve">TDD= SUM OF HEATING AND COOLING DEGREE DAYS </t>
  </si>
  <si>
    <t>% Change</t>
  </si>
  <si>
    <t>Yr.Total</t>
  </si>
  <si>
    <t>from previous yr.</t>
  </si>
  <si>
    <r>
      <t>(</t>
    </r>
    <r>
      <rPr>
        <b/>
        <sz val="11"/>
        <color rgb="FF0070C0"/>
        <rFont val="Calibri"/>
        <family val="2"/>
        <scheme val="minor"/>
      </rPr>
      <t>Elementary,Middle,HS buildings)</t>
    </r>
  </si>
  <si>
    <t>FY 2016</t>
  </si>
  <si>
    <t>Total Cost Gas and Electric ($)</t>
  </si>
  <si>
    <t>Change from</t>
  </si>
  <si>
    <t>Prev. YR</t>
  </si>
  <si>
    <t>Fiscal Years</t>
  </si>
  <si>
    <t>FY 2017</t>
  </si>
  <si>
    <t>FY 2018</t>
  </si>
  <si>
    <t>FY2018vs2017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</si>
</sst>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92D05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i/>
      <u/>
      <sz val="12"/>
      <color rgb="FF0070C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0" xfId="0" applyBorder="1" applyProtection="1"/>
    <xf numFmtId="0" fontId="0" fillId="0" borderId="0" xfId="0" applyBorder="1"/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Protection="1">
      <protection locked="0"/>
    </xf>
    <xf numFmtId="0" fontId="4" fillId="0" borderId="7" xfId="0" applyFont="1" applyFill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/>
    <xf numFmtId="0" fontId="4" fillId="0" borderId="9" xfId="0" applyFont="1" applyFill="1" applyBorder="1" applyAlignment="1" applyProtection="1"/>
    <xf numFmtId="0" fontId="4" fillId="0" borderId="10" xfId="0" applyFont="1" applyFill="1" applyBorder="1" applyAlignment="1" applyProtection="1"/>
    <xf numFmtId="0" fontId="4" fillId="0" borderId="12" xfId="0" applyFont="1" applyBorder="1"/>
    <xf numFmtId="1" fontId="4" fillId="0" borderId="0" xfId="0" applyNumberFormat="1" applyFont="1" applyBorder="1" applyAlignment="1">
      <alignment horizontal="center" vertical="center"/>
    </xf>
    <xf numFmtId="0" fontId="4" fillId="0" borderId="7" xfId="0" applyFont="1" applyFill="1" applyBorder="1" applyAlignment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3" fontId="0" fillId="0" borderId="0" xfId="0" applyNumberFormat="1" applyBorder="1" applyAlignment="1" applyProtection="1">
      <alignment horizontal="center"/>
      <protection locked="0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14" xfId="0" applyNumberFormat="1" applyBorder="1" applyAlignment="1" applyProtection="1">
      <alignment horizontal="center"/>
      <protection locked="0"/>
    </xf>
    <xf numFmtId="9" fontId="1" fillId="0" borderId="8" xfId="0" applyNumberFormat="1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/>
    <xf numFmtId="1" fontId="5" fillId="0" borderId="0" xfId="0" applyNumberFormat="1" applyFont="1" applyBorder="1" applyAlignment="1" applyProtection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9" fontId="1" fillId="0" borderId="0" xfId="0" applyNumberFormat="1" applyFont="1" applyBorder="1" applyAlignment="1" applyProtection="1">
      <alignment horizontal="center"/>
    </xf>
    <xf numFmtId="3" fontId="0" fillId="0" borderId="0" xfId="0" applyNumberFormat="1" applyBorder="1" applyAlignment="1">
      <alignment horizontal="center"/>
    </xf>
    <xf numFmtId="0" fontId="7" fillId="0" borderId="0" xfId="0" applyFont="1"/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9" fontId="0" fillId="0" borderId="15" xfId="0" applyNumberFormat="1" applyFill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5" fillId="0" borderId="7" xfId="0" applyFont="1" applyFill="1" applyBorder="1" applyAlignment="1" applyProtection="1">
      <alignment horizontal="center" vertical="center"/>
    </xf>
    <xf numFmtId="9" fontId="1" fillId="2" borderId="11" xfId="0" applyNumberFormat="1" applyFont="1" applyFill="1" applyBorder="1" applyAlignment="1" applyProtection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8" fillId="3" borderId="0" xfId="0" applyFont="1" applyFill="1"/>
    <xf numFmtId="1" fontId="5" fillId="3" borderId="8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>
      <protection locked="0"/>
    </xf>
    <xf numFmtId="0" fontId="12" fillId="0" borderId="0" xfId="0" applyNumberFormat="1" applyFont="1" applyFill="1" applyAlignment="1">
      <alignment horizontal="center"/>
    </xf>
    <xf numFmtId="0" fontId="1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3" xfId="0" applyFill="1" applyBorder="1" applyAlignment="1"/>
    <xf numFmtId="0" fontId="4" fillId="0" borderId="7" xfId="0" applyFont="1" applyFill="1" applyBorder="1" applyAlignment="1">
      <alignment horizontal="center" vertical="center"/>
    </xf>
    <xf numFmtId="1" fontId="13" fillId="0" borderId="0" xfId="0" applyNumberFormat="1" applyFont="1" applyBorder="1" applyAlignment="1" applyProtection="1">
      <alignment horizontal="center" vertical="center"/>
    </xf>
    <xf numFmtId="1" fontId="14" fillId="0" borderId="0" xfId="0" applyNumberFormat="1" applyFont="1" applyBorder="1" applyAlignment="1" applyProtection="1">
      <alignment horizontal="center" vertical="center"/>
    </xf>
    <xf numFmtId="1" fontId="4" fillId="2" borderId="8" xfId="0" applyNumberFormat="1" applyFont="1" applyFill="1" applyBorder="1" applyAlignment="1" applyProtection="1">
      <alignment horizontal="center" vertical="center"/>
    </xf>
    <xf numFmtId="164" fontId="0" fillId="0" borderId="0" xfId="2" applyNumberFormat="1" applyFont="1" applyBorder="1" applyAlignment="1" applyProtection="1">
      <alignment horizontal="center"/>
      <protection locked="0"/>
    </xf>
    <xf numFmtId="164" fontId="0" fillId="0" borderId="14" xfId="2" applyNumberFormat="1" applyFont="1" applyBorder="1" applyAlignment="1" applyProtection="1">
      <alignment horizontal="center"/>
      <protection locked="0"/>
    </xf>
    <xf numFmtId="164" fontId="0" fillId="0" borderId="5" xfId="2" applyNumberFormat="1" applyFont="1" applyBorder="1" applyAlignment="1">
      <alignment horizontal="center"/>
    </xf>
    <xf numFmtId="164" fontId="0" fillId="0" borderId="6" xfId="2" applyNumberFormat="1" applyFont="1" applyBorder="1" applyAlignment="1">
      <alignment horizontal="center"/>
    </xf>
    <xf numFmtId="10" fontId="1" fillId="2" borderId="17" xfId="2" applyNumberFormat="1" applyFont="1" applyFill="1" applyBorder="1" applyAlignment="1">
      <alignment horizontal="center"/>
    </xf>
    <xf numFmtId="0" fontId="1" fillId="0" borderId="2" xfId="0" applyFont="1" applyBorder="1" applyAlignment="1" applyProtection="1">
      <protection locked="0"/>
    </xf>
    <xf numFmtId="1" fontId="15" fillId="0" borderId="0" xfId="0" applyNumberFormat="1" applyFont="1" applyBorder="1" applyAlignment="1" applyProtection="1">
      <alignment horizontal="center" vertical="center"/>
    </xf>
    <xf numFmtId="1" fontId="16" fillId="0" borderId="0" xfId="0" applyNumberFormat="1" applyFont="1" applyBorder="1" applyAlignment="1" applyProtection="1">
      <alignment horizontal="center" vertical="center"/>
    </xf>
    <xf numFmtId="1" fontId="17" fillId="0" borderId="0" xfId="0" applyNumberFormat="1" applyFont="1" applyBorder="1" applyAlignment="1" applyProtection="1">
      <alignment horizontal="center" vertical="center"/>
    </xf>
  </cellXfs>
  <cellStyles count="3">
    <cellStyle name="Currency" xfId="2" builtinId="4"/>
    <cellStyle name="Normal" xfId="0" builtinId="0"/>
    <cellStyle name="Percent" xfId="1" builtinId="5"/>
  </cellStyles>
  <dxfs count="10"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</dxfs>
  <tableStyles count="0" defaultTableStyle="TableStyleMedium9" defaultPivotStyle="PivotStyleLight16"/>
  <colors>
    <mruColors>
      <color rgb="FF5C92B5"/>
      <color rgb="FFFFFFCC"/>
      <color rgb="FF99CC00"/>
      <color rgb="FFFFCC00"/>
      <color rgb="FFFFCC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microsoft.com/office/2006/relationships/vbaProject" Target="vbaProject.bin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Energy Usage (kBTU)</a:t>
            </a:r>
          </a:p>
        </c:rich>
      </c:tx>
      <c:layout>
        <c:manualLayout>
          <c:xMode val="edge"/>
          <c:yMode val="edge"/>
          <c:x val="0.2627808026793389"/>
          <c:y val="7.706949674768985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040895610070385"/>
          <c:y val="0.11353814877186599"/>
          <c:w val="0.69069203849520178"/>
          <c:h val="0.6713588481600596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'District Summary'!$D$5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70C0"/>
            </a:solidFill>
            <a:ln w="9525"/>
          </c:spPr>
          <c:invertIfNegative val="0"/>
          <c:cat>
            <c:strRef>
              <c:f>'District Summary'!$B$6:$B$17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'District Summary'!$D$6:$D$17</c:f>
              <c:numCache>
                <c:formatCode>#,##0</c:formatCode>
                <c:ptCount val="12"/>
                <c:pt idx="0">
                  <c:v>301638.56799999997</c:v>
                </c:pt>
                <c:pt idx="1">
                  <c:v>497075.4</c:v>
                </c:pt>
                <c:pt idx="2">
                  <c:v>414849.41199999995</c:v>
                </c:pt>
                <c:pt idx="3">
                  <c:v>311879.696</c:v>
                </c:pt>
                <c:pt idx="4">
                  <c:v>486278.23599999998</c:v>
                </c:pt>
                <c:pt idx="5">
                  <c:v>579754</c:v>
                </c:pt>
                <c:pt idx="6">
                  <c:v>789680.87599999993</c:v>
                </c:pt>
                <c:pt idx="7">
                  <c:v>736160.95600000001</c:v>
                </c:pt>
                <c:pt idx="8">
                  <c:v>647164.83600000001</c:v>
                </c:pt>
                <c:pt idx="9">
                  <c:v>365847.03999999998</c:v>
                </c:pt>
                <c:pt idx="10">
                  <c:v>418841.74</c:v>
                </c:pt>
                <c:pt idx="11">
                  <c:v>354512.44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26-4816-8620-4D9BE7DA7771}"/>
            </c:ext>
          </c:extLst>
        </c:ser>
        <c:ser>
          <c:idx val="2"/>
          <c:order val="2"/>
          <c:tx>
            <c:strRef>
              <c:f>'District Summary'!$E$5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strRef>
              <c:f>'District Summary'!$B$6:$B$17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'District Summary'!$E$6:$E$17</c:f>
              <c:numCache>
                <c:formatCode>#,##0</c:formatCode>
                <c:ptCount val="12"/>
                <c:pt idx="0">
                  <c:v>399508.76799999998</c:v>
                </c:pt>
                <c:pt idx="1">
                  <c:v>499089.89999999997</c:v>
                </c:pt>
                <c:pt idx="2">
                  <c:v>451857.33600000001</c:v>
                </c:pt>
                <c:pt idx="3">
                  <c:v>327119.696</c:v>
                </c:pt>
                <c:pt idx="4">
                  <c:v>437925.73600000003</c:v>
                </c:pt>
                <c:pt idx="5">
                  <c:v>380238.28400000004</c:v>
                </c:pt>
                <c:pt idx="6">
                  <c:v>578456.99199999997</c:v>
                </c:pt>
                <c:pt idx="7">
                  <c:v>606499.49600000004</c:v>
                </c:pt>
                <c:pt idx="8">
                  <c:v>429428.47200000001</c:v>
                </c:pt>
                <c:pt idx="9">
                  <c:v>400260.30000000005</c:v>
                </c:pt>
                <c:pt idx="10">
                  <c:v>408049.99199999997</c:v>
                </c:pt>
                <c:pt idx="11">
                  <c:v>384093.64399999997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26-4816-8620-4D9BE7DA7771}"/>
            </c:ext>
          </c:extLst>
        </c:ser>
        <c:ser>
          <c:idx val="3"/>
          <c:order val="3"/>
          <c:tx>
            <c:strRef>
              <c:f>'District Summary'!$F$5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cat>
            <c:strRef>
              <c:f>'District Summary'!$B$6:$B$17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'District Summary'!$F$6:$F$17</c:f>
              <c:numCache>
                <c:formatCode>#,##0</c:formatCode>
                <c:ptCount val="12"/>
                <c:pt idx="0">
                  <c:v>390721.61599999998</c:v>
                </c:pt>
                <c:pt idx="1">
                  <c:v>535386.34</c:v>
                </c:pt>
                <c:pt idx="2">
                  <c:v>513192.6</c:v>
                </c:pt>
                <c:pt idx="3">
                  <c:v>331310.46799999999</c:v>
                </c:pt>
                <c:pt idx="4">
                  <c:v>345927.96400000004</c:v>
                </c:pt>
                <c:pt idx="5">
                  <c:v>527879.08400000003</c:v>
                </c:pt>
                <c:pt idx="6">
                  <c:v>612221.804</c:v>
                </c:pt>
                <c:pt idx="7">
                  <c:v>466678.53200000001</c:v>
                </c:pt>
                <c:pt idx="8">
                  <c:v>296387.54800000001</c:v>
                </c:pt>
                <c:pt idx="9">
                  <c:v>336284.62400000001</c:v>
                </c:pt>
                <c:pt idx="10">
                  <c:v>359412.11599999998</c:v>
                </c:pt>
                <c:pt idx="11">
                  <c:v>294814.46799999999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26-4816-8620-4D9BE7DA7771}"/>
            </c:ext>
          </c:extLst>
        </c:ser>
        <c:ser>
          <c:idx val="4"/>
          <c:order val="4"/>
          <c:tx>
            <c:strRef>
              <c:f>'District Summary'!$G$5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'District Summary'!$B$6:$B$17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'District Summary'!$G$6:$G$17</c:f>
              <c:numCache>
                <c:formatCode>#,##0</c:formatCode>
                <c:ptCount val="12"/>
                <c:pt idx="0">
                  <c:v>368789.96799999999</c:v>
                </c:pt>
                <c:pt idx="1">
                  <c:v>414589.31599999999</c:v>
                </c:pt>
                <c:pt idx="2">
                  <c:v>447084.70799999998</c:v>
                </c:pt>
                <c:pt idx="3">
                  <c:v>312616.196</c:v>
                </c:pt>
                <c:pt idx="4">
                  <c:v>358034.61600000004</c:v>
                </c:pt>
                <c:pt idx="5">
                  <c:v>479700.28399999999</c:v>
                </c:pt>
                <c:pt idx="6">
                  <c:v>714602.20400000003</c:v>
                </c:pt>
                <c:pt idx="7">
                  <c:v>595986.33199999994</c:v>
                </c:pt>
                <c:pt idx="8">
                  <c:v>402014.13199999998</c:v>
                </c:pt>
                <c:pt idx="9">
                  <c:v>362630.96400000004</c:v>
                </c:pt>
                <c:pt idx="10">
                  <c:v>411462.49199999997</c:v>
                </c:pt>
                <c:pt idx="11">
                  <c:v>337502.36799999996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B26-4816-8620-4D9BE7DA7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928088"/>
        <c:axId val="309927696"/>
      </c:barChart>
      <c:lineChart>
        <c:grouping val="standard"/>
        <c:varyColors val="0"/>
        <c:ser>
          <c:idx val="0"/>
          <c:order val="0"/>
          <c:tx>
            <c:strRef>
              <c:f>'District Summary'!$C$5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'District Summary'!$B$6:$B$17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'District Summary'!$C$6:$C$17</c:f>
              <c:numCache>
                <c:formatCode>#,##0</c:formatCode>
                <c:ptCount val="12"/>
                <c:pt idx="0">
                  <c:v>315547.59699999995</c:v>
                </c:pt>
                <c:pt idx="1">
                  <c:v>550366.41350000002</c:v>
                </c:pt>
                <c:pt idx="2">
                  <c:v>497669.66709999996</c:v>
                </c:pt>
                <c:pt idx="3">
                  <c:v>363496.34570000001</c:v>
                </c:pt>
                <c:pt idx="4">
                  <c:v>364991.54579999996</c:v>
                </c:pt>
                <c:pt idx="5">
                  <c:v>658669.73679999996</c:v>
                </c:pt>
                <c:pt idx="6">
                  <c:v>899114.15330000012</c:v>
                </c:pt>
                <c:pt idx="7">
                  <c:v>789930.9081</c:v>
                </c:pt>
                <c:pt idx="8">
                  <c:v>709718.8023000001</c:v>
                </c:pt>
                <c:pt idx="9">
                  <c:v>387482.03380000003</c:v>
                </c:pt>
                <c:pt idx="10">
                  <c:v>495429.26709999994</c:v>
                </c:pt>
                <c:pt idx="11">
                  <c:v>387042.58679999999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B26-4816-8620-4D9BE7DA7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928088"/>
        <c:axId val="309927696"/>
      </c:lineChart>
      <c:catAx>
        <c:axId val="309928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09927696"/>
        <c:crosses val="autoZero"/>
        <c:auto val="1"/>
        <c:lblAlgn val="ctr"/>
        <c:lblOffset val="100"/>
        <c:noMultiLvlLbl val="0"/>
      </c:catAx>
      <c:valAx>
        <c:axId val="309927696"/>
        <c:scaling>
          <c:orientation val="minMax"/>
        </c:scaling>
        <c:delete val="0"/>
        <c:axPos val="l"/>
        <c:majorGridlines>
          <c:spPr>
            <a:ln>
              <a:gradFill>
                <a:gsLst>
                  <a:gs pos="0">
                    <a:srgbClr val="4F81BD">
                      <a:tint val="66000"/>
                      <a:satMod val="160000"/>
                      <a:alpha val="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</a:ln>
          </c:spPr>
        </c:majorGridlines>
        <c:numFmt formatCode="#,##0" sourceLinked="1"/>
        <c:majorTickMark val="out"/>
        <c:minorTickMark val="none"/>
        <c:tickLblPos val="nextTo"/>
        <c:crossAx val="309928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 w="25400">
      <a:solidFill>
        <a:schemeClr val="tx1"/>
      </a:solidFill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Electricity Usage (kWh)</a:t>
            </a:r>
          </a:p>
        </c:rich>
      </c:tx>
      <c:layout>
        <c:manualLayout>
          <c:xMode val="edge"/>
          <c:yMode val="edge"/>
          <c:x val="0.2627808026793389"/>
          <c:y val="7.706949674768989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040895610070385"/>
          <c:y val="0.11353814877186599"/>
          <c:w val="0.690692038495202"/>
          <c:h val="0.6713588481600596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'District Summary'!$D$22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70C0"/>
            </a:solidFill>
            <a:ln w="9525"/>
          </c:spPr>
          <c:invertIfNegative val="0"/>
          <c:cat>
            <c:strRef>
              <c:f>'District Summary'!$B$22:$B$34</c:f>
              <c:strCache>
                <c:ptCount val="13"/>
                <c:pt idx="0">
                  <c:v>Month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  <c:pt idx="12">
                  <c:v>June</c:v>
                </c:pt>
              </c:strCache>
            </c:strRef>
          </c:cat>
          <c:val>
            <c:numRef>
              <c:f>'District Summary'!$D$23:$D$34</c:f>
              <c:numCache>
                <c:formatCode>#,##0</c:formatCode>
                <c:ptCount val="12"/>
                <c:pt idx="0">
                  <c:v>84364</c:v>
                </c:pt>
                <c:pt idx="1">
                  <c:v>141975</c:v>
                </c:pt>
                <c:pt idx="2">
                  <c:v>114076</c:v>
                </c:pt>
                <c:pt idx="3">
                  <c:v>84983</c:v>
                </c:pt>
                <c:pt idx="4">
                  <c:v>112603</c:v>
                </c:pt>
                <c:pt idx="5">
                  <c:v>86800</c:v>
                </c:pt>
                <c:pt idx="6">
                  <c:v>114398</c:v>
                </c:pt>
                <c:pt idx="7">
                  <c:v>124588</c:v>
                </c:pt>
                <c:pt idx="8">
                  <c:v>81978</c:v>
                </c:pt>
                <c:pt idx="9">
                  <c:v>85570</c:v>
                </c:pt>
                <c:pt idx="10">
                  <c:v>108370</c:v>
                </c:pt>
                <c:pt idx="11">
                  <c:v>97870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3F-4CBE-B4A9-4549653129EB}"/>
            </c:ext>
          </c:extLst>
        </c:ser>
        <c:ser>
          <c:idx val="2"/>
          <c:order val="2"/>
          <c:tx>
            <c:strRef>
              <c:f>'District Summary'!$E$22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strRef>
              <c:f>'District Summary'!$B$22:$B$34</c:f>
              <c:strCache>
                <c:ptCount val="13"/>
                <c:pt idx="0">
                  <c:v>Month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  <c:pt idx="12">
                  <c:v>June</c:v>
                </c:pt>
              </c:strCache>
            </c:strRef>
          </c:cat>
          <c:val>
            <c:numRef>
              <c:f>'District Summary'!$E$23:$E$34</c:f>
              <c:numCache>
                <c:formatCode>#,##0</c:formatCode>
                <c:ptCount val="12"/>
                <c:pt idx="0">
                  <c:v>112264</c:v>
                </c:pt>
                <c:pt idx="1">
                  <c:v>138675</c:v>
                </c:pt>
                <c:pt idx="2">
                  <c:v>122178</c:v>
                </c:pt>
                <c:pt idx="3">
                  <c:v>84383</c:v>
                </c:pt>
                <c:pt idx="4">
                  <c:v>106303</c:v>
                </c:pt>
                <c:pt idx="5">
                  <c:v>82007</c:v>
                </c:pt>
                <c:pt idx="6">
                  <c:v>105691</c:v>
                </c:pt>
                <c:pt idx="7">
                  <c:v>101183</c:v>
                </c:pt>
                <c:pt idx="8">
                  <c:v>93981</c:v>
                </c:pt>
                <c:pt idx="9">
                  <c:v>95475</c:v>
                </c:pt>
                <c:pt idx="10">
                  <c:v>95466</c:v>
                </c:pt>
                <c:pt idx="11">
                  <c:v>105062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3F-4CBE-B4A9-4549653129EB}"/>
            </c:ext>
          </c:extLst>
        </c:ser>
        <c:ser>
          <c:idx val="3"/>
          <c:order val="3"/>
          <c:tx>
            <c:strRef>
              <c:f>'District Summary'!$F$22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cat>
            <c:strRef>
              <c:f>'District Summary'!$B$22:$B$34</c:f>
              <c:strCache>
                <c:ptCount val="13"/>
                <c:pt idx="0">
                  <c:v>Month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  <c:pt idx="12">
                  <c:v>June</c:v>
                </c:pt>
              </c:strCache>
            </c:strRef>
          </c:cat>
          <c:val>
            <c:numRef>
              <c:f>'District Summary'!$F$23:$F$34</c:f>
              <c:numCache>
                <c:formatCode>#,##0</c:formatCode>
                <c:ptCount val="12"/>
                <c:pt idx="0">
                  <c:v>109568</c:v>
                </c:pt>
                <c:pt idx="1">
                  <c:v>150670</c:v>
                </c:pt>
                <c:pt idx="2">
                  <c:v>138375</c:v>
                </c:pt>
                <c:pt idx="3">
                  <c:v>87089</c:v>
                </c:pt>
                <c:pt idx="4">
                  <c:v>88297</c:v>
                </c:pt>
                <c:pt idx="5">
                  <c:v>100307</c:v>
                </c:pt>
                <c:pt idx="6">
                  <c:v>93692</c:v>
                </c:pt>
                <c:pt idx="7">
                  <c:v>83486</c:v>
                </c:pt>
                <c:pt idx="8">
                  <c:v>81679</c:v>
                </c:pt>
                <c:pt idx="9">
                  <c:v>88577</c:v>
                </c:pt>
                <c:pt idx="10">
                  <c:v>93968</c:v>
                </c:pt>
                <c:pt idx="11">
                  <c:v>80464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3F-4CBE-B4A9-4549653129EB}"/>
            </c:ext>
          </c:extLst>
        </c:ser>
        <c:ser>
          <c:idx val="4"/>
          <c:order val="4"/>
          <c:tx>
            <c:strRef>
              <c:f>'District Summary'!$G$22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'District Summary'!$B$22:$B$34</c:f>
              <c:strCache>
                <c:ptCount val="13"/>
                <c:pt idx="0">
                  <c:v>Month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  <c:pt idx="12">
                  <c:v>June</c:v>
                </c:pt>
              </c:strCache>
            </c:strRef>
          </c:cat>
          <c:val>
            <c:numRef>
              <c:f>'District Summary'!$G$23:$G$34</c:f>
              <c:numCache>
                <c:formatCode>#,##0</c:formatCode>
                <c:ptCount val="12"/>
                <c:pt idx="0">
                  <c:v>103864</c:v>
                </c:pt>
                <c:pt idx="1">
                  <c:v>115568</c:v>
                </c:pt>
                <c:pt idx="2">
                  <c:v>119784</c:v>
                </c:pt>
                <c:pt idx="3">
                  <c:v>84083</c:v>
                </c:pt>
                <c:pt idx="4">
                  <c:v>83793</c:v>
                </c:pt>
                <c:pt idx="5">
                  <c:v>101507</c:v>
                </c:pt>
                <c:pt idx="6">
                  <c:v>99692</c:v>
                </c:pt>
                <c:pt idx="7">
                  <c:v>91286</c:v>
                </c:pt>
                <c:pt idx="8">
                  <c:v>85886</c:v>
                </c:pt>
                <c:pt idx="9">
                  <c:v>75972</c:v>
                </c:pt>
                <c:pt idx="10">
                  <c:v>105966</c:v>
                </c:pt>
                <c:pt idx="11">
                  <c:v>92764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C3F-4CBE-B4A9-454965312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928872"/>
        <c:axId val="309929264"/>
      </c:barChart>
      <c:lineChart>
        <c:grouping val="standard"/>
        <c:varyColors val="0"/>
        <c:ser>
          <c:idx val="0"/>
          <c:order val="0"/>
          <c:tx>
            <c:strRef>
              <c:f>'District Summary'!$C$22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'District Summary'!$B$23:$B$34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'District Summary'!$C$23:$C$34</c:f>
              <c:numCache>
                <c:formatCode>#,##0</c:formatCode>
                <c:ptCount val="12"/>
                <c:pt idx="0">
                  <c:v>89164</c:v>
                </c:pt>
                <c:pt idx="1">
                  <c:v>154268</c:v>
                </c:pt>
                <c:pt idx="2">
                  <c:v>136585</c:v>
                </c:pt>
                <c:pt idx="3">
                  <c:v>98780</c:v>
                </c:pt>
                <c:pt idx="4">
                  <c:v>93702</c:v>
                </c:pt>
                <c:pt idx="5">
                  <c:v>83800</c:v>
                </c:pt>
                <c:pt idx="6">
                  <c:v>93392</c:v>
                </c:pt>
                <c:pt idx="7">
                  <c:v>99606</c:v>
                </c:pt>
                <c:pt idx="8">
                  <c:v>99681</c:v>
                </c:pt>
                <c:pt idx="9">
                  <c:v>101173</c:v>
                </c:pt>
                <c:pt idx="10">
                  <c:v>133570</c:v>
                </c:pt>
                <c:pt idx="11">
                  <c:v>107160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C3F-4CBE-B4A9-454965312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928872"/>
        <c:axId val="309929264"/>
      </c:lineChart>
      <c:catAx>
        <c:axId val="309928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09929264"/>
        <c:crosses val="autoZero"/>
        <c:auto val="1"/>
        <c:lblAlgn val="ctr"/>
        <c:lblOffset val="100"/>
        <c:noMultiLvlLbl val="0"/>
      </c:catAx>
      <c:valAx>
        <c:axId val="309929264"/>
        <c:scaling>
          <c:orientation val="minMax"/>
        </c:scaling>
        <c:delete val="0"/>
        <c:axPos val="l"/>
        <c:majorGridlines>
          <c:spPr>
            <a:ln>
              <a:gradFill>
                <a:gsLst>
                  <a:gs pos="0">
                    <a:srgbClr val="4F81BD">
                      <a:tint val="66000"/>
                      <a:satMod val="160000"/>
                      <a:alpha val="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</a:ln>
          </c:spPr>
        </c:majorGridlines>
        <c:numFmt formatCode="#,##0" sourceLinked="1"/>
        <c:majorTickMark val="out"/>
        <c:minorTickMark val="none"/>
        <c:tickLblPos val="nextTo"/>
        <c:crossAx val="309928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 w="25400">
      <a:solidFill>
        <a:schemeClr val="tx1"/>
      </a:solidFill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Natural Gas Usage (kWh)</a:t>
            </a:r>
          </a:p>
        </c:rich>
      </c:tx>
      <c:layout>
        <c:manualLayout>
          <c:xMode val="edge"/>
          <c:yMode val="edge"/>
          <c:x val="0.2627808026793389"/>
          <c:y val="7.706949674768990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13397100902003"/>
          <c:y val="0.10942866027706398"/>
          <c:w val="0.69069203849520222"/>
          <c:h val="0.6713588481600596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'District Summary'!$D$40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70C0"/>
            </a:solidFill>
            <a:ln w="9525"/>
          </c:spPr>
          <c:invertIfNegative val="0"/>
          <c:cat>
            <c:strRef>
              <c:f>'District Summary'!$B$40:$B$52</c:f>
              <c:strCache>
                <c:ptCount val="13"/>
                <c:pt idx="0">
                  <c:v>Month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  <c:pt idx="12">
                  <c:v>June</c:v>
                </c:pt>
              </c:strCache>
            </c:strRef>
          </c:cat>
          <c:val>
            <c:numRef>
              <c:f>'District Summary'!$D$41:$D$52</c:f>
              <c:numCache>
                <c:formatCode>#,##0</c:formatCode>
                <c:ptCount val="12"/>
                <c:pt idx="0">
                  <c:v>134</c:v>
                </c:pt>
                <c:pt idx="1">
                  <c:v>123</c:v>
                </c:pt>
                <c:pt idx="2">
                  <c:v>249</c:v>
                </c:pt>
                <c:pt idx="3">
                  <c:v>213</c:v>
                </c:pt>
                <c:pt idx="4">
                  <c:v>992</c:v>
                </c:pt>
                <c:pt idx="5">
                  <c:v>2756</c:v>
                </c:pt>
                <c:pt idx="6">
                  <c:v>3881</c:v>
                </c:pt>
                <c:pt idx="7">
                  <c:v>3023</c:v>
                </c:pt>
                <c:pt idx="8">
                  <c:v>3571</c:v>
                </c:pt>
                <c:pt idx="9">
                  <c:v>718</c:v>
                </c:pt>
                <c:pt idx="10">
                  <c:v>477</c:v>
                </c:pt>
                <c:pt idx="11">
                  <c:v>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DC-4DE1-9642-21CD611DF0BA}"/>
            </c:ext>
          </c:extLst>
        </c:ser>
        <c:ser>
          <c:idx val="2"/>
          <c:order val="2"/>
          <c:tx>
            <c:strRef>
              <c:f>'District Summary'!$E$40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strRef>
              <c:f>'District Summary'!$B$40:$B$52</c:f>
              <c:strCache>
                <c:ptCount val="13"/>
                <c:pt idx="0">
                  <c:v>Month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  <c:pt idx="12">
                  <c:v>June</c:v>
                </c:pt>
              </c:strCache>
            </c:strRef>
          </c:cat>
          <c:val>
            <c:numRef>
              <c:f>'District Summary'!$E$41:$E$52</c:f>
              <c:numCache>
                <c:formatCode>#,##0</c:formatCode>
                <c:ptCount val="12"/>
                <c:pt idx="0">
                  <c:v>160</c:v>
                </c:pt>
                <c:pt idx="1">
                  <c:v>252</c:v>
                </c:pt>
                <c:pt idx="2">
                  <c:v>340</c:v>
                </c:pt>
                <c:pt idx="3">
                  <c:v>381</c:v>
                </c:pt>
                <c:pt idx="4">
                  <c:v>731</c:v>
                </c:pt>
                <c:pt idx="5">
                  <c:v>976</c:v>
                </c:pt>
                <c:pt idx="6">
                  <c:v>2117</c:v>
                </c:pt>
                <c:pt idx="7">
                  <c:v>2539</c:v>
                </c:pt>
                <c:pt idx="8">
                  <c:v>1057</c:v>
                </c:pt>
                <c:pt idx="9">
                  <c:v>724</c:v>
                </c:pt>
                <c:pt idx="10">
                  <c:v>800</c:v>
                </c:pt>
                <c:pt idx="11">
                  <c:v>249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DC-4DE1-9642-21CD611DF0BA}"/>
            </c:ext>
          </c:extLst>
        </c:ser>
        <c:ser>
          <c:idx val="3"/>
          <c:order val="3"/>
          <c:tx>
            <c:strRef>
              <c:f>'District Summary'!$F$40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cat>
            <c:strRef>
              <c:f>'District Summary'!$B$40:$B$52</c:f>
              <c:strCache>
                <c:ptCount val="13"/>
                <c:pt idx="0">
                  <c:v>Month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  <c:pt idx="12">
                  <c:v>June</c:v>
                </c:pt>
              </c:strCache>
            </c:strRef>
          </c:cat>
          <c:val>
            <c:numRef>
              <c:f>'District Summary'!$F$41:$F$52</c:f>
              <c:numCache>
                <c:formatCode>#,##0</c:formatCode>
                <c:ptCount val="12"/>
                <c:pt idx="0">
                  <c:v>164</c:v>
                </c:pt>
                <c:pt idx="1">
                  <c:v>207</c:v>
                </c:pt>
                <c:pt idx="2">
                  <c:v>399</c:v>
                </c:pt>
                <c:pt idx="3">
                  <c:v>332</c:v>
                </c:pt>
                <c:pt idx="4">
                  <c:v>434</c:v>
                </c:pt>
                <c:pt idx="5">
                  <c:v>1804</c:v>
                </c:pt>
                <c:pt idx="6">
                  <c:v>2843</c:v>
                </c:pt>
                <c:pt idx="7">
                  <c:v>1767</c:v>
                </c:pt>
                <c:pt idx="8">
                  <c:v>172</c:v>
                </c:pt>
                <c:pt idx="9">
                  <c:v>331</c:v>
                </c:pt>
                <c:pt idx="10">
                  <c:v>377</c:v>
                </c:pt>
                <c:pt idx="11">
                  <c:v>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DC-4DE1-9642-21CD611DF0BA}"/>
            </c:ext>
          </c:extLst>
        </c:ser>
        <c:ser>
          <c:idx val="4"/>
          <c:order val="4"/>
          <c:tx>
            <c:strRef>
              <c:f>'District Summary'!$G$40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'District Summary'!$B$40:$B$52</c:f>
              <c:strCache>
                <c:ptCount val="13"/>
                <c:pt idx="0">
                  <c:v>Month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  <c:pt idx="12">
                  <c:v>June</c:v>
                </c:pt>
              </c:strCache>
            </c:strRef>
          </c:cat>
          <c:val>
            <c:numRef>
              <c:f>'District Summary'!$G$41:$G$52</c:f>
              <c:numCache>
                <c:formatCode>#,##0</c:formatCode>
                <c:ptCount val="12"/>
                <c:pt idx="0">
                  <c:v>140</c:v>
                </c:pt>
                <c:pt idx="1">
                  <c:v>197</c:v>
                </c:pt>
                <c:pt idx="2">
                  <c:v>373</c:v>
                </c:pt>
                <c:pt idx="3">
                  <c:v>250</c:v>
                </c:pt>
                <c:pt idx="4">
                  <c:v>948</c:v>
                </c:pt>
                <c:pt idx="5">
                  <c:v>1814</c:v>
                </c:pt>
                <c:pt idx="6">
                  <c:v>4063</c:v>
                </c:pt>
                <c:pt idx="7">
                  <c:v>3078</c:v>
                </c:pt>
                <c:pt idx="8">
                  <c:v>1334</c:v>
                </c:pt>
                <c:pt idx="9">
                  <c:v>1135</c:v>
                </c:pt>
                <c:pt idx="10">
                  <c:v>485</c:v>
                </c:pt>
                <c:pt idx="11">
                  <c:v>204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2DC-4DE1-9642-21CD611DF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371376"/>
        <c:axId val="309372552"/>
      </c:barChart>
      <c:lineChart>
        <c:grouping val="standard"/>
        <c:varyColors val="0"/>
        <c:ser>
          <c:idx val="0"/>
          <c:order val="0"/>
          <c:tx>
            <c:strRef>
              <c:f>'District Summary'!$C$40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'District Summary'!$B$41:$B$52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'District Summary'!$C$41:$C$52</c:f>
              <c:numCache>
                <c:formatCode>#,##0</c:formatCode>
                <c:ptCount val="12"/>
                <c:pt idx="0">
                  <c:v>110.01</c:v>
                </c:pt>
                <c:pt idx="1">
                  <c:v>233.27500000000001</c:v>
                </c:pt>
                <c:pt idx="2">
                  <c:v>307.49900000000002</c:v>
                </c:pt>
                <c:pt idx="3">
                  <c:v>257.13299999999998</c:v>
                </c:pt>
                <c:pt idx="4">
                  <c:v>440.04199999999997</c:v>
                </c:pt>
                <c:pt idx="5">
                  <c:v>3622.3919999999998</c:v>
                </c:pt>
                <c:pt idx="6">
                  <c:v>5641.0169999999998</c:v>
                </c:pt>
                <c:pt idx="7">
                  <c:v>4373.9089999999997</c:v>
                </c:pt>
                <c:pt idx="8">
                  <c:v>3591.9070000000002</c:v>
                </c:pt>
                <c:pt idx="9">
                  <c:v>410.88200000000001</c:v>
                </c:pt>
                <c:pt idx="10">
                  <c:v>385.69900000000001</c:v>
                </c:pt>
                <c:pt idx="11">
                  <c:v>208.09200000000001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2DC-4DE1-9642-21CD611DF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371376"/>
        <c:axId val="309372552"/>
      </c:lineChart>
      <c:catAx>
        <c:axId val="3093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09372552"/>
        <c:crosses val="autoZero"/>
        <c:auto val="1"/>
        <c:lblAlgn val="ctr"/>
        <c:lblOffset val="100"/>
        <c:noMultiLvlLbl val="0"/>
      </c:catAx>
      <c:valAx>
        <c:axId val="309372552"/>
        <c:scaling>
          <c:orientation val="minMax"/>
        </c:scaling>
        <c:delete val="0"/>
        <c:axPos val="l"/>
        <c:majorGridlines>
          <c:spPr>
            <a:ln>
              <a:gradFill>
                <a:gsLst>
                  <a:gs pos="0">
                    <a:srgbClr val="4F81BD">
                      <a:tint val="66000"/>
                      <a:satMod val="160000"/>
                      <a:alpha val="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</a:ln>
          </c:spPr>
        </c:majorGridlines>
        <c:numFmt formatCode="#,##0" sourceLinked="1"/>
        <c:majorTickMark val="out"/>
        <c:minorTickMark val="none"/>
        <c:tickLblPos val="nextTo"/>
        <c:crossAx val="309371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25400">
      <a:solidFill>
        <a:schemeClr val="tx1"/>
      </a:solidFill>
    </a:ln>
  </c:spPr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Title</a:t>
            </a:r>
          </a:p>
        </c:rich>
      </c:tx>
      <c:layout>
        <c:manualLayout>
          <c:xMode val="edge"/>
          <c:yMode val="edge"/>
          <c:x val="0.2627808026793389"/>
          <c:y val="7.706949674769003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040895610070385"/>
          <c:y val="0.11353814877186599"/>
          <c:w val="0.69069203849520355"/>
          <c:h val="0.67135884816005964"/>
        </c:manualLayout>
      </c:layout>
      <c:lineChart>
        <c:grouping val="standard"/>
        <c:varyColors val="0"/>
        <c:ser>
          <c:idx val="0"/>
          <c:order val="0"/>
          <c:tx>
            <c:strRef>
              <c:f>'District Summary'!$C$69:$F$69</c:f>
              <c:strCache>
                <c:ptCount val="4"/>
                <c:pt idx="0">
                  <c:v>7,988</c:v>
                </c:pt>
                <c:pt idx="1">
                  <c:v>7,975</c:v>
                </c:pt>
                <c:pt idx="2">
                  <c:v>8,407</c:v>
                </c:pt>
                <c:pt idx="3">
                  <c:v> $7,941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'District Summary'!$B$57</c:f>
              <c:strCache>
                <c:ptCount val="1"/>
                <c:pt idx="0">
                  <c:v>Month</c:v>
                </c:pt>
              </c:strCache>
            </c:strRef>
          </c:cat>
          <c:val>
            <c:numRef>
              <c:f>'District Summary'!$G$69</c:f>
              <c:numCache>
                <c:formatCode>_("$"* #,##0_);_("$"* \(#,##0\);_("$"* "-"??_);_(@_)</c:formatCode>
                <c:ptCount val="1"/>
                <c:pt idx="0">
                  <c:v>8140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9A1-4EEB-83C9-C974496F9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372160"/>
        <c:axId val="309370200"/>
      </c:lineChart>
      <c:catAx>
        <c:axId val="30937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09370200"/>
        <c:crosses val="autoZero"/>
        <c:auto val="1"/>
        <c:lblAlgn val="ctr"/>
        <c:lblOffset val="100"/>
        <c:noMultiLvlLbl val="0"/>
      </c:catAx>
      <c:valAx>
        <c:axId val="309370200"/>
        <c:scaling>
          <c:orientation val="minMax"/>
        </c:scaling>
        <c:delete val="0"/>
        <c:axPos val="l"/>
        <c:majorGridlines>
          <c:spPr>
            <a:ln>
              <a:gradFill>
                <a:gsLst>
                  <a:gs pos="0">
                    <a:srgbClr val="4F81BD">
                      <a:tint val="66000"/>
                      <a:satMod val="160000"/>
                      <a:alpha val="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</a:ln>
          </c:spPr>
        </c:majorGridlines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309372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 w="25400">
      <a:solidFill>
        <a:schemeClr val="tx1"/>
      </a:solidFill>
    </a:ln>
  </c:spPr>
  <c:printSettings>
    <c:headerFooter/>
    <c:pageMargins b="0.75000000000000877" l="0.70000000000000062" r="0.70000000000000062" t="0.75000000000000877" header="0.30000000000000032" footer="0.30000000000000032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Cost Gas and Electric ($)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'District Summary'!$C$57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'District Summary'!$B$58:$B$71</c15:sqref>
                  </c15:fullRef>
                </c:ext>
              </c:extLst>
              <c:f>'District Summary'!$B$58:$B$69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'District Summary'!$C$58:$C$71</c15:sqref>
                  </c15:fullRef>
                </c:ext>
              </c:extLst>
              <c:f>'District Summary'!$C$58:$C$69</c:f>
              <c:numCache>
                <c:formatCode>#,##0</c:formatCode>
                <c:ptCount val="12"/>
                <c:pt idx="0">
                  <c:v>8854</c:v>
                </c:pt>
                <c:pt idx="1">
                  <c:v>11218</c:v>
                </c:pt>
                <c:pt idx="2">
                  <c:v>10172</c:v>
                </c:pt>
                <c:pt idx="3">
                  <c:v>9422</c:v>
                </c:pt>
                <c:pt idx="4">
                  <c:v>10819</c:v>
                </c:pt>
                <c:pt idx="5">
                  <c:v>11634</c:v>
                </c:pt>
                <c:pt idx="6">
                  <c:v>12515</c:v>
                </c:pt>
                <c:pt idx="7">
                  <c:v>10557</c:v>
                </c:pt>
                <c:pt idx="8">
                  <c:v>9896</c:v>
                </c:pt>
                <c:pt idx="9">
                  <c:v>8961</c:v>
                </c:pt>
                <c:pt idx="10">
                  <c:v>9533</c:v>
                </c:pt>
                <c:pt idx="11">
                  <c:v>7988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76-4254-BEBC-98A88E97CD32}"/>
            </c:ext>
          </c:extLst>
        </c:ser>
        <c:ser>
          <c:idx val="1"/>
          <c:order val="1"/>
          <c:tx>
            <c:strRef>
              <c:f>'District Summary'!$D$57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'District Summary'!$B$58:$B$71</c15:sqref>
                  </c15:fullRef>
                </c:ext>
              </c:extLst>
              <c:f>'District Summary'!$B$58:$B$69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'District Summary'!$D$58:$D$71</c15:sqref>
                  </c15:fullRef>
                </c:ext>
              </c:extLst>
              <c:f>'District Summary'!$D$58:$D$69</c:f>
              <c:numCache>
                <c:formatCode>#,##0</c:formatCode>
                <c:ptCount val="12"/>
                <c:pt idx="0">
                  <c:v>6915</c:v>
                </c:pt>
                <c:pt idx="1">
                  <c:v>11659</c:v>
                </c:pt>
                <c:pt idx="2">
                  <c:v>9752</c:v>
                </c:pt>
                <c:pt idx="3">
                  <c:v>7972</c:v>
                </c:pt>
                <c:pt idx="4">
                  <c:v>9464</c:v>
                </c:pt>
                <c:pt idx="5">
                  <c:v>9721</c:v>
                </c:pt>
                <c:pt idx="6">
                  <c:v>12504</c:v>
                </c:pt>
                <c:pt idx="7">
                  <c:v>11869</c:v>
                </c:pt>
                <c:pt idx="8">
                  <c:v>9923</c:v>
                </c:pt>
                <c:pt idx="9">
                  <c:v>7864</c:v>
                </c:pt>
                <c:pt idx="10">
                  <c:v>9079</c:v>
                </c:pt>
                <c:pt idx="11">
                  <c:v>7975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76-4254-BEBC-98A88E97CD32}"/>
            </c:ext>
          </c:extLst>
        </c:ser>
        <c:ser>
          <c:idx val="2"/>
          <c:order val="2"/>
          <c:tx>
            <c:strRef>
              <c:f>'District Summary'!$E$57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'District Summary'!$B$58:$B$71</c15:sqref>
                  </c15:fullRef>
                </c:ext>
              </c:extLst>
              <c:f>'District Summary'!$B$58:$B$69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'District Summary'!$E$58:$E$71</c15:sqref>
                  </c15:fullRef>
                </c:ext>
              </c:extLst>
              <c:f>'District Summary'!$E$58:$E$69</c:f>
              <c:numCache>
                <c:formatCode>#,##0</c:formatCode>
                <c:ptCount val="12"/>
                <c:pt idx="0">
                  <c:v>9518</c:v>
                </c:pt>
                <c:pt idx="1">
                  <c:v>11379</c:v>
                </c:pt>
                <c:pt idx="2">
                  <c:v>10983</c:v>
                </c:pt>
                <c:pt idx="3">
                  <c:v>8481</c:v>
                </c:pt>
                <c:pt idx="4">
                  <c:v>9608</c:v>
                </c:pt>
                <c:pt idx="5">
                  <c:v>8806</c:v>
                </c:pt>
                <c:pt idx="6">
                  <c:v>11364</c:v>
                </c:pt>
                <c:pt idx="7">
                  <c:v>11106</c:v>
                </c:pt>
                <c:pt idx="8">
                  <c:v>10067</c:v>
                </c:pt>
                <c:pt idx="9">
                  <c:v>9465</c:v>
                </c:pt>
                <c:pt idx="10">
                  <c:v>9604</c:v>
                </c:pt>
                <c:pt idx="11">
                  <c:v>8407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76-4254-BEBC-98A88E97CD32}"/>
            </c:ext>
          </c:extLst>
        </c:ser>
        <c:ser>
          <c:idx val="3"/>
          <c:order val="3"/>
          <c:tx>
            <c:strRef>
              <c:f>'District Summary'!$F$57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'District Summary'!$B$58:$B$71</c15:sqref>
                  </c15:fullRef>
                </c:ext>
              </c:extLst>
              <c:f>'District Summary'!$B$58:$B$69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'District Summary'!$F$58:$F$71</c15:sqref>
                  </c15:fullRef>
                </c:ext>
              </c:extLst>
              <c:f>'District Summary'!$F$58:$F$69</c:f>
              <c:numCache>
                <c:formatCode>_("$"* #,##0_);_("$"* \(#,##0\);_("$"* "-"??_);_(@_)</c:formatCode>
                <c:ptCount val="12"/>
                <c:pt idx="0">
                  <c:v>9772</c:v>
                </c:pt>
                <c:pt idx="1">
                  <c:v>13286</c:v>
                </c:pt>
                <c:pt idx="2">
                  <c:v>12367</c:v>
                </c:pt>
                <c:pt idx="3">
                  <c:v>9590</c:v>
                </c:pt>
                <c:pt idx="4">
                  <c:v>9121</c:v>
                </c:pt>
                <c:pt idx="5">
                  <c:v>11064</c:v>
                </c:pt>
                <c:pt idx="6">
                  <c:v>11489</c:v>
                </c:pt>
                <c:pt idx="7">
                  <c:v>10132</c:v>
                </c:pt>
                <c:pt idx="8">
                  <c:v>8886</c:v>
                </c:pt>
                <c:pt idx="9">
                  <c:v>8945</c:v>
                </c:pt>
                <c:pt idx="10">
                  <c:v>9822</c:v>
                </c:pt>
                <c:pt idx="11">
                  <c:v>7941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76-4254-BEBC-98A88E97CD32}"/>
            </c:ext>
          </c:extLst>
        </c:ser>
        <c:ser>
          <c:idx val="4"/>
          <c:order val="4"/>
          <c:tx>
            <c:strRef>
              <c:f>'District Summary'!$G$57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'District Summary'!$B$58:$B$71</c15:sqref>
                  </c15:fullRef>
                </c:ext>
              </c:extLst>
              <c:f>'District Summary'!$B$58:$B$69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'District Summary'!$G$58:$G$71</c15:sqref>
                  </c15:fullRef>
                </c:ext>
              </c:extLst>
              <c:f>'District Summary'!$G$58:$G$69</c:f>
              <c:numCache>
                <c:formatCode>_("$"* #,##0_);_("$"* \(#,##0\);_("$"* "-"??_);_(@_)</c:formatCode>
                <c:ptCount val="12"/>
                <c:pt idx="0">
                  <c:v>10323</c:v>
                </c:pt>
                <c:pt idx="1">
                  <c:v>11603</c:v>
                </c:pt>
                <c:pt idx="2">
                  <c:v>10819</c:v>
                </c:pt>
                <c:pt idx="3">
                  <c:v>8829</c:v>
                </c:pt>
                <c:pt idx="4">
                  <c:v>9222</c:v>
                </c:pt>
                <c:pt idx="5">
                  <c:v>11321</c:v>
                </c:pt>
                <c:pt idx="6">
                  <c:v>13806</c:v>
                </c:pt>
                <c:pt idx="7">
                  <c:v>12023</c:v>
                </c:pt>
                <c:pt idx="8">
                  <c:v>9574</c:v>
                </c:pt>
                <c:pt idx="9">
                  <c:v>9054</c:v>
                </c:pt>
                <c:pt idx="10">
                  <c:v>9743</c:v>
                </c:pt>
                <c:pt idx="11">
                  <c:v>8140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476-4254-BEBC-98A88E97C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09784968"/>
        <c:axId val="30978261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5"/>
                <c:order val="5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'District Summary'!$H$56:$H$57</c15:sqref>
                        </c15:formulaRef>
                      </c:ext>
                    </c:extLst>
                    <c:strCache>
                      <c:ptCount val="2"/>
                      <c:pt idx="0">
                        <c:v>Change from</c:v>
                      </c:pt>
                      <c:pt idx="1">
                        <c:v>Prev. YR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shade val="51000"/>
                          <a:satMod val="130000"/>
                        </a:schemeClr>
                      </a:gs>
                      <a:gs pos="80000">
                        <a:schemeClr val="accent6">
                          <a:shade val="93000"/>
                          <a:satMod val="130000"/>
                        </a:schemeClr>
                      </a:gs>
                      <a:gs pos="100000">
                        <a:schemeClr val="accent6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'District Summary'!$B$56:$B$69</c15:sqref>
                        </c15:fullRef>
                        <c15:formulaRef>
                          <c15:sqref>'District Summary'!$B$56:$B$67</c15:sqref>
                        </c15:formulaRef>
                      </c:ext>
                    </c:extLst>
                    <c:strCache>
                      <c:ptCount val="12"/>
                      <c:pt idx="0">
                        <c:v>Total Cost Gas and Electric ($)</c:v>
                      </c:pt>
                      <c:pt idx="1">
                        <c:v>Month</c:v>
                      </c:pt>
                      <c:pt idx="2">
                        <c:v>July</c:v>
                      </c:pt>
                      <c:pt idx="3">
                        <c:v>August</c:v>
                      </c:pt>
                      <c:pt idx="4">
                        <c:v>September</c:v>
                      </c:pt>
                      <c:pt idx="5">
                        <c:v>October</c:v>
                      </c:pt>
                      <c:pt idx="6">
                        <c:v>November</c:v>
                      </c:pt>
                      <c:pt idx="7">
                        <c:v>December</c:v>
                      </c:pt>
                      <c:pt idx="8">
                        <c:v>January</c:v>
                      </c:pt>
                      <c:pt idx="9">
                        <c:v>February</c:v>
                      </c:pt>
                      <c:pt idx="10">
                        <c:v>March</c:v>
                      </c:pt>
                      <c:pt idx="11">
                        <c:v>April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'District Summary'!$H$58:$H$71</c15:sqref>
                        </c15:fullRef>
                        <c15:formulaRef>
                          <c15:sqref>'District Summary'!$H$58:$H$69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5.6385591485878017E-2</c:v>
                      </c:pt>
                      <c:pt idx="1">
                        <c:v>-0.12667469516784585</c:v>
                      </c:pt>
                      <c:pt idx="2">
                        <c:v>-0.12517182825260775</c:v>
                      </c:pt>
                      <c:pt idx="3">
                        <c:v>-7.9353493222106358E-2</c:v>
                      </c:pt>
                      <c:pt idx="4">
                        <c:v>1.1073347220699485E-2</c:v>
                      </c:pt>
                      <c:pt idx="5">
                        <c:v>2.3228488792480115E-2</c:v>
                      </c:pt>
                      <c:pt idx="6">
                        <c:v>0.20167116372182087</c:v>
                      </c:pt>
                      <c:pt idx="7">
                        <c:v>0.18663639952625347</c:v>
                      </c:pt>
                      <c:pt idx="8">
                        <c:v>7.7425163178032858E-2</c:v>
                      </c:pt>
                      <c:pt idx="9">
                        <c:v>1.2185578535494689E-2</c:v>
                      </c:pt>
                      <c:pt idx="10">
                        <c:v>-8.0431683974750562E-3</c:v>
                      </c:pt>
                      <c:pt idx="11">
                        <c:v>2.5059816144062462E-2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5-1476-4254-BEBC-98A88E97CD32}"/>
                  </c:ext>
                </c:extLst>
              </c15:ser>
            </c15:filteredBarSeries>
          </c:ext>
        </c:extLst>
      </c:barChart>
      <c:catAx>
        <c:axId val="309784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782616"/>
        <c:crosses val="autoZero"/>
        <c:auto val="1"/>
        <c:lblAlgn val="ctr"/>
        <c:lblOffset val="100"/>
        <c:noMultiLvlLbl val="0"/>
      </c:catAx>
      <c:valAx>
        <c:axId val="309782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784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Energy Usage (kBTU)</a:t>
            </a:r>
            <a:r>
              <a:rPr lang="en-US" sz="1600"/>
              <a:t>     </a:t>
            </a:r>
            <a:r>
              <a:rPr lang="en-US" sz="1400">
                <a:solidFill>
                  <a:srgbClr val="FF0000"/>
                </a:solidFill>
              </a:rPr>
              <a:t>Dawson</a:t>
            </a:r>
            <a:r>
              <a:rPr lang="en-US" sz="1400" baseline="0">
                <a:solidFill>
                  <a:srgbClr val="FF0000"/>
                </a:solidFill>
              </a:rPr>
              <a:t> School Bldgs.</a:t>
            </a:r>
            <a:endParaRPr lang="en-US"/>
          </a:p>
        </c:rich>
      </c:tx>
      <c:layout>
        <c:manualLayout>
          <c:xMode val="edge"/>
          <c:yMode val="edge"/>
          <c:x val="0.2627808026793389"/>
          <c:y val="7.706949674768985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040895610070385"/>
          <c:y val="0.11353814877186599"/>
          <c:w val="0.69069203849520178"/>
          <c:h val="0.6713588481600596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'District Summary'!$D$5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70C0"/>
            </a:solidFill>
            <a:ln w="9525"/>
          </c:spPr>
          <c:invertIfNegative val="0"/>
          <c:cat>
            <c:strRef>
              <c:f>'District Summary'!$B$6:$B$17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'District Summary'!$D$6:$D$17</c:f>
              <c:numCache>
                <c:formatCode>#,##0</c:formatCode>
                <c:ptCount val="12"/>
                <c:pt idx="0">
                  <c:v>301638.56799999997</c:v>
                </c:pt>
                <c:pt idx="1">
                  <c:v>497075.4</c:v>
                </c:pt>
                <c:pt idx="2">
                  <c:v>414849.41199999995</c:v>
                </c:pt>
                <c:pt idx="3">
                  <c:v>311879.696</c:v>
                </c:pt>
                <c:pt idx="4">
                  <c:v>486278.23599999998</c:v>
                </c:pt>
                <c:pt idx="5">
                  <c:v>579754</c:v>
                </c:pt>
                <c:pt idx="6">
                  <c:v>789680.87599999993</c:v>
                </c:pt>
                <c:pt idx="7">
                  <c:v>736160.95600000001</c:v>
                </c:pt>
                <c:pt idx="8">
                  <c:v>647164.83600000001</c:v>
                </c:pt>
                <c:pt idx="9">
                  <c:v>365847.03999999998</c:v>
                </c:pt>
                <c:pt idx="10">
                  <c:v>418841.74</c:v>
                </c:pt>
                <c:pt idx="11">
                  <c:v>354512.44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26-4816-8620-4D9BE7DA7771}"/>
            </c:ext>
          </c:extLst>
        </c:ser>
        <c:ser>
          <c:idx val="2"/>
          <c:order val="2"/>
          <c:tx>
            <c:strRef>
              <c:f>'District Summary'!$E$5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strRef>
              <c:f>'District Summary'!$B$6:$B$17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'District Summary'!$E$6:$E$17</c:f>
              <c:numCache>
                <c:formatCode>#,##0</c:formatCode>
                <c:ptCount val="12"/>
                <c:pt idx="0">
                  <c:v>399508.76799999998</c:v>
                </c:pt>
                <c:pt idx="1">
                  <c:v>499089.89999999997</c:v>
                </c:pt>
                <c:pt idx="2">
                  <c:v>451857.33600000001</c:v>
                </c:pt>
                <c:pt idx="3">
                  <c:v>327119.696</c:v>
                </c:pt>
                <c:pt idx="4">
                  <c:v>437925.73600000003</c:v>
                </c:pt>
                <c:pt idx="5">
                  <c:v>380238.28400000004</c:v>
                </c:pt>
                <c:pt idx="6">
                  <c:v>578456.99199999997</c:v>
                </c:pt>
                <c:pt idx="7">
                  <c:v>606499.49600000004</c:v>
                </c:pt>
                <c:pt idx="8">
                  <c:v>429428.47200000001</c:v>
                </c:pt>
                <c:pt idx="9">
                  <c:v>400260.30000000005</c:v>
                </c:pt>
                <c:pt idx="10">
                  <c:v>408049.99199999997</c:v>
                </c:pt>
                <c:pt idx="11">
                  <c:v>384093.64399999997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26-4816-8620-4D9BE7DA7771}"/>
            </c:ext>
          </c:extLst>
        </c:ser>
        <c:ser>
          <c:idx val="3"/>
          <c:order val="3"/>
          <c:tx>
            <c:strRef>
              <c:f>'District Summary'!$F$5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cat>
            <c:strRef>
              <c:f>'District Summary'!$B$6:$B$17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'District Summary'!$F$6:$F$17</c:f>
              <c:numCache>
                <c:formatCode>#,##0</c:formatCode>
                <c:ptCount val="12"/>
                <c:pt idx="0">
                  <c:v>390721.61599999998</c:v>
                </c:pt>
                <c:pt idx="1">
                  <c:v>535386.34</c:v>
                </c:pt>
                <c:pt idx="2">
                  <c:v>513192.6</c:v>
                </c:pt>
                <c:pt idx="3">
                  <c:v>331310.46799999999</c:v>
                </c:pt>
                <c:pt idx="4">
                  <c:v>345927.96400000004</c:v>
                </c:pt>
                <c:pt idx="5">
                  <c:v>527879.08400000003</c:v>
                </c:pt>
                <c:pt idx="6">
                  <c:v>612221.804</c:v>
                </c:pt>
                <c:pt idx="7">
                  <c:v>466678.53200000001</c:v>
                </c:pt>
                <c:pt idx="8">
                  <c:v>296387.54800000001</c:v>
                </c:pt>
                <c:pt idx="9">
                  <c:v>336284.62400000001</c:v>
                </c:pt>
                <c:pt idx="10">
                  <c:v>359412.11599999998</c:v>
                </c:pt>
                <c:pt idx="11">
                  <c:v>294814.46799999999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26-4816-8620-4D9BE7DA7771}"/>
            </c:ext>
          </c:extLst>
        </c:ser>
        <c:ser>
          <c:idx val="4"/>
          <c:order val="4"/>
          <c:tx>
            <c:strRef>
              <c:f>'District Summary'!$G$5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'District Summary'!$B$6:$B$17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'District Summary'!$G$6:$G$17</c:f>
              <c:numCache>
                <c:formatCode>#,##0</c:formatCode>
                <c:ptCount val="12"/>
                <c:pt idx="0">
                  <c:v>368789.96799999999</c:v>
                </c:pt>
                <c:pt idx="1">
                  <c:v>414589.31599999999</c:v>
                </c:pt>
                <c:pt idx="2">
                  <c:v>447084.70799999998</c:v>
                </c:pt>
                <c:pt idx="3">
                  <c:v>312616.196</c:v>
                </c:pt>
                <c:pt idx="4">
                  <c:v>358034.61600000004</c:v>
                </c:pt>
                <c:pt idx="5">
                  <c:v>479700.28399999999</c:v>
                </c:pt>
                <c:pt idx="6">
                  <c:v>714602.20400000003</c:v>
                </c:pt>
                <c:pt idx="7">
                  <c:v>595986.33199999994</c:v>
                </c:pt>
                <c:pt idx="8">
                  <c:v>402014.13199999998</c:v>
                </c:pt>
                <c:pt idx="9">
                  <c:v>362630.96400000004</c:v>
                </c:pt>
                <c:pt idx="10">
                  <c:v>411462.49199999997</c:v>
                </c:pt>
                <c:pt idx="11">
                  <c:v>337502.36799999996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B26-4816-8620-4D9BE7DA7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782224"/>
        <c:axId val="309783008"/>
      </c:barChart>
      <c:lineChart>
        <c:grouping val="standard"/>
        <c:varyColors val="0"/>
        <c:ser>
          <c:idx val="0"/>
          <c:order val="0"/>
          <c:tx>
            <c:strRef>
              <c:f>'District Summary'!$C$5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'District Summary'!$B$6:$B$17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'District Summary'!$C$6:$C$17</c:f>
              <c:numCache>
                <c:formatCode>#,##0</c:formatCode>
                <c:ptCount val="12"/>
                <c:pt idx="0">
                  <c:v>315547.59699999995</c:v>
                </c:pt>
                <c:pt idx="1">
                  <c:v>550366.41350000002</c:v>
                </c:pt>
                <c:pt idx="2">
                  <c:v>497669.66709999996</c:v>
                </c:pt>
                <c:pt idx="3">
                  <c:v>363496.34570000001</c:v>
                </c:pt>
                <c:pt idx="4">
                  <c:v>364991.54579999996</c:v>
                </c:pt>
                <c:pt idx="5">
                  <c:v>658669.73679999996</c:v>
                </c:pt>
                <c:pt idx="6">
                  <c:v>899114.15330000012</c:v>
                </c:pt>
                <c:pt idx="7">
                  <c:v>789930.9081</c:v>
                </c:pt>
                <c:pt idx="8">
                  <c:v>709718.8023000001</c:v>
                </c:pt>
                <c:pt idx="9">
                  <c:v>387482.03380000003</c:v>
                </c:pt>
                <c:pt idx="10">
                  <c:v>495429.26709999994</c:v>
                </c:pt>
                <c:pt idx="11">
                  <c:v>387042.58679999999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B26-4816-8620-4D9BE7DA7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782224"/>
        <c:axId val="309783008"/>
      </c:lineChart>
      <c:catAx>
        <c:axId val="30978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09783008"/>
        <c:crosses val="autoZero"/>
        <c:auto val="1"/>
        <c:lblAlgn val="ctr"/>
        <c:lblOffset val="100"/>
        <c:noMultiLvlLbl val="0"/>
      </c:catAx>
      <c:valAx>
        <c:axId val="309783008"/>
        <c:scaling>
          <c:orientation val="minMax"/>
        </c:scaling>
        <c:delete val="0"/>
        <c:axPos val="l"/>
        <c:majorGridlines>
          <c:spPr>
            <a:ln>
              <a:gradFill>
                <a:gsLst>
                  <a:gs pos="0">
                    <a:srgbClr val="4F81BD">
                      <a:tint val="66000"/>
                      <a:satMod val="160000"/>
                      <a:alpha val="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</a:ln>
          </c:spPr>
        </c:majorGridlines>
        <c:numFmt formatCode="#,##0" sourceLinked="1"/>
        <c:majorTickMark val="out"/>
        <c:minorTickMark val="none"/>
        <c:tickLblPos val="nextTo"/>
        <c:crossAx val="309782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25400">
      <a:solidFill>
        <a:schemeClr val="tx1"/>
      </a:solidFill>
    </a:ln>
  </c:spPr>
  <c:printSettings>
    <c:headerFooter/>
    <c:pageMargins b="0.75000000000000699" l="0.70000000000000062" r="0.70000000000000062" t="0.75000000000000699" header="0.30000000000000032" footer="0.30000000000000032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Electricity Usage (kWh)</a:t>
            </a:r>
          </a:p>
        </c:rich>
      </c:tx>
      <c:layout>
        <c:manualLayout>
          <c:xMode val="edge"/>
          <c:yMode val="edge"/>
          <c:x val="0.2627808026793389"/>
          <c:y val="7.706949674768989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040895610070385"/>
          <c:y val="0.11353814877186599"/>
          <c:w val="0.690692038495202"/>
          <c:h val="0.6713588481600596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'District Summary'!$D$22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70C0"/>
            </a:solidFill>
            <a:ln w="9525"/>
          </c:spPr>
          <c:invertIfNegative val="0"/>
          <c:cat>
            <c:strRef>
              <c:f>'District Summary'!$B$22:$B$34</c:f>
              <c:strCache>
                <c:ptCount val="13"/>
                <c:pt idx="0">
                  <c:v>Month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  <c:pt idx="12">
                  <c:v>June</c:v>
                </c:pt>
              </c:strCache>
            </c:strRef>
          </c:cat>
          <c:val>
            <c:numRef>
              <c:f>'District Summary'!$D$23:$D$34</c:f>
              <c:numCache>
                <c:formatCode>#,##0</c:formatCode>
                <c:ptCount val="12"/>
                <c:pt idx="0">
                  <c:v>84364</c:v>
                </c:pt>
                <c:pt idx="1">
                  <c:v>141975</c:v>
                </c:pt>
                <c:pt idx="2">
                  <c:v>114076</c:v>
                </c:pt>
                <c:pt idx="3">
                  <c:v>84983</c:v>
                </c:pt>
                <c:pt idx="4">
                  <c:v>112603</c:v>
                </c:pt>
                <c:pt idx="5">
                  <c:v>86800</c:v>
                </c:pt>
                <c:pt idx="6">
                  <c:v>114398</c:v>
                </c:pt>
                <c:pt idx="7">
                  <c:v>124588</c:v>
                </c:pt>
                <c:pt idx="8">
                  <c:v>81978</c:v>
                </c:pt>
                <c:pt idx="9">
                  <c:v>85570</c:v>
                </c:pt>
                <c:pt idx="10">
                  <c:v>108370</c:v>
                </c:pt>
                <c:pt idx="11">
                  <c:v>97870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3F-4CBE-B4A9-4549653129EB}"/>
            </c:ext>
          </c:extLst>
        </c:ser>
        <c:ser>
          <c:idx val="2"/>
          <c:order val="2"/>
          <c:tx>
            <c:strRef>
              <c:f>'District Summary'!$E$22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strRef>
              <c:f>'District Summary'!$B$22:$B$34</c:f>
              <c:strCache>
                <c:ptCount val="13"/>
                <c:pt idx="0">
                  <c:v>Month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  <c:pt idx="12">
                  <c:v>June</c:v>
                </c:pt>
              </c:strCache>
            </c:strRef>
          </c:cat>
          <c:val>
            <c:numRef>
              <c:f>'District Summary'!$E$23:$E$34</c:f>
              <c:numCache>
                <c:formatCode>#,##0</c:formatCode>
                <c:ptCount val="12"/>
                <c:pt idx="0">
                  <c:v>112264</c:v>
                </c:pt>
                <c:pt idx="1">
                  <c:v>138675</c:v>
                </c:pt>
                <c:pt idx="2">
                  <c:v>122178</c:v>
                </c:pt>
                <c:pt idx="3">
                  <c:v>84383</c:v>
                </c:pt>
                <c:pt idx="4">
                  <c:v>106303</c:v>
                </c:pt>
                <c:pt idx="5">
                  <c:v>82007</c:v>
                </c:pt>
                <c:pt idx="6">
                  <c:v>105691</c:v>
                </c:pt>
                <c:pt idx="7">
                  <c:v>101183</c:v>
                </c:pt>
                <c:pt idx="8">
                  <c:v>93981</c:v>
                </c:pt>
                <c:pt idx="9">
                  <c:v>95475</c:v>
                </c:pt>
                <c:pt idx="10">
                  <c:v>95466</c:v>
                </c:pt>
                <c:pt idx="11">
                  <c:v>105062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3F-4CBE-B4A9-4549653129EB}"/>
            </c:ext>
          </c:extLst>
        </c:ser>
        <c:ser>
          <c:idx val="3"/>
          <c:order val="3"/>
          <c:tx>
            <c:strRef>
              <c:f>'District Summary'!$F$22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cat>
            <c:strRef>
              <c:f>'District Summary'!$B$22:$B$34</c:f>
              <c:strCache>
                <c:ptCount val="13"/>
                <c:pt idx="0">
                  <c:v>Month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  <c:pt idx="12">
                  <c:v>June</c:v>
                </c:pt>
              </c:strCache>
            </c:strRef>
          </c:cat>
          <c:val>
            <c:numRef>
              <c:f>'District Summary'!$F$23:$F$34</c:f>
              <c:numCache>
                <c:formatCode>#,##0</c:formatCode>
                <c:ptCount val="12"/>
                <c:pt idx="0">
                  <c:v>109568</c:v>
                </c:pt>
                <c:pt idx="1">
                  <c:v>150670</c:v>
                </c:pt>
                <c:pt idx="2">
                  <c:v>138375</c:v>
                </c:pt>
                <c:pt idx="3">
                  <c:v>87089</c:v>
                </c:pt>
                <c:pt idx="4">
                  <c:v>88297</c:v>
                </c:pt>
                <c:pt idx="5">
                  <c:v>100307</c:v>
                </c:pt>
                <c:pt idx="6">
                  <c:v>93692</c:v>
                </c:pt>
                <c:pt idx="7">
                  <c:v>83486</c:v>
                </c:pt>
                <c:pt idx="8">
                  <c:v>81679</c:v>
                </c:pt>
                <c:pt idx="9">
                  <c:v>88577</c:v>
                </c:pt>
                <c:pt idx="10">
                  <c:v>93968</c:v>
                </c:pt>
                <c:pt idx="11">
                  <c:v>80464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3F-4CBE-B4A9-4549653129EB}"/>
            </c:ext>
          </c:extLst>
        </c:ser>
        <c:ser>
          <c:idx val="4"/>
          <c:order val="4"/>
          <c:tx>
            <c:strRef>
              <c:f>'District Summary'!$G$22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'District Summary'!$B$22:$B$34</c:f>
              <c:strCache>
                <c:ptCount val="13"/>
                <c:pt idx="0">
                  <c:v>Month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  <c:pt idx="12">
                  <c:v>June</c:v>
                </c:pt>
              </c:strCache>
            </c:strRef>
          </c:cat>
          <c:val>
            <c:numRef>
              <c:f>'District Summary'!$G$23:$G$34</c:f>
              <c:numCache>
                <c:formatCode>#,##0</c:formatCode>
                <c:ptCount val="12"/>
                <c:pt idx="0">
                  <c:v>103864</c:v>
                </c:pt>
                <c:pt idx="1">
                  <c:v>115568</c:v>
                </c:pt>
                <c:pt idx="2">
                  <c:v>119784</c:v>
                </c:pt>
                <c:pt idx="3">
                  <c:v>84083</c:v>
                </c:pt>
                <c:pt idx="4">
                  <c:v>83793</c:v>
                </c:pt>
                <c:pt idx="5">
                  <c:v>101507</c:v>
                </c:pt>
                <c:pt idx="6">
                  <c:v>99692</c:v>
                </c:pt>
                <c:pt idx="7">
                  <c:v>91286</c:v>
                </c:pt>
                <c:pt idx="8">
                  <c:v>85886</c:v>
                </c:pt>
                <c:pt idx="9">
                  <c:v>75972</c:v>
                </c:pt>
                <c:pt idx="10">
                  <c:v>105966</c:v>
                </c:pt>
                <c:pt idx="11">
                  <c:v>92764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C3F-4CBE-B4A9-454965312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783400"/>
        <c:axId val="194225208"/>
      </c:barChart>
      <c:lineChart>
        <c:grouping val="standard"/>
        <c:varyColors val="0"/>
        <c:ser>
          <c:idx val="0"/>
          <c:order val="0"/>
          <c:tx>
            <c:strRef>
              <c:f>'District Summary'!$C$22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'District Summary'!$B$23:$B$34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'District Summary'!$C$23:$C$34</c:f>
              <c:numCache>
                <c:formatCode>#,##0</c:formatCode>
                <c:ptCount val="12"/>
                <c:pt idx="0">
                  <c:v>89164</c:v>
                </c:pt>
                <c:pt idx="1">
                  <c:v>154268</c:v>
                </c:pt>
                <c:pt idx="2">
                  <c:v>136585</c:v>
                </c:pt>
                <c:pt idx="3">
                  <c:v>98780</c:v>
                </c:pt>
                <c:pt idx="4">
                  <c:v>93702</c:v>
                </c:pt>
                <c:pt idx="5">
                  <c:v>83800</c:v>
                </c:pt>
                <c:pt idx="6">
                  <c:v>93392</c:v>
                </c:pt>
                <c:pt idx="7">
                  <c:v>99606</c:v>
                </c:pt>
                <c:pt idx="8">
                  <c:v>99681</c:v>
                </c:pt>
                <c:pt idx="9">
                  <c:v>101173</c:v>
                </c:pt>
                <c:pt idx="10">
                  <c:v>133570</c:v>
                </c:pt>
                <c:pt idx="11">
                  <c:v>107160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C3F-4CBE-B4A9-454965312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783400"/>
        <c:axId val="194225208"/>
      </c:lineChart>
      <c:catAx>
        <c:axId val="309783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94225208"/>
        <c:crosses val="autoZero"/>
        <c:auto val="1"/>
        <c:lblAlgn val="ctr"/>
        <c:lblOffset val="100"/>
        <c:noMultiLvlLbl val="0"/>
      </c:catAx>
      <c:valAx>
        <c:axId val="194225208"/>
        <c:scaling>
          <c:orientation val="minMax"/>
        </c:scaling>
        <c:delete val="0"/>
        <c:axPos val="l"/>
        <c:majorGridlines>
          <c:spPr>
            <a:ln>
              <a:gradFill>
                <a:gsLst>
                  <a:gs pos="0">
                    <a:srgbClr val="4F81BD">
                      <a:tint val="66000"/>
                      <a:satMod val="160000"/>
                      <a:alpha val="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</a:ln>
          </c:spPr>
        </c:majorGridlines>
        <c:numFmt formatCode="#,##0" sourceLinked="1"/>
        <c:majorTickMark val="out"/>
        <c:minorTickMark val="none"/>
        <c:tickLblPos val="nextTo"/>
        <c:crossAx val="309783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25400">
      <a:solidFill>
        <a:schemeClr val="tx1"/>
      </a:solidFill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Natural Gas Usage (kWh)</a:t>
            </a:r>
          </a:p>
        </c:rich>
      </c:tx>
      <c:layout>
        <c:manualLayout>
          <c:xMode val="edge"/>
          <c:yMode val="edge"/>
          <c:x val="0.2627808026793389"/>
          <c:y val="7.706949674768990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13397100902003"/>
          <c:y val="0.10942866027706398"/>
          <c:w val="0.69069203849520222"/>
          <c:h val="0.6713588481600596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'District Summary'!$D$40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70C0"/>
            </a:solidFill>
            <a:ln w="9525"/>
          </c:spPr>
          <c:invertIfNegative val="0"/>
          <c:cat>
            <c:strRef>
              <c:f>'District Summary'!$B$40:$B$52</c:f>
              <c:strCache>
                <c:ptCount val="13"/>
                <c:pt idx="0">
                  <c:v>Month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  <c:pt idx="12">
                  <c:v>June</c:v>
                </c:pt>
              </c:strCache>
            </c:strRef>
          </c:cat>
          <c:val>
            <c:numRef>
              <c:f>'District Summary'!$D$41:$D$52</c:f>
              <c:numCache>
                <c:formatCode>#,##0</c:formatCode>
                <c:ptCount val="12"/>
                <c:pt idx="0">
                  <c:v>134</c:v>
                </c:pt>
                <c:pt idx="1">
                  <c:v>123</c:v>
                </c:pt>
                <c:pt idx="2">
                  <c:v>249</c:v>
                </c:pt>
                <c:pt idx="3">
                  <c:v>213</c:v>
                </c:pt>
                <c:pt idx="4">
                  <c:v>992</c:v>
                </c:pt>
                <c:pt idx="5">
                  <c:v>2756</c:v>
                </c:pt>
                <c:pt idx="6">
                  <c:v>3881</c:v>
                </c:pt>
                <c:pt idx="7">
                  <c:v>3023</c:v>
                </c:pt>
                <c:pt idx="8">
                  <c:v>3571</c:v>
                </c:pt>
                <c:pt idx="9">
                  <c:v>718</c:v>
                </c:pt>
                <c:pt idx="10">
                  <c:v>477</c:v>
                </c:pt>
                <c:pt idx="11">
                  <c:v>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DC-4DE1-9642-21CD611DF0BA}"/>
            </c:ext>
          </c:extLst>
        </c:ser>
        <c:ser>
          <c:idx val="2"/>
          <c:order val="2"/>
          <c:tx>
            <c:strRef>
              <c:f>'District Summary'!$E$40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strRef>
              <c:f>'District Summary'!$B$40:$B$52</c:f>
              <c:strCache>
                <c:ptCount val="13"/>
                <c:pt idx="0">
                  <c:v>Month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  <c:pt idx="12">
                  <c:v>June</c:v>
                </c:pt>
              </c:strCache>
            </c:strRef>
          </c:cat>
          <c:val>
            <c:numRef>
              <c:f>'District Summary'!$E$41:$E$52</c:f>
              <c:numCache>
                <c:formatCode>#,##0</c:formatCode>
                <c:ptCount val="12"/>
                <c:pt idx="0">
                  <c:v>160</c:v>
                </c:pt>
                <c:pt idx="1">
                  <c:v>252</c:v>
                </c:pt>
                <c:pt idx="2">
                  <c:v>340</c:v>
                </c:pt>
                <c:pt idx="3">
                  <c:v>381</c:v>
                </c:pt>
                <c:pt idx="4">
                  <c:v>731</c:v>
                </c:pt>
                <c:pt idx="5">
                  <c:v>976</c:v>
                </c:pt>
                <c:pt idx="6">
                  <c:v>2117</c:v>
                </c:pt>
                <c:pt idx="7">
                  <c:v>2539</c:v>
                </c:pt>
                <c:pt idx="8">
                  <c:v>1057</c:v>
                </c:pt>
                <c:pt idx="9">
                  <c:v>724</c:v>
                </c:pt>
                <c:pt idx="10">
                  <c:v>800</c:v>
                </c:pt>
                <c:pt idx="11">
                  <c:v>249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DC-4DE1-9642-21CD611DF0BA}"/>
            </c:ext>
          </c:extLst>
        </c:ser>
        <c:ser>
          <c:idx val="3"/>
          <c:order val="3"/>
          <c:tx>
            <c:strRef>
              <c:f>'District Summary'!$F$40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cat>
            <c:strRef>
              <c:f>'District Summary'!$B$40:$B$52</c:f>
              <c:strCache>
                <c:ptCount val="13"/>
                <c:pt idx="0">
                  <c:v>Month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  <c:pt idx="12">
                  <c:v>June</c:v>
                </c:pt>
              </c:strCache>
            </c:strRef>
          </c:cat>
          <c:val>
            <c:numRef>
              <c:f>'District Summary'!$F$41:$F$52</c:f>
              <c:numCache>
                <c:formatCode>#,##0</c:formatCode>
                <c:ptCount val="12"/>
                <c:pt idx="0">
                  <c:v>164</c:v>
                </c:pt>
                <c:pt idx="1">
                  <c:v>207</c:v>
                </c:pt>
                <c:pt idx="2">
                  <c:v>399</c:v>
                </c:pt>
                <c:pt idx="3">
                  <c:v>332</c:v>
                </c:pt>
                <c:pt idx="4">
                  <c:v>434</c:v>
                </c:pt>
                <c:pt idx="5">
                  <c:v>1804</c:v>
                </c:pt>
                <c:pt idx="6">
                  <c:v>2843</c:v>
                </c:pt>
                <c:pt idx="7">
                  <c:v>1767</c:v>
                </c:pt>
                <c:pt idx="8">
                  <c:v>172</c:v>
                </c:pt>
                <c:pt idx="9">
                  <c:v>331</c:v>
                </c:pt>
                <c:pt idx="10">
                  <c:v>377</c:v>
                </c:pt>
                <c:pt idx="11">
                  <c:v>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DC-4DE1-9642-21CD611DF0BA}"/>
            </c:ext>
          </c:extLst>
        </c:ser>
        <c:ser>
          <c:idx val="4"/>
          <c:order val="4"/>
          <c:tx>
            <c:strRef>
              <c:f>'District Summary'!$G$40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'District Summary'!$B$40:$B$52</c:f>
              <c:strCache>
                <c:ptCount val="13"/>
                <c:pt idx="0">
                  <c:v>Month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  <c:pt idx="12">
                  <c:v>June</c:v>
                </c:pt>
              </c:strCache>
            </c:strRef>
          </c:cat>
          <c:val>
            <c:numRef>
              <c:f>'District Summary'!$G$41:$G$52</c:f>
              <c:numCache>
                <c:formatCode>#,##0</c:formatCode>
                <c:ptCount val="12"/>
                <c:pt idx="0">
                  <c:v>140</c:v>
                </c:pt>
                <c:pt idx="1">
                  <c:v>197</c:v>
                </c:pt>
                <c:pt idx="2">
                  <c:v>373</c:v>
                </c:pt>
                <c:pt idx="3">
                  <c:v>250</c:v>
                </c:pt>
                <c:pt idx="4">
                  <c:v>948</c:v>
                </c:pt>
                <c:pt idx="5">
                  <c:v>1814</c:v>
                </c:pt>
                <c:pt idx="6">
                  <c:v>4063</c:v>
                </c:pt>
                <c:pt idx="7">
                  <c:v>3078</c:v>
                </c:pt>
                <c:pt idx="8">
                  <c:v>1334</c:v>
                </c:pt>
                <c:pt idx="9">
                  <c:v>1135</c:v>
                </c:pt>
                <c:pt idx="10">
                  <c:v>485</c:v>
                </c:pt>
                <c:pt idx="11">
                  <c:v>204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2DC-4DE1-9642-21CD611DF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226776"/>
        <c:axId val="192427024"/>
      </c:barChart>
      <c:lineChart>
        <c:grouping val="standard"/>
        <c:varyColors val="0"/>
        <c:ser>
          <c:idx val="0"/>
          <c:order val="0"/>
          <c:tx>
            <c:strRef>
              <c:f>'District Summary'!$C$40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'District Summary'!$B$41:$B$52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'District Summary'!$C$41:$C$52</c:f>
              <c:numCache>
                <c:formatCode>#,##0</c:formatCode>
                <c:ptCount val="12"/>
                <c:pt idx="0">
                  <c:v>110.01</c:v>
                </c:pt>
                <c:pt idx="1">
                  <c:v>233.27500000000001</c:v>
                </c:pt>
                <c:pt idx="2">
                  <c:v>307.49900000000002</c:v>
                </c:pt>
                <c:pt idx="3">
                  <c:v>257.13299999999998</c:v>
                </c:pt>
                <c:pt idx="4">
                  <c:v>440.04199999999997</c:v>
                </c:pt>
                <c:pt idx="5">
                  <c:v>3622.3919999999998</c:v>
                </c:pt>
                <c:pt idx="6">
                  <c:v>5641.0169999999998</c:v>
                </c:pt>
                <c:pt idx="7">
                  <c:v>4373.9089999999997</c:v>
                </c:pt>
                <c:pt idx="8">
                  <c:v>3591.9070000000002</c:v>
                </c:pt>
                <c:pt idx="9">
                  <c:v>410.88200000000001</c:v>
                </c:pt>
                <c:pt idx="10">
                  <c:v>385.69900000000001</c:v>
                </c:pt>
                <c:pt idx="11">
                  <c:v>208.09200000000001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2DC-4DE1-9642-21CD611DF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26776"/>
        <c:axId val="192427024"/>
      </c:lineChart>
      <c:catAx>
        <c:axId val="194226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92427024"/>
        <c:crosses val="autoZero"/>
        <c:auto val="1"/>
        <c:lblAlgn val="ctr"/>
        <c:lblOffset val="100"/>
        <c:noMultiLvlLbl val="0"/>
      </c:catAx>
      <c:valAx>
        <c:axId val="192427024"/>
        <c:scaling>
          <c:orientation val="minMax"/>
        </c:scaling>
        <c:delete val="0"/>
        <c:axPos val="l"/>
        <c:majorGridlines>
          <c:spPr>
            <a:ln>
              <a:gradFill>
                <a:gsLst>
                  <a:gs pos="0">
                    <a:srgbClr val="4F81BD">
                      <a:tint val="66000"/>
                      <a:satMod val="160000"/>
                      <a:alpha val="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</a:ln>
          </c:spPr>
        </c:majorGridlines>
        <c:numFmt formatCode="#,##0" sourceLinked="1"/>
        <c:majorTickMark val="out"/>
        <c:minorTickMark val="none"/>
        <c:tickLblPos val="nextTo"/>
        <c:crossAx val="194226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25400">
      <a:solidFill>
        <a:schemeClr val="tx1"/>
      </a:solidFill>
    </a:ln>
  </c:spPr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Energy Usage (kBTU)</a:t>
            </a:r>
            <a:r>
              <a:rPr lang="en-US" sz="1600"/>
              <a:t>     </a:t>
            </a:r>
            <a:r>
              <a:rPr lang="en-US" sz="1400">
                <a:solidFill>
                  <a:srgbClr val="FF0000"/>
                </a:solidFill>
              </a:rPr>
              <a:t>Dawson</a:t>
            </a:r>
            <a:r>
              <a:rPr lang="en-US" sz="1400" baseline="0">
                <a:solidFill>
                  <a:srgbClr val="FF0000"/>
                </a:solidFill>
              </a:rPr>
              <a:t> School Bldgs.</a:t>
            </a:r>
            <a:endParaRPr lang="en-US"/>
          </a:p>
        </c:rich>
      </c:tx>
      <c:layout>
        <c:manualLayout>
          <c:xMode val="edge"/>
          <c:yMode val="edge"/>
          <c:x val="0.2627808026793389"/>
          <c:y val="7.706949674768985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040895610070385"/>
          <c:y val="0.11353814877186599"/>
          <c:w val="0.69069203849520178"/>
          <c:h val="0.67135884816005964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'District Summary'!$C$57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'District Summary'!$B$58:$B$71</c15:sqref>
                  </c15:fullRef>
                </c:ext>
              </c:extLst>
              <c:f>'District Summary'!$B$58:$B$69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'District Summary'!$C$58:$C$71</c15:sqref>
                  </c15:fullRef>
                </c:ext>
              </c:extLst>
              <c:f>'District Summary'!$C$58:$C$69</c:f>
              <c:numCache>
                <c:formatCode>#,##0</c:formatCode>
                <c:ptCount val="12"/>
                <c:pt idx="0">
                  <c:v>8854</c:v>
                </c:pt>
                <c:pt idx="1">
                  <c:v>11218</c:v>
                </c:pt>
                <c:pt idx="2">
                  <c:v>10172</c:v>
                </c:pt>
                <c:pt idx="3">
                  <c:v>9422</c:v>
                </c:pt>
                <c:pt idx="4">
                  <c:v>10819</c:v>
                </c:pt>
                <c:pt idx="5">
                  <c:v>11634</c:v>
                </c:pt>
                <c:pt idx="6">
                  <c:v>12515</c:v>
                </c:pt>
                <c:pt idx="7">
                  <c:v>10557</c:v>
                </c:pt>
                <c:pt idx="8">
                  <c:v>9896</c:v>
                </c:pt>
                <c:pt idx="9">
                  <c:v>8961</c:v>
                </c:pt>
                <c:pt idx="10">
                  <c:v>9533</c:v>
                </c:pt>
                <c:pt idx="11">
                  <c:v>7988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E0B6-4EAA-ACDF-1F2327FC9B95}"/>
            </c:ext>
          </c:extLst>
        </c:ser>
        <c:ser>
          <c:idx val="6"/>
          <c:order val="1"/>
          <c:tx>
            <c:strRef>
              <c:f>'District Summary'!$D$57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'District Summary'!$B$58:$B$71</c15:sqref>
                  </c15:fullRef>
                </c:ext>
              </c:extLst>
              <c:f>'District Summary'!$B$58:$B$69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'District Summary'!$D$58:$D$71</c15:sqref>
                  </c15:fullRef>
                </c:ext>
              </c:extLst>
              <c:f>'District Summary'!$D$58:$D$69</c:f>
              <c:numCache>
                <c:formatCode>#,##0</c:formatCode>
                <c:ptCount val="12"/>
                <c:pt idx="0">
                  <c:v>6915</c:v>
                </c:pt>
                <c:pt idx="1">
                  <c:v>11659</c:v>
                </c:pt>
                <c:pt idx="2">
                  <c:v>9752</c:v>
                </c:pt>
                <c:pt idx="3">
                  <c:v>7972</c:v>
                </c:pt>
                <c:pt idx="4">
                  <c:v>9464</c:v>
                </c:pt>
                <c:pt idx="5">
                  <c:v>9721</c:v>
                </c:pt>
                <c:pt idx="6">
                  <c:v>12504</c:v>
                </c:pt>
                <c:pt idx="7">
                  <c:v>11869</c:v>
                </c:pt>
                <c:pt idx="8">
                  <c:v>9923</c:v>
                </c:pt>
                <c:pt idx="9">
                  <c:v>7864</c:v>
                </c:pt>
                <c:pt idx="10">
                  <c:v>9079</c:v>
                </c:pt>
                <c:pt idx="11">
                  <c:v>7975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E0B6-4EAA-ACDF-1F2327FC9B95}"/>
            </c:ext>
          </c:extLst>
        </c:ser>
        <c:ser>
          <c:idx val="7"/>
          <c:order val="2"/>
          <c:tx>
            <c:strRef>
              <c:f>'District Summary'!$E$57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'District Summary'!$B$58:$B$71</c15:sqref>
                  </c15:fullRef>
                </c:ext>
              </c:extLst>
              <c:f>'District Summary'!$B$58:$B$69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'District Summary'!$E$58:$E$71</c15:sqref>
                  </c15:fullRef>
                </c:ext>
              </c:extLst>
              <c:f>'District Summary'!$E$58:$E$69</c:f>
              <c:numCache>
                <c:formatCode>#,##0</c:formatCode>
                <c:ptCount val="12"/>
                <c:pt idx="0">
                  <c:v>9518</c:v>
                </c:pt>
                <c:pt idx="1">
                  <c:v>11379</c:v>
                </c:pt>
                <c:pt idx="2">
                  <c:v>10983</c:v>
                </c:pt>
                <c:pt idx="3">
                  <c:v>8481</c:v>
                </c:pt>
                <c:pt idx="4">
                  <c:v>9608</c:v>
                </c:pt>
                <c:pt idx="5">
                  <c:v>8806</c:v>
                </c:pt>
                <c:pt idx="6">
                  <c:v>11364</c:v>
                </c:pt>
                <c:pt idx="7">
                  <c:v>11106</c:v>
                </c:pt>
                <c:pt idx="8">
                  <c:v>10067</c:v>
                </c:pt>
                <c:pt idx="9">
                  <c:v>9465</c:v>
                </c:pt>
                <c:pt idx="10">
                  <c:v>9604</c:v>
                </c:pt>
                <c:pt idx="11">
                  <c:v>8407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4-E0B6-4EAA-ACDF-1F2327FC9B95}"/>
            </c:ext>
          </c:extLst>
        </c:ser>
        <c:ser>
          <c:idx val="8"/>
          <c:order val="3"/>
          <c:tx>
            <c:strRef>
              <c:f>'District Summary'!$F$57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'District Summary'!$B$58:$B$71</c15:sqref>
                  </c15:fullRef>
                </c:ext>
              </c:extLst>
              <c:f>'District Summary'!$B$58:$B$69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'District Summary'!$F$58:$F$71</c15:sqref>
                  </c15:fullRef>
                </c:ext>
              </c:extLst>
              <c:f>'District Summary'!$F$58:$F$69</c:f>
              <c:numCache>
                <c:formatCode>_("$"* #,##0_);_("$"* \(#,##0\);_("$"* "-"??_);_(@_)</c:formatCode>
                <c:ptCount val="12"/>
                <c:pt idx="0">
                  <c:v>9772</c:v>
                </c:pt>
                <c:pt idx="1">
                  <c:v>13286</c:v>
                </c:pt>
                <c:pt idx="2">
                  <c:v>12367</c:v>
                </c:pt>
                <c:pt idx="3">
                  <c:v>9590</c:v>
                </c:pt>
                <c:pt idx="4">
                  <c:v>9121</c:v>
                </c:pt>
                <c:pt idx="5">
                  <c:v>11064</c:v>
                </c:pt>
                <c:pt idx="6">
                  <c:v>11489</c:v>
                </c:pt>
                <c:pt idx="7">
                  <c:v>10132</c:v>
                </c:pt>
                <c:pt idx="8">
                  <c:v>8886</c:v>
                </c:pt>
                <c:pt idx="9">
                  <c:v>8945</c:v>
                </c:pt>
                <c:pt idx="10">
                  <c:v>9822</c:v>
                </c:pt>
                <c:pt idx="11">
                  <c:v>7941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5-E0B6-4EAA-ACDF-1F2327FC9B95}"/>
            </c:ext>
          </c:extLst>
        </c:ser>
        <c:ser>
          <c:idx val="9"/>
          <c:order val="4"/>
          <c:tx>
            <c:strRef>
              <c:f>'District Summary'!$G$57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'District Summary'!$B$58:$B$71</c15:sqref>
                  </c15:fullRef>
                </c:ext>
              </c:extLst>
              <c:f>'District Summary'!$B$58:$B$69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'District Summary'!$G$58:$G$71</c15:sqref>
                  </c15:fullRef>
                </c:ext>
              </c:extLst>
              <c:f>'District Summary'!$G$58:$G$69</c:f>
              <c:numCache>
                <c:formatCode>_("$"* #,##0_);_("$"* \(#,##0\);_("$"* "-"??_);_(@_)</c:formatCode>
                <c:ptCount val="12"/>
                <c:pt idx="0">
                  <c:v>10323</c:v>
                </c:pt>
                <c:pt idx="1">
                  <c:v>11603</c:v>
                </c:pt>
                <c:pt idx="2">
                  <c:v>10819</c:v>
                </c:pt>
                <c:pt idx="3">
                  <c:v>8829</c:v>
                </c:pt>
                <c:pt idx="4">
                  <c:v>9222</c:v>
                </c:pt>
                <c:pt idx="5">
                  <c:v>11321</c:v>
                </c:pt>
                <c:pt idx="6">
                  <c:v>13806</c:v>
                </c:pt>
                <c:pt idx="7">
                  <c:v>12023</c:v>
                </c:pt>
                <c:pt idx="8">
                  <c:v>9574</c:v>
                </c:pt>
                <c:pt idx="9">
                  <c:v>9054</c:v>
                </c:pt>
                <c:pt idx="10">
                  <c:v>9743</c:v>
                </c:pt>
                <c:pt idx="11">
                  <c:v>8140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6-E0B6-4EAA-ACDF-1F2327FC9B95}"/>
            </c:ext>
          </c:extLst>
        </c:ser>
        <c:ser>
          <c:idx val="10"/>
          <c:order val="5"/>
          <c:tx>
            <c:strRef>
              <c:f>'District Summary'!$H$56:$H$57</c:f>
              <c:strCache>
                <c:ptCount val="2"/>
                <c:pt idx="0">
                  <c:v>Change from</c:v>
                </c:pt>
                <c:pt idx="1">
                  <c:v>Prev. YR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'District Summary'!$B$56:$B$69</c15:sqref>
                  </c15:fullRef>
                </c:ext>
              </c:extLst>
              <c:f>'District Summary'!$B$56:$B$67</c:f>
              <c:strCache>
                <c:ptCount val="12"/>
                <c:pt idx="0">
                  <c:v>Total Cost Gas and Electric ($)</c:v>
                </c:pt>
                <c:pt idx="1">
                  <c:v>Month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</c:v>
                </c:pt>
                <c:pt idx="9">
                  <c:v>February</c:v>
                </c:pt>
                <c:pt idx="10">
                  <c:v>March</c:v>
                </c:pt>
                <c:pt idx="11">
                  <c:v>April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'District Summary'!$H$58:$H$71</c15:sqref>
                  </c15:fullRef>
                </c:ext>
              </c:extLst>
              <c:f>'District Summary'!$H$58:$H$69</c:f>
              <c:numCache>
                <c:formatCode>0%</c:formatCode>
                <c:ptCount val="12"/>
                <c:pt idx="0">
                  <c:v>5.6385591485878017E-2</c:v>
                </c:pt>
                <c:pt idx="1">
                  <c:v>-0.12667469516784585</c:v>
                </c:pt>
                <c:pt idx="2">
                  <c:v>-0.12517182825260775</c:v>
                </c:pt>
                <c:pt idx="3">
                  <c:v>-7.9353493222106358E-2</c:v>
                </c:pt>
                <c:pt idx="4">
                  <c:v>1.1073347220699485E-2</c:v>
                </c:pt>
                <c:pt idx="5">
                  <c:v>2.3228488792480115E-2</c:v>
                </c:pt>
                <c:pt idx="6">
                  <c:v>0.20167116372182087</c:v>
                </c:pt>
                <c:pt idx="7">
                  <c:v>0.18663639952625347</c:v>
                </c:pt>
                <c:pt idx="8">
                  <c:v>7.7425163178032858E-2</c:v>
                </c:pt>
                <c:pt idx="9">
                  <c:v>1.2185578535494689E-2</c:v>
                </c:pt>
                <c:pt idx="10">
                  <c:v>-8.0431683974750562E-3</c:v>
                </c:pt>
                <c:pt idx="11">
                  <c:v>2.5059816144062462E-2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E0B6-4EAA-ACDF-1F2327FC9B95}"/>
            </c:ext>
          </c:extLst>
        </c:ser>
        <c:ser>
          <c:idx val="11"/>
          <c:order val="6"/>
          <c:tx>
            <c:strRef>
              <c:f>'District Summary'!$C$57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'District Summary'!$B$58:$B$69</c15:sqref>
                  </c15:fullRef>
                </c:ext>
              </c:extLst>
              <c:f>'District Summary'!$B$58:$B$69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'District Summary'!$C$58:$C$69</c15:sqref>
                  </c15:fullRef>
                </c:ext>
              </c:extLst>
              <c:f>'District Summary'!$C$58:$C$69</c:f>
              <c:numCache>
                <c:formatCode>#,##0</c:formatCode>
                <c:ptCount val="12"/>
                <c:pt idx="0">
                  <c:v>8854</c:v>
                </c:pt>
                <c:pt idx="1">
                  <c:v>11218</c:v>
                </c:pt>
                <c:pt idx="2">
                  <c:v>10172</c:v>
                </c:pt>
                <c:pt idx="3">
                  <c:v>9422</c:v>
                </c:pt>
                <c:pt idx="4">
                  <c:v>10819</c:v>
                </c:pt>
                <c:pt idx="5">
                  <c:v>11634</c:v>
                </c:pt>
                <c:pt idx="6">
                  <c:v>12515</c:v>
                </c:pt>
                <c:pt idx="7">
                  <c:v>10557</c:v>
                </c:pt>
                <c:pt idx="8">
                  <c:v>9896</c:v>
                </c:pt>
                <c:pt idx="9">
                  <c:v>8961</c:v>
                </c:pt>
                <c:pt idx="10">
                  <c:v>9533</c:v>
                </c:pt>
                <c:pt idx="11">
                  <c:v>7988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E0B6-4EAA-ACDF-1F2327FC9B95}"/>
            </c:ext>
          </c:extLst>
        </c:ser>
        <c:ser>
          <c:idx val="12"/>
          <c:order val="7"/>
          <c:tx>
            <c:strRef>
              <c:f>'District Summary'!$D$57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'District Summary'!$B$58:$B$69</c15:sqref>
                  </c15:fullRef>
                </c:ext>
              </c:extLst>
              <c:f>'District Summary'!$B$58:$B$69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'District Summary'!$D$58:$D$69</c15:sqref>
                  </c15:fullRef>
                </c:ext>
              </c:extLst>
              <c:f>'District Summary'!$D$58:$D$69</c:f>
              <c:numCache>
                <c:formatCode>#,##0</c:formatCode>
                <c:ptCount val="12"/>
                <c:pt idx="0">
                  <c:v>6915</c:v>
                </c:pt>
                <c:pt idx="1">
                  <c:v>11659</c:v>
                </c:pt>
                <c:pt idx="2">
                  <c:v>9752</c:v>
                </c:pt>
                <c:pt idx="3">
                  <c:v>7972</c:v>
                </c:pt>
                <c:pt idx="4">
                  <c:v>9464</c:v>
                </c:pt>
                <c:pt idx="5">
                  <c:v>9721</c:v>
                </c:pt>
                <c:pt idx="6">
                  <c:v>12504</c:v>
                </c:pt>
                <c:pt idx="7">
                  <c:v>11869</c:v>
                </c:pt>
                <c:pt idx="8">
                  <c:v>9923</c:v>
                </c:pt>
                <c:pt idx="9">
                  <c:v>7864</c:v>
                </c:pt>
                <c:pt idx="10">
                  <c:v>9079</c:v>
                </c:pt>
                <c:pt idx="11">
                  <c:v>7975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9-E0B6-4EAA-ACDF-1F2327FC9B95}"/>
            </c:ext>
          </c:extLst>
        </c:ser>
        <c:ser>
          <c:idx val="13"/>
          <c:order val="8"/>
          <c:tx>
            <c:strRef>
              <c:f>'District Summary'!$E$57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'District Summary'!$B$58:$B$69</c15:sqref>
                  </c15:fullRef>
                </c:ext>
              </c:extLst>
              <c:f>'District Summary'!$B$58:$B$69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'District Summary'!$E$58:$E$69</c15:sqref>
                  </c15:fullRef>
                </c:ext>
              </c:extLst>
              <c:f>'District Summary'!$E$58:$E$69</c:f>
              <c:numCache>
                <c:formatCode>#,##0</c:formatCode>
                <c:ptCount val="12"/>
                <c:pt idx="0">
                  <c:v>9518</c:v>
                </c:pt>
                <c:pt idx="1">
                  <c:v>11379</c:v>
                </c:pt>
                <c:pt idx="2">
                  <c:v>10983</c:v>
                </c:pt>
                <c:pt idx="3">
                  <c:v>8481</c:v>
                </c:pt>
                <c:pt idx="4">
                  <c:v>9608</c:v>
                </c:pt>
                <c:pt idx="5">
                  <c:v>8806</c:v>
                </c:pt>
                <c:pt idx="6">
                  <c:v>11364</c:v>
                </c:pt>
                <c:pt idx="7">
                  <c:v>11106</c:v>
                </c:pt>
                <c:pt idx="8">
                  <c:v>10067</c:v>
                </c:pt>
                <c:pt idx="9">
                  <c:v>9465</c:v>
                </c:pt>
                <c:pt idx="10">
                  <c:v>9604</c:v>
                </c:pt>
                <c:pt idx="11">
                  <c:v>8407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A-E0B6-4EAA-ACDF-1F2327FC9B95}"/>
            </c:ext>
          </c:extLst>
        </c:ser>
        <c:ser>
          <c:idx val="14"/>
          <c:order val="9"/>
          <c:tx>
            <c:strRef>
              <c:f>'District Summary'!$F$57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'District Summary'!$B$58:$B$69</c15:sqref>
                  </c15:fullRef>
                </c:ext>
              </c:extLst>
              <c:f>'District Summary'!$B$58:$B$69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'District Summary'!$F$58:$F$69</c15:sqref>
                  </c15:fullRef>
                </c:ext>
              </c:extLst>
              <c:f>'District Summary'!$F$58:$F$69</c:f>
              <c:numCache>
                <c:formatCode>_("$"* #,##0_);_("$"* \(#,##0\);_("$"* "-"??_);_(@_)</c:formatCode>
                <c:ptCount val="12"/>
                <c:pt idx="0">
                  <c:v>9772</c:v>
                </c:pt>
                <c:pt idx="1">
                  <c:v>13286</c:v>
                </c:pt>
                <c:pt idx="2">
                  <c:v>12367</c:v>
                </c:pt>
                <c:pt idx="3">
                  <c:v>9590</c:v>
                </c:pt>
                <c:pt idx="4">
                  <c:v>9121</c:v>
                </c:pt>
                <c:pt idx="5">
                  <c:v>11064</c:v>
                </c:pt>
                <c:pt idx="6">
                  <c:v>11489</c:v>
                </c:pt>
                <c:pt idx="7">
                  <c:v>10132</c:v>
                </c:pt>
                <c:pt idx="8">
                  <c:v>8886</c:v>
                </c:pt>
                <c:pt idx="9">
                  <c:v>8945</c:v>
                </c:pt>
                <c:pt idx="10">
                  <c:v>9822</c:v>
                </c:pt>
                <c:pt idx="11">
                  <c:v>7941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B-E0B6-4EAA-ACDF-1F2327FC9B95}"/>
            </c:ext>
          </c:extLst>
        </c:ser>
        <c:ser>
          <c:idx val="15"/>
          <c:order val="10"/>
          <c:tx>
            <c:strRef>
              <c:f>'District Summary'!$G$57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'District Summary'!$B$58:$B$69</c15:sqref>
                  </c15:fullRef>
                </c:ext>
              </c:extLst>
              <c:f>'District Summary'!$B$58:$B$69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'District Summary'!$G$58:$G$69</c15:sqref>
                  </c15:fullRef>
                </c:ext>
              </c:extLst>
              <c:f>'District Summary'!$G$58:$G$69</c:f>
              <c:numCache>
                <c:formatCode>_("$"* #,##0_);_("$"* \(#,##0\);_("$"* "-"??_);_(@_)</c:formatCode>
                <c:ptCount val="12"/>
                <c:pt idx="0">
                  <c:v>10323</c:v>
                </c:pt>
                <c:pt idx="1">
                  <c:v>11603</c:v>
                </c:pt>
                <c:pt idx="2">
                  <c:v>10819</c:v>
                </c:pt>
                <c:pt idx="3">
                  <c:v>8829</c:v>
                </c:pt>
                <c:pt idx="4">
                  <c:v>9222</c:v>
                </c:pt>
                <c:pt idx="5">
                  <c:v>11321</c:v>
                </c:pt>
                <c:pt idx="6">
                  <c:v>13806</c:v>
                </c:pt>
                <c:pt idx="7">
                  <c:v>12023</c:v>
                </c:pt>
                <c:pt idx="8">
                  <c:v>9574</c:v>
                </c:pt>
                <c:pt idx="9">
                  <c:v>9054</c:v>
                </c:pt>
                <c:pt idx="10">
                  <c:v>9743</c:v>
                </c:pt>
                <c:pt idx="11">
                  <c:v>8140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C-E0B6-4EAA-ACDF-1F2327FC9B95}"/>
            </c:ext>
          </c:extLst>
        </c:ser>
        <c:ser>
          <c:idx val="16"/>
          <c:order val="11"/>
          <c:tx>
            <c:strRef>
              <c:f>'District Summary'!$H$56:$H$57</c:f>
              <c:strCache>
                <c:ptCount val="2"/>
                <c:pt idx="0">
                  <c:v>Change from</c:v>
                </c:pt>
                <c:pt idx="1">
                  <c:v>Prev. YR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'District Summary'!$B$56:$B$67</c15:sqref>
                  </c15:fullRef>
                </c:ext>
              </c:extLst>
              <c:f>'District Summary'!$B$56:$B$67</c:f>
              <c:strCache>
                <c:ptCount val="12"/>
                <c:pt idx="0">
                  <c:v>Total Cost Gas and Electric ($)</c:v>
                </c:pt>
                <c:pt idx="1">
                  <c:v>Month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</c:v>
                </c:pt>
                <c:pt idx="9">
                  <c:v>February</c:v>
                </c:pt>
                <c:pt idx="10">
                  <c:v>March</c:v>
                </c:pt>
                <c:pt idx="11">
                  <c:v>April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'District Summary'!$H$58:$H$69</c15:sqref>
                  </c15:fullRef>
                </c:ext>
              </c:extLst>
              <c:f>'District Summary'!$H$58:$H$69</c:f>
              <c:numCache>
                <c:formatCode>0%</c:formatCode>
                <c:ptCount val="12"/>
                <c:pt idx="0">
                  <c:v>5.6385591485878017E-2</c:v>
                </c:pt>
                <c:pt idx="1">
                  <c:v>-0.12667469516784585</c:v>
                </c:pt>
                <c:pt idx="2">
                  <c:v>-0.12517182825260775</c:v>
                </c:pt>
                <c:pt idx="3">
                  <c:v>-7.9353493222106358E-2</c:v>
                </c:pt>
                <c:pt idx="4">
                  <c:v>1.1073347220699485E-2</c:v>
                </c:pt>
                <c:pt idx="5">
                  <c:v>2.3228488792480115E-2</c:v>
                </c:pt>
                <c:pt idx="6">
                  <c:v>0.20167116372182087</c:v>
                </c:pt>
                <c:pt idx="7">
                  <c:v>0.18663639952625347</c:v>
                </c:pt>
                <c:pt idx="8">
                  <c:v>7.7425163178032858E-2</c:v>
                </c:pt>
                <c:pt idx="9">
                  <c:v>1.2185578535494689E-2</c:v>
                </c:pt>
                <c:pt idx="10">
                  <c:v>-8.0431683974750562E-3</c:v>
                </c:pt>
                <c:pt idx="11">
                  <c:v>2.5059816144062462E-2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D-E0B6-4EAA-ACDF-1F2327FC9B95}"/>
            </c:ext>
          </c:extLst>
        </c:ser>
        <c:ser>
          <c:idx val="1"/>
          <c:order val="13"/>
          <c:tx>
            <c:strRef>
              <c:f>'District Summary'!$D$5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70C0"/>
            </a:solidFill>
            <a:ln w="9525"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'District Summary'!$B$6:$B$17</c15:sqref>
                  </c15:fullRef>
                </c:ext>
              </c:extLst>
              <c:f>'District Summary'!$B$6:$B$17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'District Summary'!$D$6:$D$17</c15:sqref>
                  </c15:fullRef>
                </c:ext>
              </c:extLst>
              <c:f>'District Summary'!$D$6:$D$17</c:f>
              <c:numCache>
                <c:formatCode>#,##0</c:formatCode>
                <c:ptCount val="12"/>
                <c:pt idx="0">
                  <c:v>301638.56799999997</c:v>
                </c:pt>
                <c:pt idx="1">
                  <c:v>497075.4</c:v>
                </c:pt>
                <c:pt idx="2">
                  <c:v>414849.41199999995</c:v>
                </c:pt>
                <c:pt idx="3">
                  <c:v>311879.696</c:v>
                </c:pt>
                <c:pt idx="4">
                  <c:v>486278.23599999998</c:v>
                </c:pt>
                <c:pt idx="5">
                  <c:v>579754</c:v>
                </c:pt>
                <c:pt idx="6">
                  <c:v>789680.87599999993</c:v>
                </c:pt>
                <c:pt idx="7">
                  <c:v>736160.95600000001</c:v>
                </c:pt>
                <c:pt idx="8">
                  <c:v>647164.83600000001</c:v>
                </c:pt>
                <c:pt idx="9">
                  <c:v>365847.03999999998</c:v>
                </c:pt>
                <c:pt idx="10">
                  <c:v>418841.74</c:v>
                </c:pt>
                <c:pt idx="11">
                  <c:v>354512.44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E0B6-4EAA-ACDF-1F2327FC9B95}"/>
            </c:ext>
          </c:extLst>
        </c:ser>
        <c:ser>
          <c:idx val="2"/>
          <c:order val="14"/>
          <c:tx>
            <c:strRef>
              <c:f>'District Summary'!$E$5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'District Summary'!$B$6:$B$17</c15:sqref>
                  </c15:fullRef>
                </c:ext>
              </c:extLst>
              <c:f>'District Summary'!$B$6:$B$17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'District Summary'!$E$6:$E$17</c15:sqref>
                  </c15:fullRef>
                </c:ext>
              </c:extLst>
              <c:f>'District Summary'!$E$6:$E$17</c:f>
              <c:numCache>
                <c:formatCode>#,##0</c:formatCode>
                <c:ptCount val="12"/>
                <c:pt idx="0">
                  <c:v>399508.76799999998</c:v>
                </c:pt>
                <c:pt idx="1">
                  <c:v>499089.89999999997</c:v>
                </c:pt>
                <c:pt idx="2">
                  <c:v>451857.33600000001</c:v>
                </c:pt>
                <c:pt idx="3">
                  <c:v>327119.696</c:v>
                </c:pt>
                <c:pt idx="4">
                  <c:v>437925.73600000003</c:v>
                </c:pt>
                <c:pt idx="5">
                  <c:v>380238.28400000004</c:v>
                </c:pt>
                <c:pt idx="6">
                  <c:v>578456.99199999997</c:v>
                </c:pt>
                <c:pt idx="7">
                  <c:v>606499.49600000004</c:v>
                </c:pt>
                <c:pt idx="8">
                  <c:v>429428.47200000001</c:v>
                </c:pt>
                <c:pt idx="9">
                  <c:v>400260.30000000005</c:v>
                </c:pt>
                <c:pt idx="10">
                  <c:v>408049.99199999997</c:v>
                </c:pt>
                <c:pt idx="11">
                  <c:v>384093.64399999997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E0B6-4EAA-ACDF-1F2327FC9B95}"/>
            </c:ext>
          </c:extLst>
        </c:ser>
        <c:ser>
          <c:idx val="3"/>
          <c:order val="15"/>
          <c:tx>
            <c:strRef>
              <c:f>'District Summary'!$F$5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'District Summary'!$B$6:$B$17</c15:sqref>
                  </c15:fullRef>
                </c:ext>
              </c:extLst>
              <c:f>'District Summary'!$B$6:$B$17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'District Summary'!$F$6:$F$17</c15:sqref>
                  </c15:fullRef>
                </c:ext>
              </c:extLst>
              <c:f>'District Summary'!$F$6:$F$17</c:f>
              <c:numCache>
                <c:formatCode>#,##0</c:formatCode>
                <c:ptCount val="12"/>
                <c:pt idx="0">
                  <c:v>390721.61599999998</c:v>
                </c:pt>
                <c:pt idx="1">
                  <c:v>535386.34</c:v>
                </c:pt>
                <c:pt idx="2">
                  <c:v>513192.6</c:v>
                </c:pt>
                <c:pt idx="3">
                  <c:v>331310.46799999999</c:v>
                </c:pt>
                <c:pt idx="4">
                  <c:v>345927.96400000004</c:v>
                </c:pt>
                <c:pt idx="5">
                  <c:v>527879.08400000003</c:v>
                </c:pt>
                <c:pt idx="6">
                  <c:v>612221.804</c:v>
                </c:pt>
                <c:pt idx="7">
                  <c:v>466678.53200000001</c:v>
                </c:pt>
                <c:pt idx="8">
                  <c:v>296387.54800000001</c:v>
                </c:pt>
                <c:pt idx="9">
                  <c:v>336284.62400000001</c:v>
                </c:pt>
                <c:pt idx="10">
                  <c:v>359412.11599999998</c:v>
                </c:pt>
                <c:pt idx="11">
                  <c:v>294814.46799999999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E0B6-4EAA-ACDF-1F2327FC9B95}"/>
            </c:ext>
          </c:extLst>
        </c:ser>
        <c:ser>
          <c:idx val="4"/>
          <c:order val="16"/>
          <c:tx>
            <c:strRef>
              <c:f>'District Summary'!$G$5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'District Summary'!$B$6:$B$17</c15:sqref>
                  </c15:fullRef>
                </c:ext>
              </c:extLst>
              <c:f>'District Summary'!$B$6:$B$17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'District Summary'!$G$6:$G$17</c15:sqref>
                  </c15:fullRef>
                </c:ext>
              </c:extLst>
              <c:f>'District Summary'!$G$6:$G$17</c:f>
              <c:numCache>
                <c:formatCode>#,##0</c:formatCode>
                <c:ptCount val="12"/>
                <c:pt idx="0">
                  <c:v>368789.96799999999</c:v>
                </c:pt>
                <c:pt idx="1">
                  <c:v>414589.31599999999</c:v>
                </c:pt>
                <c:pt idx="2">
                  <c:v>447084.70799999998</c:v>
                </c:pt>
                <c:pt idx="3">
                  <c:v>312616.196</c:v>
                </c:pt>
                <c:pt idx="4">
                  <c:v>358034.61600000004</c:v>
                </c:pt>
                <c:pt idx="5">
                  <c:v>479700.28399999999</c:v>
                </c:pt>
                <c:pt idx="6">
                  <c:v>714602.20400000003</c:v>
                </c:pt>
                <c:pt idx="7">
                  <c:v>595986.33199999994</c:v>
                </c:pt>
                <c:pt idx="8">
                  <c:v>402014.13199999998</c:v>
                </c:pt>
                <c:pt idx="9">
                  <c:v>362630.96400000004</c:v>
                </c:pt>
                <c:pt idx="10">
                  <c:v>411462.49199999997</c:v>
                </c:pt>
                <c:pt idx="11">
                  <c:v>337502.36799999996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E0B6-4EAA-ACDF-1F2327FC9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145200"/>
        <c:axId val="313145592"/>
      </c:barChart>
      <c:lineChart>
        <c:grouping val="standard"/>
        <c:varyColors val="0"/>
        <c:ser>
          <c:idx val="0"/>
          <c:order val="12"/>
          <c:tx>
            <c:strRef>
              <c:f>'District Summary'!$C$5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'District Summary'!$B$6:$B$17</c15:sqref>
                  </c15:fullRef>
                </c:ext>
              </c:extLst>
              <c:f>'District Summary'!$B$6:$B$17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'District Summary'!$C$6:$C$17</c15:sqref>
                  </c15:fullRef>
                </c:ext>
              </c:extLst>
              <c:f>'District Summary'!$C$6:$C$17</c:f>
              <c:numCache>
                <c:formatCode>#,##0</c:formatCode>
                <c:ptCount val="12"/>
                <c:pt idx="0">
                  <c:v>315547.59699999995</c:v>
                </c:pt>
                <c:pt idx="1">
                  <c:v>550366.41350000002</c:v>
                </c:pt>
                <c:pt idx="2">
                  <c:v>497669.66709999996</c:v>
                </c:pt>
                <c:pt idx="3">
                  <c:v>363496.34570000001</c:v>
                </c:pt>
                <c:pt idx="4">
                  <c:v>364991.54579999996</c:v>
                </c:pt>
                <c:pt idx="5">
                  <c:v>658669.73679999996</c:v>
                </c:pt>
                <c:pt idx="6">
                  <c:v>899114.15330000012</c:v>
                </c:pt>
                <c:pt idx="7">
                  <c:v>789930.9081</c:v>
                </c:pt>
                <c:pt idx="8">
                  <c:v>709718.8023000001</c:v>
                </c:pt>
                <c:pt idx="9">
                  <c:v>387482.03380000003</c:v>
                </c:pt>
                <c:pt idx="10">
                  <c:v>495429.26709999994</c:v>
                </c:pt>
                <c:pt idx="11">
                  <c:v>387042.58679999999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E0B6-4EAA-ACDF-1F2327FC9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145200"/>
        <c:axId val="313145592"/>
      </c:lineChart>
      <c:catAx>
        <c:axId val="31314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13145592"/>
        <c:crosses val="autoZero"/>
        <c:auto val="1"/>
        <c:lblAlgn val="ctr"/>
        <c:lblOffset val="100"/>
        <c:noMultiLvlLbl val="0"/>
      </c:catAx>
      <c:valAx>
        <c:axId val="313145592"/>
        <c:scaling>
          <c:orientation val="minMax"/>
        </c:scaling>
        <c:delete val="0"/>
        <c:axPos val="l"/>
        <c:majorGridlines>
          <c:spPr>
            <a:ln>
              <a:gradFill>
                <a:gsLst>
                  <a:gs pos="0">
                    <a:srgbClr val="4F81BD">
                      <a:tint val="66000"/>
                      <a:satMod val="160000"/>
                      <a:alpha val="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</a:ln>
          </c:spPr>
        </c:majorGridlines>
        <c:numFmt formatCode="#,##0" sourceLinked="1"/>
        <c:majorTickMark val="out"/>
        <c:minorTickMark val="none"/>
        <c:tickLblPos val="nextTo"/>
        <c:crossAx val="313145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25400">
      <a:solidFill>
        <a:schemeClr val="tx1"/>
      </a:solidFill>
    </a:ln>
  </c:spPr>
  <c:printSettings>
    <c:headerFooter/>
    <c:pageMargins b="0.75000000000000699" l="0.70000000000000062" r="0.70000000000000062" t="0.75000000000000699" header="0.30000000000000032" footer="0.30000000000000032"/>
    <c:pageSetup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94190</xdr:colOff>
      <xdr:row>3</xdr:row>
      <xdr:rowOff>0</xdr:rowOff>
    </xdr:from>
    <xdr:to>
      <xdr:col>15</xdr:col>
      <xdr:colOff>17991</xdr:colOff>
      <xdr:row>19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95251</xdr:colOff>
      <xdr:row>19</xdr:row>
      <xdr:rowOff>201082</xdr:rowOff>
    </xdr:from>
    <xdr:to>
      <xdr:col>15</xdr:col>
      <xdr:colOff>19052</xdr:colOff>
      <xdr:row>35</xdr:row>
      <xdr:rowOff>190499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38</xdr:row>
      <xdr:rowOff>0</xdr:rowOff>
    </xdr:from>
    <xdr:to>
      <xdr:col>15</xdr:col>
      <xdr:colOff>19051</xdr:colOff>
      <xdr:row>54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349250</xdr:colOff>
      <xdr:row>55</xdr:row>
      <xdr:rowOff>4234</xdr:rowOff>
    </xdr:from>
    <xdr:to>
      <xdr:col>13</xdr:col>
      <xdr:colOff>476250</xdr:colOff>
      <xdr:row>69</xdr:row>
      <xdr:rowOff>38100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101600</xdr:colOff>
      <xdr:row>55</xdr:row>
      <xdr:rowOff>35983</xdr:rowOff>
    </xdr:from>
    <xdr:to>
      <xdr:col>15</xdr:col>
      <xdr:colOff>1</xdr:colOff>
      <xdr:row>70</xdr:row>
      <xdr:rowOff>162278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0.81958</cdr:x>
      <cdr:y>0.00683</cdr:y>
    </cdr:from>
    <cdr:to>
      <cdr:x>0.98939</cdr:x>
      <cdr:y>0.38362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13249" y="21168"/>
          <a:ext cx="9144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rgbClr val="FF0000"/>
              </a:solidFill>
            </a:rPr>
            <a:t>Sacremento</a:t>
          </a:r>
        </a:p>
      </cdr:txBody>
    </cdr:sp>
  </cdr:relSizeAnchor>
  <cdr:relSizeAnchor xmlns:cdr="http://schemas.openxmlformats.org/drawingml/2006/chartDrawing">
    <cdr:from>
      <cdr:x>0.81958</cdr:x>
      <cdr:y>0.00683</cdr:y>
    </cdr:from>
    <cdr:to>
      <cdr:x>0.98939</cdr:x>
      <cdr:y>0.38362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413249" y="21168"/>
          <a:ext cx="9144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rgbClr val="FF0000"/>
              </a:solidFill>
            </a:rPr>
            <a:t>Sacremento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406400</xdr:colOff>
      <xdr:row>1</xdr:row>
      <xdr:rowOff>82550</xdr:rowOff>
    </xdr:from>
    <xdr:to>
      <xdr:col>14</xdr:col>
      <xdr:colOff>241300</xdr:colOff>
      <xdr:row>22</xdr:row>
      <xdr:rowOff>120650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24</xdr:row>
      <xdr:rowOff>0</xdr:rowOff>
    </xdr:from>
    <xdr:to>
      <xdr:col>8</xdr:col>
      <xdr:colOff>546101</xdr:colOff>
      <xdr:row>39</xdr:row>
      <xdr:rowOff>57150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</xdr:colOff>
      <xdr:row>24</xdr:row>
      <xdr:rowOff>1</xdr:rowOff>
    </xdr:from>
    <xdr:to>
      <xdr:col>17</xdr:col>
      <xdr:colOff>234951</xdr:colOff>
      <xdr:row>39</xdr:row>
      <xdr:rowOff>44451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33867</xdr:colOff>
      <xdr:row>57</xdr:row>
      <xdr:rowOff>155081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5524500" cy="308610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uce.sauer/OneDrive/KEEPS%20Utility%20Tracking%20Tool/Dawson%20Springs/FY16-20/Dawson%20Springs%20FY2018_Utility_Tracking_Too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uce.sauer/OneDrive/KEEPS%20Utility%20Tracking%20Tool/Dawson%20Springs/FY16-20/Dawson%20Springs%20FY2017_Utility_Tracking_Too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U non Demand Summary"/>
      <sheetName val="KU Demand Summary"/>
      <sheetName val="District Summary"/>
      <sheetName val="Sheet1"/>
      <sheetName val="Elem-HS"/>
      <sheetName val="Board Office"/>
      <sheetName val="Bus Garage"/>
      <sheetName val="Building Input 8"/>
      <sheetName val="Building Input 9"/>
      <sheetName val="Leave as last tab (2)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Building Input 10"/>
      <sheetName val="Building Input 11"/>
      <sheetName val="Building Input 12"/>
      <sheetName val="Building Input 13"/>
      <sheetName val="Building Input 14"/>
      <sheetName val="Building Input 15"/>
      <sheetName val="Building Input 16"/>
      <sheetName val="Building Input 17"/>
      <sheetName val="Building Input 18"/>
      <sheetName val="Building Input 19"/>
      <sheetName val="Building Input 20"/>
      <sheetName val="Leave as last tab"/>
    </sheetNames>
    <sheetDataSet>
      <sheetData sheetId="0" refreshError="1"/>
      <sheetData sheetId="1" refreshError="1"/>
      <sheetData sheetId="2" refreshError="1"/>
      <sheetData sheetId="3">
        <row r="11">
          <cell r="F11">
            <v>140</v>
          </cell>
        </row>
        <row r="12">
          <cell r="F12">
            <v>197</v>
          </cell>
        </row>
        <row r="13">
          <cell r="F13">
            <v>373</v>
          </cell>
        </row>
        <row r="14">
          <cell r="F14">
            <v>250</v>
          </cell>
        </row>
        <row r="15">
          <cell r="F15">
            <v>948</v>
          </cell>
        </row>
        <row r="16">
          <cell r="F16">
            <v>1814</v>
          </cell>
        </row>
        <row r="17">
          <cell r="F17">
            <v>4063</v>
          </cell>
        </row>
        <row r="18">
          <cell r="F18">
            <v>3078</v>
          </cell>
        </row>
        <row r="19">
          <cell r="F19">
            <v>1334</v>
          </cell>
        </row>
        <row r="20">
          <cell r="F20">
            <v>1135</v>
          </cell>
        </row>
        <row r="21">
          <cell r="F21">
            <v>485</v>
          </cell>
        </row>
        <row r="22">
          <cell r="F22">
            <v>204</v>
          </cell>
        </row>
        <row r="30">
          <cell r="H30">
            <v>10323</v>
          </cell>
        </row>
        <row r="31">
          <cell r="H31">
            <v>11603</v>
          </cell>
        </row>
        <row r="32">
          <cell r="H32">
            <v>10819</v>
          </cell>
        </row>
        <row r="33">
          <cell r="H33">
            <v>8829</v>
          </cell>
        </row>
        <row r="34">
          <cell r="H34">
            <v>9222</v>
          </cell>
        </row>
        <row r="35">
          <cell r="H35">
            <v>11321</v>
          </cell>
        </row>
        <row r="36">
          <cell r="H36">
            <v>13806</v>
          </cell>
        </row>
        <row r="37">
          <cell r="H37">
            <v>12023</v>
          </cell>
        </row>
        <row r="38">
          <cell r="H38">
            <v>9574</v>
          </cell>
        </row>
        <row r="39">
          <cell r="H39">
            <v>9054</v>
          </cell>
        </row>
        <row r="40">
          <cell r="H40">
            <v>9743</v>
          </cell>
        </row>
        <row r="41">
          <cell r="H41">
            <v>8140</v>
          </cell>
        </row>
      </sheetData>
      <sheetData sheetId="4" refreshError="1"/>
      <sheetData sheetId="5">
        <row r="9">
          <cell r="E9">
            <v>103864</v>
          </cell>
          <cell r="O9">
            <v>368789.96799999999</v>
          </cell>
        </row>
        <row r="10">
          <cell r="E10">
            <v>115568</v>
          </cell>
          <cell r="O10">
            <v>414589.31599999999</v>
          </cell>
        </row>
        <row r="11">
          <cell r="E11">
            <v>119784</v>
          </cell>
          <cell r="O11">
            <v>447084.70799999998</v>
          </cell>
        </row>
        <row r="12">
          <cell r="E12">
            <v>84083</v>
          </cell>
          <cell r="O12">
            <v>312616.196</v>
          </cell>
        </row>
        <row r="13">
          <cell r="E13">
            <v>83793</v>
          </cell>
          <cell r="O13">
            <v>358034.61600000004</v>
          </cell>
        </row>
        <row r="14">
          <cell r="E14">
            <v>101507</v>
          </cell>
          <cell r="O14">
            <v>479700.28399999999</v>
          </cell>
        </row>
        <row r="15">
          <cell r="E15">
            <v>99692</v>
          </cell>
          <cell r="O15">
            <v>714602.20400000003</v>
          </cell>
        </row>
        <row r="16">
          <cell r="E16">
            <v>91286</v>
          </cell>
          <cell r="O16">
            <v>595986.33199999994</v>
          </cell>
        </row>
        <row r="17">
          <cell r="E17">
            <v>85886</v>
          </cell>
          <cell r="O17">
            <v>402014.13199999998</v>
          </cell>
        </row>
        <row r="18">
          <cell r="E18">
            <v>75972</v>
          </cell>
          <cell r="O18">
            <v>362630.96400000004</v>
          </cell>
        </row>
        <row r="19">
          <cell r="E19">
            <v>105966</v>
          </cell>
          <cell r="O19">
            <v>411462.49199999997</v>
          </cell>
        </row>
        <row r="20">
          <cell r="E20">
            <v>92764</v>
          </cell>
          <cell r="O20">
            <v>337502.36799999996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U non Demand Summary"/>
      <sheetName val="KU Demand Summary"/>
      <sheetName val="District Summary"/>
      <sheetName val="Sheet1"/>
      <sheetName val="Elem-HS"/>
      <sheetName val="Board Office"/>
      <sheetName val="Bus Garage"/>
      <sheetName val="Building Input 8"/>
      <sheetName val="Building Input 9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Building Input 10"/>
      <sheetName val="Building Input 11"/>
      <sheetName val="Building Input 12"/>
      <sheetName val="Building Input 13"/>
      <sheetName val="Building Input 14"/>
      <sheetName val="Building Input 15"/>
      <sheetName val="Building Input 16"/>
      <sheetName val="Building Input 17"/>
      <sheetName val="Building Input 18"/>
      <sheetName val="Building Input 19"/>
      <sheetName val="Building Input 20"/>
      <sheetName val="Leave as last tab"/>
    </sheetNames>
    <sheetDataSet>
      <sheetData sheetId="0" refreshError="1"/>
      <sheetData sheetId="1" refreshError="1"/>
      <sheetData sheetId="2" refreshError="1"/>
      <sheetData sheetId="3">
        <row r="30">
          <cell r="H30">
            <v>9772</v>
          </cell>
        </row>
        <row r="31">
          <cell r="H31">
            <v>13286</v>
          </cell>
        </row>
        <row r="32">
          <cell r="H32">
            <v>12367</v>
          </cell>
        </row>
        <row r="33">
          <cell r="H33">
            <v>9590</v>
          </cell>
        </row>
        <row r="34">
          <cell r="H34">
            <v>9121</v>
          </cell>
        </row>
        <row r="35">
          <cell r="H35">
            <v>11064</v>
          </cell>
        </row>
        <row r="36">
          <cell r="H36">
            <v>11489</v>
          </cell>
        </row>
        <row r="37">
          <cell r="H37">
            <v>10132</v>
          </cell>
        </row>
        <row r="38">
          <cell r="H38">
            <v>8886</v>
          </cell>
        </row>
        <row r="39">
          <cell r="H39">
            <v>8945</v>
          </cell>
        </row>
        <row r="40">
          <cell r="H40">
            <v>9822</v>
          </cell>
        </row>
        <row r="41">
          <cell r="H41">
            <v>7941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tables/table1.xml><?xml version="1.0" encoding="utf-8"?>
<table xmlns="http://schemas.openxmlformats.org/spreadsheetml/2006/main" id="3" name="Table126544464" displayName="Table126544464" ref="P5:T19" totalsRowCount="1">
  <autoFilter ref="P5:T18"/>
  <tableColumns count="5">
    <tableColumn id="1" name="MONTHS" totalsRowLabel="Yr.Total" dataDxfId="9" totalsRowDxfId="8"/>
    <tableColumn id="3" name="% Change" totalsRowFunction="average" dataDxfId="7" totalsRowDxfId="6">
      <calculatedColumnFormula>1-Table126544464[[#This Row],[FY 2017]]/Table126544464[[#This Row],[FY 2018]]</calculatedColumnFormula>
    </tableColumn>
    <tableColumn id="4" name="FY 2018" totalsRowFunction="sum" dataDxfId="5" totalsRowDxfId="4"/>
    <tableColumn id="6" name="FY 2017" totalsRowFunction="sum" dataDxfId="3" totalsRowDxfId="2"/>
    <tableColumn id="2" name="FY 2016" totalsRowFunction="sum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00000"/>
    <pageSetUpPr fitToPage="1"/>
  </sheetPr>
  <dimension ref="B1:T88"/>
  <sheetViews>
    <sheetView tabSelected="1" zoomScale="90" zoomScaleNormal="90" zoomScalePageLayoutView="60" workbookViewId="0">
      <selection activeCell="I73" sqref="I73"/>
    </sheetView>
  </sheetViews>
  <sheetFormatPr defaultRowHeight="14.4" x14ac:dyDescent="0.3"/>
  <cols>
    <col min="1" max="1" width="1" customWidth="1"/>
    <col min="2" max="2" width="11.77734375" customWidth="1"/>
    <col min="3" max="13" width="12.77734375" customWidth="1"/>
    <col min="16" max="16" width="14.77734375" customWidth="1"/>
    <col min="17" max="17" width="10.77734375" customWidth="1"/>
    <col min="18" max="18" width="9.77734375" customWidth="1"/>
  </cols>
  <sheetData>
    <row r="1" spans="2:20" ht="18" x14ac:dyDescent="0.35">
      <c r="B1" s="8" t="s">
        <v>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20" ht="18" x14ac:dyDescent="0.35">
      <c r="B2" s="8" t="s">
        <v>22</v>
      </c>
      <c r="C2" s="2"/>
      <c r="D2" s="2"/>
      <c r="E2" s="54" t="s">
        <v>30</v>
      </c>
      <c r="F2" s="54"/>
      <c r="G2" s="54"/>
      <c r="H2" s="56" t="s">
        <v>25</v>
      </c>
      <c r="I2" s="57"/>
      <c r="J2" s="2"/>
      <c r="K2" s="2"/>
      <c r="L2" s="2"/>
      <c r="M2" s="2"/>
      <c r="N2" s="2"/>
      <c r="O2" s="2"/>
    </row>
    <row r="3" spans="2:20" ht="15" thickBot="1" x14ac:dyDescent="0.35">
      <c r="B3" s="2"/>
      <c r="C3" s="2"/>
      <c r="D3" s="2"/>
      <c r="E3" s="2"/>
      <c r="F3" s="2"/>
      <c r="G3" s="2"/>
      <c r="H3" s="48"/>
      <c r="I3" s="2"/>
      <c r="J3" s="2"/>
      <c r="K3" s="2"/>
      <c r="L3" s="2"/>
      <c r="M3" s="2"/>
      <c r="N3" s="2"/>
      <c r="O3" s="2"/>
      <c r="Q3" s="31"/>
    </row>
    <row r="4" spans="2:20" ht="18.600000000000001" thickTop="1" x14ac:dyDescent="0.35">
      <c r="B4" s="3" t="s">
        <v>17</v>
      </c>
      <c r="C4" s="4"/>
      <c r="D4" s="4"/>
      <c r="E4" s="68" t="s">
        <v>35</v>
      </c>
      <c r="F4" s="4"/>
      <c r="G4" s="4"/>
      <c r="H4" s="53" t="s">
        <v>2</v>
      </c>
      <c r="P4" t="s">
        <v>26</v>
      </c>
    </row>
    <row r="5" spans="2:20" ht="15" customHeight="1" x14ac:dyDescent="0.3">
      <c r="B5" s="9" t="s">
        <v>0</v>
      </c>
      <c r="C5" s="32" t="s">
        <v>1</v>
      </c>
      <c r="D5" s="32">
        <v>2015</v>
      </c>
      <c r="E5" s="32">
        <v>2016</v>
      </c>
      <c r="F5" s="32">
        <v>2017</v>
      </c>
      <c r="G5" s="32">
        <v>2018</v>
      </c>
      <c r="H5" s="52" t="s">
        <v>29</v>
      </c>
      <c r="P5" s="27" t="s">
        <v>23</v>
      </c>
      <c r="Q5" s="41" t="s">
        <v>27</v>
      </c>
      <c r="R5" t="s">
        <v>37</v>
      </c>
      <c r="S5" s="41" t="s">
        <v>36</v>
      </c>
      <c r="T5" s="28" t="s">
        <v>31</v>
      </c>
    </row>
    <row r="6" spans="2:20" ht="15" customHeight="1" x14ac:dyDescent="0.3">
      <c r="B6" s="11" t="s">
        <v>3</v>
      </c>
      <c r="C6" s="26">
        <v>315547.59699999995</v>
      </c>
      <c r="D6" s="19">
        <v>301638.56799999997</v>
      </c>
      <c r="E6" s="19">
        <v>399508.76799999998</v>
      </c>
      <c r="F6" s="19">
        <v>390721.61599999998</v>
      </c>
      <c r="G6" s="19">
        <f>'[1]Elem-HS'!O9</f>
        <v>368789.96799999999</v>
      </c>
      <c r="H6" s="23">
        <f>IFERROR((G6-F6)/F6,0)</f>
        <v>-5.6131135575565358E-2</v>
      </c>
      <c r="P6" s="1" t="s">
        <v>0</v>
      </c>
      <c r="Q6" s="55" t="s">
        <v>38</v>
      </c>
      <c r="R6" s="42" t="s">
        <v>24</v>
      </c>
      <c r="S6" s="43" t="s">
        <v>24</v>
      </c>
      <c r="T6" s="29" t="s">
        <v>24</v>
      </c>
    </row>
    <row r="7" spans="2:20" ht="15" customHeight="1" x14ac:dyDescent="0.3">
      <c r="B7" s="11" t="s">
        <v>4</v>
      </c>
      <c r="C7" s="26">
        <v>550366.41350000002</v>
      </c>
      <c r="D7" s="19">
        <v>497075.4</v>
      </c>
      <c r="E7" s="19">
        <v>499089.89999999997</v>
      </c>
      <c r="F7" s="19">
        <v>535386.34</v>
      </c>
      <c r="G7" s="19">
        <f>'[1]Elem-HS'!O10</f>
        <v>414589.31599999999</v>
      </c>
      <c r="H7" s="23">
        <f t="shared" ref="H7:H17" si="0">IFERROR((G7-F7)/F7,0)</f>
        <v>-0.22562589848668904</v>
      </c>
      <c r="P7" s="44" t="s">
        <v>3</v>
      </c>
      <c r="Q7" s="45">
        <f>Table126544464[[#This Row],[FY 2018]]/Table126544464[[#This Row],[FY 2017]]-1</f>
        <v>-6.25E-2</v>
      </c>
      <c r="R7" s="42">
        <v>600</v>
      </c>
      <c r="S7" s="30">
        <v>640</v>
      </c>
      <c r="T7" s="44">
        <v>617</v>
      </c>
    </row>
    <row r="8" spans="2:20" ht="15" customHeight="1" x14ac:dyDescent="0.3">
      <c r="B8" s="11" t="s">
        <v>5</v>
      </c>
      <c r="C8" s="26">
        <v>497669.66709999996</v>
      </c>
      <c r="D8" s="19">
        <v>414849.41199999995</v>
      </c>
      <c r="E8" s="19">
        <v>451857.33600000001</v>
      </c>
      <c r="F8" s="19">
        <v>513192.6</v>
      </c>
      <c r="G8" s="19">
        <f>'[1]Elem-HS'!O11</f>
        <v>447084.70799999998</v>
      </c>
      <c r="H8" s="23">
        <f t="shared" si="0"/>
        <v>-0.1288169237046676</v>
      </c>
      <c r="P8" s="44" t="s">
        <v>4</v>
      </c>
      <c r="Q8" s="45">
        <f>Table126544464[[#This Row],[FY 2018]]/Table126544464[[#This Row],[FY 2017]]-1</f>
        <v>-0.2391653290529695</v>
      </c>
      <c r="R8" s="42">
        <v>474</v>
      </c>
      <c r="S8" s="30">
        <v>623</v>
      </c>
      <c r="T8" s="44">
        <v>456</v>
      </c>
    </row>
    <row r="9" spans="2:20" ht="15" customHeight="1" x14ac:dyDescent="0.3">
      <c r="B9" s="11" t="s">
        <v>6</v>
      </c>
      <c r="C9" s="26">
        <v>363496.34570000001</v>
      </c>
      <c r="D9" s="19">
        <v>311879.696</v>
      </c>
      <c r="E9" s="19">
        <v>327119.696</v>
      </c>
      <c r="F9" s="19">
        <v>331310.46799999999</v>
      </c>
      <c r="G9" s="19">
        <f>'[1]Elem-HS'!O12</f>
        <v>312616.196</v>
      </c>
      <c r="H9" s="23">
        <f t="shared" si="0"/>
        <v>-5.6425237973464812E-2</v>
      </c>
      <c r="P9" s="44" t="s">
        <v>5</v>
      </c>
      <c r="Q9" s="45">
        <f>Table126544464[[#This Row],[FY 2018]]/Table126544464[[#This Row],[FY 2017]]-1</f>
        <v>-0.26206896551724135</v>
      </c>
      <c r="R9" s="42">
        <v>321</v>
      </c>
      <c r="S9" s="30">
        <v>435</v>
      </c>
      <c r="T9" s="44">
        <v>360</v>
      </c>
    </row>
    <row r="10" spans="2:20" ht="15" customHeight="1" x14ac:dyDescent="0.3">
      <c r="B10" s="11" t="s">
        <v>7</v>
      </c>
      <c r="C10" s="26">
        <v>364991.54579999996</v>
      </c>
      <c r="D10" s="19">
        <v>486278.23599999998</v>
      </c>
      <c r="E10" s="19">
        <v>437925.73600000003</v>
      </c>
      <c r="F10" s="19">
        <v>345927.96400000004</v>
      </c>
      <c r="G10" s="19">
        <f>'[1]Elem-HS'!O13</f>
        <v>358034.61600000004</v>
      </c>
      <c r="H10" s="23">
        <f t="shared" si="0"/>
        <v>3.4997610080461726E-2</v>
      </c>
      <c r="P10" s="44" t="s">
        <v>6</v>
      </c>
      <c r="Q10" s="45">
        <f>Table126544464[[#This Row],[FY 2018]]/Table126544464[[#This Row],[FY 2017]]-1</f>
        <v>0.16157205240174677</v>
      </c>
      <c r="R10" s="42">
        <v>266</v>
      </c>
      <c r="S10" s="30">
        <v>229</v>
      </c>
      <c r="T10" s="44">
        <v>175</v>
      </c>
    </row>
    <row r="11" spans="2:20" ht="15" customHeight="1" x14ac:dyDescent="0.3">
      <c r="B11" s="11" t="s">
        <v>14</v>
      </c>
      <c r="C11" s="26">
        <v>658669.73679999996</v>
      </c>
      <c r="D11" s="19">
        <v>579754</v>
      </c>
      <c r="E11" s="19">
        <v>380238.28400000004</v>
      </c>
      <c r="F11" s="19">
        <v>527879.08400000003</v>
      </c>
      <c r="G11" s="19">
        <f>'[1]Elem-HS'!O14</f>
        <v>479700.28399999999</v>
      </c>
      <c r="H11" s="23">
        <f t="shared" si="0"/>
        <v>-9.1268628480078301E-2</v>
      </c>
      <c r="P11" s="44" t="s">
        <v>7</v>
      </c>
      <c r="Q11" s="45">
        <f>Table126544464[[#This Row],[FY 2018]]/Table126544464[[#This Row],[FY 2017]]-1</f>
        <v>0.18566775244299683</v>
      </c>
      <c r="R11" s="42">
        <v>364</v>
      </c>
      <c r="S11" s="30">
        <v>307</v>
      </c>
      <c r="T11" s="44">
        <v>256</v>
      </c>
    </row>
    <row r="12" spans="2:20" ht="15" customHeight="1" x14ac:dyDescent="0.3">
      <c r="B12" s="11" t="s">
        <v>8</v>
      </c>
      <c r="C12" s="26">
        <v>899114.15330000012</v>
      </c>
      <c r="D12" s="19">
        <v>789680.87599999993</v>
      </c>
      <c r="E12" s="19">
        <v>578456.99199999997</v>
      </c>
      <c r="F12" s="19">
        <v>612221.804</v>
      </c>
      <c r="G12" s="19">
        <f>'[1]Elem-HS'!O15</f>
        <v>714602.20400000003</v>
      </c>
      <c r="H12" s="23">
        <f t="shared" si="0"/>
        <v>0.16722762784841949</v>
      </c>
      <c r="P12" s="44" t="s">
        <v>14</v>
      </c>
      <c r="Q12" s="45">
        <f>Table126544464[[#This Row],[FY 2018]]/Table126544464[[#This Row],[FY 2017]]-1</f>
        <v>4.5592705167173175E-2</v>
      </c>
      <c r="R12" s="42">
        <v>688</v>
      </c>
      <c r="S12" s="30">
        <v>658</v>
      </c>
      <c r="T12" s="44">
        <v>339</v>
      </c>
    </row>
    <row r="13" spans="2:20" ht="15" customHeight="1" x14ac:dyDescent="0.3">
      <c r="B13" s="11" t="s">
        <v>9</v>
      </c>
      <c r="C13" s="26">
        <v>789930.9081</v>
      </c>
      <c r="D13" s="19">
        <v>736160.95600000001</v>
      </c>
      <c r="E13" s="19">
        <v>606499.49600000004</v>
      </c>
      <c r="F13" s="19">
        <v>466678.53200000001</v>
      </c>
      <c r="G13" s="19">
        <f>'[1]Elem-HS'!O16</f>
        <v>595986.33199999994</v>
      </c>
      <c r="H13" s="23">
        <f t="shared" si="0"/>
        <v>0.27708109787231422</v>
      </c>
      <c r="P13" s="44" t="s">
        <v>8</v>
      </c>
      <c r="Q13" s="45">
        <f>Table126544464[[#This Row],[FY 2018]]/Table126544464[[#This Row],[FY 2017]]-1</f>
        <v>0.68525896414342635</v>
      </c>
      <c r="R13" s="42">
        <v>846</v>
      </c>
      <c r="S13" s="30">
        <v>502</v>
      </c>
      <c r="T13" s="44">
        <v>781</v>
      </c>
    </row>
    <row r="14" spans="2:20" ht="15" customHeight="1" x14ac:dyDescent="0.3">
      <c r="B14" s="11" t="s">
        <v>10</v>
      </c>
      <c r="C14" s="26">
        <v>709718.8023000001</v>
      </c>
      <c r="D14" s="19">
        <v>647164.83600000001</v>
      </c>
      <c r="E14" s="19">
        <v>429428.47200000001</v>
      </c>
      <c r="F14" s="19">
        <v>296387.54800000001</v>
      </c>
      <c r="G14" s="19">
        <f>'[1]Elem-HS'!O17</f>
        <v>402014.13199999998</v>
      </c>
      <c r="H14" s="23">
        <f t="shared" si="0"/>
        <v>0.35637996505845099</v>
      </c>
      <c r="P14" s="44" t="s">
        <v>9</v>
      </c>
      <c r="Q14" s="45">
        <f>Table126544464[[#This Row],[FY 2018]]/Table126544464[[#This Row],[FY 2017]]-1</f>
        <v>0.2823529411764707</v>
      </c>
      <c r="R14" s="42">
        <v>436</v>
      </c>
      <c r="S14" s="30">
        <v>340</v>
      </c>
      <c r="T14" s="44">
        <v>528</v>
      </c>
    </row>
    <row r="15" spans="2:20" ht="15" customHeight="1" x14ac:dyDescent="0.3">
      <c r="B15" s="11" t="s">
        <v>11</v>
      </c>
      <c r="C15" s="26">
        <v>387482.03380000003</v>
      </c>
      <c r="D15" s="19">
        <v>365847.03999999998</v>
      </c>
      <c r="E15" s="19">
        <v>400260.30000000005</v>
      </c>
      <c r="F15" s="19">
        <v>336284.62400000001</v>
      </c>
      <c r="G15" s="19">
        <f>'[1]Elem-HS'!O18</f>
        <v>362630.96400000004</v>
      </c>
      <c r="H15" s="23">
        <f t="shared" si="0"/>
        <v>7.8345360208916429E-2</v>
      </c>
      <c r="P15" s="44" t="s">
        <v>10</v>
      </c>
      <c r="Q15" s="45">
        <f>Table126544464[[#This Row],[FY 2018]]/Table126544464[[#This Row],[FY 2017]]-1</f>
        <v>9.0909090909090828E-2</v>
      </c>
      <c r="R15" s="42">
        <v>384</v>
      </c>
      <c r="S15" s="30">
        <v>352</v>
      </c>
      <c r="T15" s="44">
        <v>268</v>
      </c>
    </row>
    <row r="16" spans="2:20" ht="15" customHeight="1" x14ac:dyDescent="0.3">
      <c r="B16" s="11" t="s">
        <v>12</v>
      </c>
      <c r="C16" s="26">
        <v>495429.26709999994</v>
      </c>
      <c r="D16" s="19">
        <v>418841.74</v>
      </c>
      <c r="E16" s="19">
        <v>408049.99199999997</v>
      </c>
      <c r="F16" s="19">
        <v>359412.11599999998</v>
      </c>
      <c r="G16" s="19">
        <f>'[1]Elem-HS'!O19</f>
        <v>411462.49199999997</v>
      </c>
      <c r="H16" s="23">
        <f t="shared" si="0"/>
        <v>0.14482087187066334</v>
      </c>
      <c r="P16" s="44" t="s">
        <v>11</v>
      </c>
      <c r="Q16" s="45">
        <f>Table126544464[[#This Row],[FY 2018]]/Table126544464[[#This Row],[FY 2017]]-1</f>
        <v>0.26363636363636367</v>
      </c>
      <c r="R16" s="42">
        <v>278</v>
      </c>
      <c r="S16" s="30">
        <v>220</v>
      </c>
      <c r="T16" s="44">
        <v>213</v>
      </c>
    </row>
    <row r="17" spans="2:20" ht="15" customHeight="1" x14ac:dyDescent="0.3">
      <c r="B17" s="12" t="s">
        <v>13</v>
      </c>
      <c r="C17" s="26">
        <v>387042.58679999999</v>
      </c>
      <c r="D17" s="19">
        <v>354512.44</v>
      </c>
      <c r="E17" s="19">
        <v>384093.64399999997</v>
      </c>
      <c r="F17" s="19">
        <v>294814.46799999999</v>
      </c>
      <c r="G17" s="19">
        <f>'[1]Elem-HS'!O20</f>
        <v>337502.36799999996</v>
      </c>
      <c r="H17" s="23">
        <f t="shared" si="0"/>
        <v>0.14479581103869016</v>
      </c>
      <c r="P17" s="44" t="s">
        <v>12</v>
      </c>
      <c r="Q17" s="45">
        <f>Table126544464[[#This Row],[FY 2018]]/Table126544464[[#This Row],[FY 2017]]-1</f>
        <v>0.64259927797833938</v>
      </c>
      <c r="R17" s="42">
        <v>455</v>
      </c>
      <c r="S17" s="30">
        <v>277</v>
      </c>
      <c r="T17" s="44">
        <v>251</v>
      </c>
    </row>
    <row r="18" spans="2:20" ht="15" customHeight="1" x14ac:dyDescent="0.3">
      <c r="B18" s="13" t="s">
        <v>16</v>
      </c>
      <c r="C18" s="20">
        <f>IF(C6="","",AVERAGE(C6:C17))</f>
        <v>534954.92144166667</v>
      </c>
      <c r="D18" s="20">
        <f t="shared" ref="D18:G18" si="1">IF(D6="","",AVERAGE(D6:D17))</f>
        <v>491973.60000000009</v>
      </c>
      <c r="E18" s="20">
        <f t="shared" si="1"/>
        <v>441877.38466666662</v>
      </c>
      <c r="F18" s="20">
        <f t="shared" si="1"/>
        <v>417518.09700000007</v>
      </c>
      <c r="G18" s="20">
        <f t="shared" si="1"/>
        <v>433751.1316666666</v>
      </c>
      <c r="H18" s="50">
        <f t="shared" ref="H18" si="2">(G18-F18)/F18</f>
        <v>3.8879834870167378E-2</v>
      </c>
      <c r="P18" s="44" t="s">
        <v>13</v>
      </c>
      <c r="Q18" s="45">
        <f>Table126544464[[#This Row],[FY 2018]]/Table126544464[[#This Row],[FY 2017]]-1</f>
        <v>0.25336322869955152</v>
      </c>
      <c r="R18" s="42">
        <v>559</v>
      </c>
      <c r="S18" s="30">
        <v>446</v>
      </c>
      <c r="T18" s="44">
        <v>640</v>
      </c>
    </row>
    <row r="19" spans="2:20" ht="15" customHeight="1" thickBot="1" x14ac:dyDescent="0.35">
      <c r="B19" s="14" t="s">
        <v>15</v>
      </c>
      <c r="C19" s="21">
        <f t="shared" ref="C19:G19" si="3">IF(C6="","",SUM(C6:C17))</f>
        <v>6419459.0573000005</v>
      </c>
      <c r="D19" s="21">
        <f>IF(D6="","",SUM(D6:D17))</f>
        <v>5903683.2000000011</v>
      </c>
      <c r="E19" s="21">
        <f t="shared" si="3"/>
        <v>5302528.6159999995</v>
      </c>
      <c r="F19" s="21">
        <f t="shared" si="3"/>
        <v>5010217.1640000008</v>
      </c>
      <c r="G19" s="21">
        <f t="shared" si="3"/>
        <v>5205013.5799999991</v>
      </c>
      <c r="H19" s="24" t="s">
        <v>18</v>
      </c>
      <c r="P19" s="46" t="s">
        <v>28</v>
      </c>
      <c r="Q19" s="47">
        <f>SUBTOTAL(101,Table126544464[% Change])</f>
        <v>0.17060150683207906</v>
      </c>
      <c r="R19" s="30">
        <f>SUBTOTAL(109,Table126544464[FY 2018])</f>
        <v>5671</v>
      </c>
      <c r="S19" s="30">
        <f>SUBTOTAL(109,Table126544464[FY 2017])</f>
        <v>5029</v>
      </c>
      <c r="T19" s="1">
        <f>SUBTOTAL(109,Table126544464[FY 2016])</f>
        <v>4884</v>
      </c>
    </row>
    <row r="20" spans="2:20" ht="15" thickBot="1" x14ac:dyDescent="0.35">
      <c r="B20" s="5"/>
      <c r="C20" s="5"/>
      <c r="D20" s="5"/>
      <c r="E20" s="5"/>
      <c r="F20" s="5"/>
      <c r="G20" s="5"/>
      <c r="H20" s="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2:20" ht="18" x14ac:dyDescent="0.35">
      <c r="B21" s="3" t="s">
        <v>19</v>
      </c>
      <c r="C21" s="4"/>
      <c r="D21" s="4"/>
      <c r="E21" s="68" t="s">
        <v>35</v>
      </c>
      <c r="F21" s="4"/>
      <c r="G21" s="4"/>
      <c r="H21" s="53" t="s">
        <v>2</v>
      </c>
      <c r="I21" s="6"/>
      <c r="J21" s="6"/>
      <c r="K21" s="6"/>
      <c r="L21" s="6"/>
      <c r="M21" s="6"/>
      <c r="N21" s="6"/>
      <c r="O21" s="6"/>
    </row>
    <row r="22" spans="2:20" ht="15" customHeight="1" x14ac:dyDescent="0.3">
      <c r="B22" s="49" t="s">
        <v>0</v>
      </c>
      <c r="C22" s="32" t="s">
        <v>1</v>
      </c>
      <c r="D22" s="32">
        <v>2015</v>
      </c>
      <c r="E22" s="32">
        <v>2016</v>
      </c>
      <c r="F22" s="32">
        <v>2017</v>
      </c>
      <c r="G22" s="32">
        <v>2018</v>
      </c>
      <c r="H22" s="52" t="s">
        <v>29</v>
      </c>
      <c r="I22" s="7"/>
      <c r="J22" s="7"/>
      <c r="K22" s="7"/>
      <c r="L22" s="7"/>
      <c r="M22" s="7"/>
      <c r="N22" s="7"/>
      <c r="O22" s="7"/>
    </row>
    <row r="23" spans="2:20" ht="15" customHeight="1" x14ac:dyDescent="0.3">
      <c r="B23" s="11" t="s">
        <v>3</v>
      </c>
      <c r="C23" s="25">
        <v>89164</v>
      </c>
      <c r="D23" s="25">
        <v>84364</v>
      </c>
      <c r="E23" s="19">
        <v>112264</v>
      </c>
      <c r="F23" s="19">
        <v>109568</v>
      </c>
      <c r="G23" s="19">
        <f>'[1]Elem-HS'!E9</f>
        <v>103864</v>
      </c>
      <c r="H23" s="23">
        <f>IFERROR((G23-F23)/F23,0)</f>
        <v>-5.2058995327102807E-2</v>
      </c>
      <c r="I23" s="6"/>
      <c r="J23" s="6"/>
      <c r="K23" s="6"/>
      <c r="L23" s="6"/>
      <c r="M23" s="6"/>
      <c r="N23" s="6"/>
      <c r="O23" s="6"/>
    </row>
    <row r="24" spans="2:20" ht="15" customHeight="1" x14ac:dyDescent="0.3">
      <c r="B24" s="11" t="s">
        <v>4</v>
      </c>
      <c r="C24" s="25">
        <v>154268</v>
      </c>
      <c r="D24" s="25">
        <v>141975</v>
      </c>
      <c r="E24" s="19">
        <v>138675</v>
      </c>
      <c r="F24" s="19">
        <v>150670</v>
      </c>
      <c r="G24" s="19">
        <f>'[1]Elem-HS'!E10</f>
        <v>115568</v>
      </c>
      <c r="H24" s="23">
        <f t="shared" ref="H24:H34" si="4">IFERROR((G24-F24)/F24,0)</f>
        <v>-0.23297272184243711</v>
      </c>
      <c r="I24" s="6"/>
      <c r="J24" s="6"/>
      <c r="K24" s="6"/>
      <c r="L24" s="6"/>
      <c r="M24" s="6"/>
      <c r="N24" s="6"/>
      <c r="O24" s="6"/>
    </row>
    <row r="25" spans="2:20" ht="15" customHeight="1" x14ac:dyDescent="0.3">
      <c r="B25" s="11" t="s">
        <v>5</v>
      </c>
      <c r="C25" s="25">
        <v>136585</v>
      </c>
      <c r="D25" s="25">
        <v>114076</v>
      </c>
      <c r="E25" s="19">
        <v>122178</v>
      </c>
      <c r="F25" s="19">
        <v>138375</v>
      </c>
      <c r="G25" s="19">
        <f>'[1]Elem-HS'!E11</f>
        <v>119784</v>
      </c>
      <c r="H25" s="23">
        <f t="shared" si="4"/>
        <v>-0.13435230352303523</v>
      </c>
      <c r="I25" s="6"/>
      <c r="J25" s="6"/>
      <c r="K25" s="6"/>
      <c r="L25" s="6"/>
      <c r="M25" s="6"/>
      <c r="N25" s="6"/>
      <c r="O25" s="6"/>
    </row>
    <row r="26" spans="2:20" ht="15" customHeight="1" x14ac:dyDescent="0.3">
      <c r="B26" s="11" t="s">
        <v>6</v>
      </c>
      <c r="C26" s="25">
        <v>98780</v>
      </c>
      <c r="D26" s="25">
        <v>84983</v>
      </c>
      <c r="E26" s="19">
        <v>84383</v>
      </c>
      <c r="F26" s="19">
        <v>87089</v>
      </c>
      <c r="G26" s="19">
        <f>'[1]Elem-HS'!E12</f>
        <v>84083</v>
      </c>
      <c r="H26" s="23">
        <f t="shared" si="4"/>
        <v>-3.4516414242900938E-2</v>
      </c>
      <c r="I26" s="6"/>
      <c r="J26" s="6"/>
      <c r="K26" s="6"/>
      <c r="L26" s="6"/>
      <c r="M26" s="6"/>
      <c r="N26" s="6"/>
      <c r="O26" s="6"/>
    </row>
    <row r="27" spans="2:20" ht="15" customHeight="1" x14ac:dyDescent="0.3">
      <c r="B27" s="11" t="s">
        <v>7</v>
      </c>
      <c r="C27" s="25">
        <v>93702</v>
      </c>
      <c r="D27" s="25">
        <v>112603</v>
      </c>
      <c r="E27" s="19">
        <v>106303</v>
      </c>
      <c r="F27" s="19">
        <v>88297</v>
      </c>
      <c r="G27" s="19">
        <f>'[1]Elem-HS'!E13</f>
        <v>83793</v>
      </c>
      <c r="H27" s="23">
        <f t="shared" si="4"/>
        <v>-5.100966057736956E-2</v>
      </c>
      <c r="I27" s="6"/>
      <c r="J27" s="6"/>
      <c r="K27" s="6"/>
      <c r="L27" s="6"/>
      <c r="M27" s="6"/>
      <c r="N27" s="6"/>
      <c r="O27" s="6"/>
    </row>
    <row r="28" spans="2:20" ht="15" customHeight="1" x14ac:dyDescent="0.3">
      <c r="B28" s="11" t="s">
        <v>14</v>
      </c>
      <c r="C28" s="25">
        <v>83800</v>
      </c>
      <c r="D28" s="25">
        <v>86800</v>
      </c>
      <c r="E28" s="19">
        <v>82007</v>
      </c>
      <c r="F28" s="19">
        <v>100307</v>
      </c>
      <c r="G28" s="19">
        <f>'[1]Elem-HS'!E14</f>
        <v>101507</v>
      </c>
      <c r="H28" s="23">
        <f t="shared" si="4"/>
        <v>1.1963272752649367E-2</v>
      </c>
      <c r="I28" s="6"/>
      <c r="J28" s="6"/>
      <c r="K28" s="6"/>
      <c r="L28" s="6"/>
      <c r="M28" s="6"/>
      <c r="N28" s="6"/>
      <c r="O28" s="6"/>
    </row>
    <row r="29" spans="2:20" ht="15" customHeight="1" x14ac:dyDescent="0.3">
      <c r="B29" s="11" t="s">
        <v>8</v>
      </c>
      <c r="C29" s="25">
        <v>93392</v>
      </c>
      <c r="D29" s="25">
        <v>114398</v>
      </c>
      <c r="E29" s="19">
        <v>105691</v>
      </c>
      <c r="F29" s="19">
        <v>93692</v>
      </c>
      <c r="G29" s="19">
        <f>'[1]Elem-HS'!E15</f>
        <v>99692</v>
      </c>
      <c r="H29" s="23">
        <f t="shared" si="4"/>
        <v>6.4039619177731294E-2</v>
      </c>
      <c r="I29" s="6"/>
      <c r="J29" s="6"/>
      <c r="K29" s="6"/>
      <c r="L29" s="6"/>
      <c r="M29" s="6"/>
      <c r="N29" s="6"/>
      <c r="O29" s="6"/>
    </row>
    <row r="30" spans="2:20" ht="15" customHeight="1" x14ac:dyDescent="0.3">
      <c r="B30" s="11" t="s">
        <v>9</v>
      </c>
      <c r="C30" s="25">
        <v>99606</v>
      </c>
      <c r="D30" s="25">
        <v>124588</v>
      </c>
      <c r="E30" s="19">
        <v>101183</v>
      </c>
      <c r="F30" s="19">
        <v>83486</v>
      </c>
      <c r="G30" s="19">
        <f>'[1]Elem-HS'!E16</f>
        <v>91286</v>
      </c>
      <c r="H30" s="23">
        <f t="shared" si="4"/>
        <v>9.3428838368109626E-2</v>
      </c>
      <c r="I30" s="6"/>
      <c r="J30" s="6"/>
      <c r="K30" s="6"/>
      <c r="L30" s="6"/>
      <c r="M30" s="6"/>
      <c r="N30" s="6"/>
      <c r="O30" s="6"/>
    </row>
    <row r="31" spans="2:20" ht="15" customHeight="1" x14ac:dyDescent="0.3">
      <c r="B31" s="11" t="s">
        <v>10</v>
      </c>
      <c r="C31" s="25">
        <v>99681</v>
      </c>
      <c r="D31" s="25">
        <v>81978</v>
      </c>
      <c r="E31" s="19">
        <v>93981</v>
      </c>
      <c r="F31" s="19">
        <v>81679</v>
      </c>
      <c r="G31" s="19">
        <f>'[1]Elem-HS'!E17</f>
        <v>85886</v>
      </c>
      <c r="H31" s="23">
        <f t="shared" si="4"/>
        <v>5.1506507180548243E-2</v>
      </c>
      <c r="I31" s="6"/>
      <c r="J31" s="6"/>
      <c r="K31" s="6"/>
      <c r="L31" s="6"/>
      <c r="M31" s="6"/>
      <c r="N31" s="6"/>
      <c r="O31" s="6"/>
    </row>
    <row r="32" spans="2:20" ht="15" customHeight="1" x14ac:dyDescent="0.3">
      <c r="B32" s="11" t="s">
        <v>11</v>
      </c>
      <c r="C32" s="25">
        <v>101173</v>
      </c>
      <c r="D32" s="25">
        <v>85570</v>
      </c>
      <c r="E32" s="19">
        <v>95475</v>
      </c>
      <c r="F32" s="19">
        <v>88577</v>
      </c>
      <c r="G32" s="19">
        <f>'[1]Elem-HS'!E18</f>
        <v>75972</v>
      </c>
      <c r="H32" s="23">
        <f t="shared" si="4"/>
        <v>-0.14230556464996558</v>
      </c>
      <c r="I32" s="6"/>
      <c r="J32" s="6"/>
      <c r="K32" s="6"/>
      <c r="L32" s="6"/>
      <c r="M32" s="6"/>
      <c r="N32" s="6"/>
      <c r="O32" s="6"/>
    </row>
    <row r="33" spans="2:15" ht="15" customHeight="1" x14ac:dyDescent="0.3">
      <c r="B33" s="11" t="s">
        <v>12</v>
      </c>
      <c r="C33" s="25">
        <v>133570</v>
      </c>
      <c r="D33" s="25">
        <v>108370</v>
      </c>
      <c r="E33" s="19">
        <v>95466</v>
      </c>
      <c r="F33" s="19">
        <v>93968</v>
      </c>
      <c r="G33" s="19">
        <f>'[1]Elem-HS'!E19</f>
        <v>105966</v>
      </c>
      <c r="H33" s="23">
        <f t="shared" si="4"/>
        <v>0.12768176400476758</v>
      </c>
      <c r="I33" s="6"/>
      <c r="J33" s="6"/>
      <c r="K33" s="6"/>
      <c r="L33" s="6"/>
      <c r="M33" s="6"/>
      <c r="N33" s="6"/>
      <c r="O33" s="6"/>
    </row>
    <row r="34" spans="2:15" ht="15" customHeight="1" x14ac:dyDescent="0.3">
      <c r="B34" s="12" t="s">
        <v>13</v>
      </c>
      <c r="C34" s="25">
        <v>107160</v>
      </c>
      <c r="D34" s="25">
        <v>97870</v>
      </c>
      <c r="E34" s="19">
        <v>105062</v>
      </c>
      <c r="F34" s="19">
        <v>80464</v>
      </c>
      <c r="G34" s="19">
        <f>'[1]Elem-HS'!E20</f>
        <v>92764</v>
      </c>
      <c r="H34" s="23">
        <f t="shared" si="4"/>
        <v>0.15286339232451779</v>
      </c>
      <c r="I34" s="6"/>
      <c r="J34" s="6"/>
      <c r="K34" s="6"/>
      <c r="L34" s="6"/>
      <c r="M34" s="6"/>
      <c r="N34" s="6"/>
      <c r="O34" s="6"/>
    </row>
    <row r="35" spans="2:15" ht="15" customHeight="1" x14ac:dyDescent="0.3">
      <c r="B35" s="13" t="s">
        <v>16</v>
      </c>
      <c r="C35" s="20">
        <f t="shared" ref="C35:F35" si="5">IF(C23="","",AVERAGE(C23:C34))</f>
        <v>107573.41666666667</v>
      </c>
      <c r="D35" s="20">
        <f t="shared" si="5"/>
        <v>103131.25</v>
      </c>
      <c r="E35" s="20">
        <f t="shared" si="5"/>
        <v>103555.66666666667</v>
      </c>
      <c r="F35" s="20">
        <f t="shared" si="5"/>
        <v>99681</v>
      </c>
      <c r="G35" s="20">
        <f>IF(G23="","",AVERAGE(G23:G34))</f>
        <v>96680.416666666672</v>
      </c>
      <c r="H35" s="50">
        <f t="shared" ref="H35" si="6">(G35-F35)/F35</f>
        <v>-3.010185826118647E-2</v>
      </c>
      <c r="I35" s="6"/>
      <c r="J35" s="6"/>
      <c r="K35" s="6"/>
      <c r="L35" s="6"/>
      <c r="M35" s="6"/>
      <c r="N35" s="6"/>
      <c r="O35" s="6"/>
    </row>
    <row r="36" spans="2:15" ht="15" customHeight="1" thickBot="1" x14ac:dyDescent="0.35">
      <c r="B36" s="14" t="s">
        <v>15</v>
      </c>
      <c r="C36" s="21">
        <f t="shared" ref="C36" si="7">IF(C23="","",SUM(C23:C34))</f>
        <v>1290881</v>
      </c>
      <c r="D36" s="21">
        <f>IF(D23="","",SUM(D23:D34))</f>
        <v>1237575</v>
      </c>
      <c r="E36" s="21">
        <f t="shared" ref="E36:G36" si="8">IF(E23="","",SUM(E23:E34))</f>
        <v>1242668</v>
      </c>
      <c r="F36" s="21">
        <f t="shared" si="8"/>
        <v>1196172</v>
      </c>
      <c r="G36" s="21">
        <f t="shared" si="8"/>
        <v>1160165</v>
      </c>
      <c r="H36" s="24" t="s">
        <v>18</v>
      </c>
      <c r="I36" s="6"/>
      <c r="J36" s="6"/>
      <c r="K36" s="6"/>
      <c r="L36" s="6"/>
      <c r="M36" s="6"/>
      <c r="N36" s="6"/>
      <c r="O36" s="6"/>
    </row>
    <row r="37" spans="2:15" x14ac:dyDescent="0.3">
      <c r="B37" s="5"/>
      <c r="C37" s="5"/>
      <c r="D37" s="5"/>
      <c r="E37" s="5"/>
      <c r="F37" s="5"/>
      <c r="G37" s="5"/>
      <c r="H37" s="5"/>
      <c r="I37" s="6"/>
      <c r="J37" s="6"/>
      <c r="K37" s="6"/>
      <c r="L37" s="6"/>
      <c r="M37" s="6"/>
      <c r="N37" s="6"/>
      <c r="O37" s="6"/>
    </row>
    <row r="38" spans="2:15" ht="7.5" customHeight="1" thickBot="1" x14ac:dyDescent="0.35">
      <c r="B38" s="5"/>
      <c r="C38" s="5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  <c r="O38" s="6"/>
    </row>
    <row r="39" spans="2:15" ht="18" x14ac:dyDescent="0.35">
      <c r="B39" s="3" t="s">
        <v>20</v>
      </c>
      <c r="C39" s="4"/>
      <c r="D39" s="4"/>
      <c r="E39" s="68" t="s">
        <v>35</v>
      </c>
      <c r="F39" s="4"/>
      <c r="G39" s="4"/>
      <c r="H39" s="53" t="s">
        <v>2</v>
      </c>
      <c r="I39" s="6"/>
      <c r="J39" s="6"/>
      <c r="K39" s="6"/>
      <c r="L39" s="6"/>
      <c r="M39" s="6"/>
      <c r="N39" s="6"/>
      <c r="O39" s="6"/>
    </row>
    <row r="40" spans="2:15" ht="15" customHeight="1" x14ac:dyDescent="0.3">
      <c r="B40" s="51" t="s">
        <v>0</v>
      </c>
      <c r="C40" s="33" t="s">
        <v>1</v>
      </c>
      <c r="D40" s="33">
        <v>2015</v>
      </c>
      <c r="E40" s="33">
        <v>2016</v>
      </c>
      <c r="F40" s="33">
        <v>2017</v>
      </c>
      <c r="G40" s="33">
        <v>2018</v>
      </c>
      <c r="H40" s="52" t="s">
        <v>29</v>
      </c>
    </row>
    <row r="41" spans="2:15" ht="15" customHeight="1" x14ac:dyDescent="0.3">
      <c r="B41" s="16" t="s">
        <v>3</v>
      </c>
      <c r="C41" s="19">
        <v>110.01</v>
      </c>
      <c r="D41" s="19">
        <v>134</v>
      </c>
      <c r="E41" s="19">
        <v>160</v>
      </c>
      <c r="F41" s="19">
        <v>164</v>
      </c>
      <c r="G41" s="19">
        <f>'[1]District Summary'!F11</f>
        <v>140</v>
      </c>
      <c r="H41" s="23">
        <f>IFERROR((G41-F41)/F41,0)</f>
        <v>-0.14634146341463414</v>
      </c>
    </row>
    <row r="42" spans="2:15" ht="15" customHeight="1" x14ac:dyDescent="0.3">
      <c r="B42" s="16" t="s">
        <v>4</v>
      </c>
      <c r="C42" s="19">
        <v>233.27500000000001</v>
      </c>
      <c r="D42" s="19">
        <v>123</v>
      </c>
      <c r="E42" s="19">
        <v>252</v>
      </c>
      <c r="F42" s="19">
        <v>207</v>
      </c>
      <c r="G42" s="19">
        <f>'[1]District Summary'!F12</f>
        <v>197</v>
      </c>
      <c r="H42" s="23">
        <f t="shared" ref="H42:H52" si="9">IFERROR((G42-F42)/F42,0)</f>
        <v>-4.8309178743961352E-2</v>
      </c>
    </row>
    <row r="43" spans="2:15" ht="15" customHeight="1" x14ac:dyDescent="0.3">
      <c r="B43" s="16" t="s">
        <v>5</v>
      </c>
      <c r="C43" s="19">
        <v>307.49900000000002</v>
      </c>
      <c r="D43" s="19">
        <v>249</v>
      </c>
      <c r="E43" s="19">
        <v>340</v>
      </c>
      <c r="F43" s="19">
        <v>399</v>
      </c>
      <c r="G43" s="19">
        <f>'[1]District Summary'!F13</f>
        <v>373</v>
      </c>
      <c r="H43" s="23">
        <f t="shared" si="9"/>
        <v>-6.5162907268170422E-2</v>
      </c>
    </row>
    <row r="44" spans="2:15" ht="15" customHeight="1" x14ac:dyDescent="0.3">
      <c r="B44" s="16" t="s">
        <v>6</v>
      </c>
      <c r="C44" s="19">
        <v>257.13299999999998</v>
      </c>
      <c r="D44" s="19">
        <v>213</v>
      </c>
      <c r="E44" s="19">
        <v>381</v>
      </c>
      <c r="F44" s="19">
        <v>332</v>
      </c>
      <c r="G44" s="19">
        <f>'[1]District Summary'!F14</f>
        <v>250</v>
      </c>
      <c r="H44" s="23">
        <f t="shared" si="9"/>
        <v>-0.24698795180722891</v>
      </c>
    </row>
    <row r="45" spans="2:15" ht="15" customHeight="1" x14ac:dyDescent="0.3">
      <c r="B45" s="16" t="s">
        <v>7</v>
      </c>
      <c r="C45" s="19">
        <v>440.04199999999997</v>
      </c>
      <c r="D45" s="19">
        <v>992</v>
      </c>
      <c r="E45" s="19">
        <v>731</v>
      </c>
      <c r="F45" s="19">
        <v>434</v>
      </c>
      <c r="G45" s="19">
        <f>'[1]District Summary'!F15</f>
        <v>948</v>
      </c>
      <c r="H45" s="23">
        <f t="shared" si="9"/>
        <v>1.1843317972350231</v>
      </c>
    </row>
    <row r="46" spans="2:15" ht="15" customHeight="1" x14ac:dyDescent="0.3">
      <c r="B46" s="16" t="s">
        <v>14</v>
      </c>
      <c r="C46" s="19">
        <v>3622.3919999999998</v>
      </c>
      <c r="D46" s="19">
        <v>2756</v>
      </c>
      <c r="E46" s="19">
        <v>976</v>
      </c>
      <c r="F46" s="19">
        <v>1804</v>
      </c>
      <c r="G46" s="19">
        <f>'[1]District Summary'!F16</f>
        <v>1814</v>
      </c>
      <c r="H46" s="23">
        <f t="shared" si="9"/>
        <v>5.5432372505543242E-3</v>
      </c>
    </row>
    <row r="47" spans="2:15" ht="15" customHeight="1" x14ac:dyDescent="0.3">
      <c r="B47" s="16" t="s">
        <v>8</v>
      </c>
      <c r="C47" s="19">
        <v>5641.0169999999998</v>
      </c>
      <c r="D47" s="19">
        <v>3881</v>
      </c>
      <c r="E47" s="19">
        <v>2117</v>
      </c>
      <c r="F47" s="19">
        <v>2843</v>
      </c>
      <c r="G47" s="19">
        <f>'[1]District Summary'!F17</f>
        <v>4063</v>
      </c>
      <c r="H47" s="23">
        <f t="shared" si="9"/>
        <v>0.42912416461484348</v>
      </c>
    </row>
    <row r="48" spans="2:15" ht="15" customHeight="1" x14ac:dyDescent="0.3">
      <c r="B48" s="16" t="s">
        <v>9</v>
      </c>
      <c r="C48" s="19">
        <v>4373.9089999999997</v>
      </c>
      <c r="D48" s="19">
        <v>3023</v>
      </c>
      <c r="E48" s="19">
        <v>2539</v>
      </c>
      <c r="F48" s="19">
        <v>1767</v>
      </c>
      <c r="G48" s="19">
        <f>'[1]District Summary'!F18</f>
        <v>3078</v>
      </c>
      <c r="H48" s="23">
        <f t="shared" si="9"/>
        <v>0.74193548387096775</v>
      </c>
    </row>
    <row r="49" spans="2:8" ht="15" customHeight="1" x14ac:dyDescent="0.3">
      <c r="B49" s="16" t="s">
        <v>10</v>
      </c>
      <c r="C49" s="19">
        <v>3591.9070000000002</v>
      </c>
      <c r="D49" s="19">
        <v>3571</v>
      </c>
      <c r="E49" s="19">
        <v>1057</v>
      </c>
      <c r="F49" s="19">
        <v>172</v>
      </c>
      <c r="G49" s="19">
        <f>'[1]District Summary'!F19</f>
        <v>1334</v>
      </c>
      <c r="H49" s="23">
        <f t="shared" si="9"/>
        <v>6.7558139534883717</v>
      </c>
    </row>
    <row r="50" spans="2:8" ht="15" customHeight="1" x14ac:dyDescent="0.3">
      <c r="B50" s="16" t="s">
        <v>11</v>
      </c>
      <c r="C50" s="19">
        <v>410.88200000000001</v>
      </c>
      <c r="D50" s="19">
        <v>718</v>
      </c>
      <c r="E50" s="19">
        <v>724</v>
      </c>
      <c r="F50" s="19">
        <v>331</v>
      </c>
      <c r="G50" s="19">
        <f>'[1]District Summary'!F20</f>
        <v>1135</v>
      </c>
      <c r="H50" s="23">
        <f t="shared" si="9"/>
        <v>2.4290030211480365</v>
      </c>
    </row>
    <row r="51" spans="2:8" ht="15" customHeight="1" x14ac:dyDescent="0.3">
      <c r="B51" s="16" t="s">
        <v>12</v>
      </c>
      <c r="C51" s="19">
        <v>385.69900000000001</v>
      </c>
      <c r="D51" s="19">
        <v>477</v>
      </c>
      <c r="E51" s="19">
        <v>800</v>
      </c>
      <c r="F51" s="19">
        <v>377</v>
      </c>
      <c r="G51" s="19">
        <f>'[1]District Summary'!F21</f>
        <v>485</v>
      </c>
      <c r="H51" s="23">
        <f t="shared" si="9"/>
        <v>0.28647214854111408</v>
      </c>
    </row>
    <row r="52" spans="2:8" ht="15" customHeight="1" x14ac:dyDescent="0.3">
      <c r="B52" s="17" t="s">
        <v>13</v>
      </c>
      <c r="C52" s="19">
        <v>208.09200000000001</v>
      </c>
      <c r="D52" s="19">
        <v>200</v>
      </c>
      <c r="E52" s="19">
        <v>249</v>
      </c>
      <c r="F52" s="19">
        <v>197</v>
      </c>
      <c r="G52" s="22">
        <f>'[1]District Summary'!F22</f>
        <v>204</v>
      </c>
      <c r="H52" s="23">
        <f t="shared" si="9"/>
        <v>3.553299492385787E-2</v>
      </c>
    </row>
    <row r="53" spans="2:8" ht="15" customHeight="1" x14ac:dyDescent="0.3">
      <c r="B53" s="18" t="s">
        <v>16</v>
      </c>
      <c r="C53" s="20">
        <f t="shared" ref="C53:F53" si="10">IF(C41="","",AVERAGE(C41:C52))</f>
        <v>1631.8214166666667</v>
      </c>
      <c r="D53" s="20">
        <f t="shared" si="10"/>
        <v>1361.4166666666667</v>
      </c>
      <c r="E53" s="20">
        <f t="shared" si="10"/>
        <v>860.5</v>
      </c>
      <c r="F53" s="20">
        <f t="shared" si="10"/>
        <v>752.25</v>
      </c>
      <c r="G53" s="20">
        <f>IF(G41="","",AVERAGE(G41:G52))</f>
        <v>1168.4166666666667</v>
      </c>
      <c r="H53" s="50">
        <f t="shared" ref="H53" si="11">(G53-F53)/F53</f>
        <v>0.55322920128503383</v>
      </c>
    </row>
    <row r="54" spans="2:8" ht="15" customHeight="1" thickBot="1" x14ac:dyDescent="0.35">
      <c r="B54" s="14" t="s">
        <v>15</v>
      </c>
      <c r="C54" s="21">
        <f t="shared" ref="C54" si="12">IF(C41="","",SUM(C41:C52))</f>
        <v>19581.857</v>
      </c>
      <c r="D54" s="21">
        <f>IF(D41="","",SUM(D41:D52))</f>
        <v>16337</v>
      </c>
      <c r="E54" s="21">
        <f t="shared" ref="E54:G54" si="13">IF(E41="","",SUM(E41:E52))</f>
        <v>10326</v>
      </c>
      <c r="F54" s="21">
        <f t="shared" si="13"/>
        <v>9027</v>
      </c>
      <c r="G54" s="21">
        <f t="shared" si="13"/>
        <v>14021</v>
      </c>
      <c r="H54" s="24" t="s">
        <v>18</v>
      </c>
    </row>
    <row r="55" spans="2:8" ht="15" thickBot="1" x14ac:dyDescent="0.35"/>
    <row r="56" spans="2:8" ht="18" x14ac:dyDescent="0.35">
      <c r="B56" s="3" t="s">
        <v>32</v>
      </c>
      <c r="C56" s="4"/>
      <c r="D56" s="4"/>
      <c r="E56" s="68" t="s">
        <v>35</v>
      </c>
      <c r="F56" s="4"/>
      <c r="G56" s="4"/>
      <c r="H56" s="58" t="s">
        <v>33</v>
      </c>
    </row>
    <row r="57" spans="2:8" ht="15" customHeight="1" x14ac:dyDescent="0.3">
      <c r="B57" s="59" t="s">
        <v>0</v>
      </c>
      <c r="C57" s="69">
        <v>2014</v>
      </c>
      <c r="D57" s="61">
        <v>2015</v>
      </c>
      <c r="E57" s="60">
        <v>2016</v>
      </c>
      <c r="F57" s="70">
        <v>2017</v>
      </c>
      <c r="G57" s="71">
        <v>2018</v>
      </c>
      <c r="H57" s="62" t="s">
        <v>34</v>
      </c>
    </row>
    <row r="58" spans="2:8" ht="15" customHeight="1" x14ac:dyDescent="0.3">
      <c r="B58" s="16" t="s">
        <v>3</v>
      </c>
      <c r="C58" s="19">
        <v>8854</v>
      </c>
      <c r="D58" s="19">
        <v>6915</v>
      </c>
      <c r="E58" s="19">
        <v>9518</v>
      </c>
      <c r="F58" s="63">
        <f>'[2]District Summary'!H30</f>
        <v>9772</v>
      </c>
      <c r="G58" s="63">
        <f>'[1]District Summary'!H30</f>
        <v>10323</v>
      </c>
      <c r="H58" s="23">
        <f>IFERROR((G58-F58)/F58,0)</f>
        <v>5.6385591485878017E-2</v>
      </c>
    </row>
    <row r="59" spans="2:8" ht="15" customHeight="1" x14ac:dyDescent="0.3">
      <c r="B59" s="16" t="s">
        <v>4</v>
      </c>
      <c r="C59" s="19">
        <v>11218</v>
      </c>
      <c r="D59" s="19">
        <v>11659</v>
      </c>
      <c r="E59" s="19">
        <v>11379</v>
      </c>
      <c r="F59" s="63">
        <f>'[2]District Summary'!H31</f>
        <v>13286</v>
      </c>
      <c r="G59" s="63">
        <f>'[1]District Summary'!H31</f>
        <v>11603</v>
      </c>
      <c r="H59" s="23">
        <f t="shared" ref="H59:H69" si="14">IFERROR((G59-F59)/F59,0)</f>
        <v>-0.12667469516784585</v>
      </c>
    </row>
    <row r="60" spans="2:8" ht="15" customHeight="1" x14ac:dyDescent="0.3">
      <c r="B60" s="16" t="s">
        <v>5</v>
      </c>
      <c r="C60" s="19">
        <v>10172</v>
      </c>
      <c r="D60" s="19">
        <v>9752</v>
      </c>
      <c r="E60" s="19">
        <v>10983</v>
      </c>
      <c r="F60" s="63">
        <f>'[2]District Summary'!H32</f>
        <v>12367</v>
      </c>
      <c r="G60" s="63">
        <f>'[1]District Summary'!H32</f>
        <v>10819</v>
      </c>
      <c r="H60" s="23">
        <f t="shared" si="14"/>
        <v>-0.12517182825260775</v>
      </c>
    </row>
    <row r="61" spans="2:8" ht="15" customHeight="1" x14ac:dyDescent="0.3">
      <c r="B61" s="16" t="s">
        <v>6</v>
      </c>
      <c r="C61" s="19">
        <v>9422</v>
      </c>
      <c r="D61" s="19">
        <v>7972</v>
      </c>
      <c r="E61" s="19">
        <v>8481</v>
      </c>
      <c r="F61" s="63">
        <f>'[2]District Summary'!H33</f>
        <v>9590</v>
      </c>
      <c r="G61" s="63">
        <f>'[1]District Summary'!H33</f>
        <v>8829</v>
      </c>
      <c r="H61" s="23">
        <f t="shared" si="14"/>
        <v>-7.9353493222106358E-2</v>
      </c>
    </row>
    <row r="62" spans="2:8" ht="15" customHeight="1" x14ac:dyDescent="0.3">
      <c r="B62" s="16" t="s">
        <v>7</v>
      </c>
      <c r="C62" s="19">
        <v>10819</v>
      </c>
      <c r="D62" s="19">
        <v>9464</v>
      </c>
      <c r="E62" s="19">
        <v>9608</v>
      </c>
      <c r="F62" s="63">
        <f>'[2]District Summary'!H34</f>
        <v>9121</v>
      </c>
      <c r="G62" s="63">
        <f>'[1]District Summary'!H34</f>
        <v>9222</v>
      </c>
      <c r="H62" s="23">
        <f t="shared" si="14"/>
        <v>1.1073347220699485E-2</v>
      </c>
    </row>
    <row r="63" spans="2:8" ht="15" customHeight="1" x14ac:dyDescent="0.3">
      <c r="B63" s="16" t="s">
        <v>14</v>
      </c>
      <c r="C63" s="19">
        <v>11634</v>
      </c>
      <c r="D63" s="19">
        <v>9721</v>
      </c>
      <c r="E63" s="19">
        <v>8806</v>
      </c>
      <c r="F63" s="63">
        <f>'[2]District Summary'!H35</f>
        <v>11064</v>
      </c>
      <c r="G63" s="63">
        <f>'[1]District Summary'!H35</f>
        <v>11321</v>
      </c>
      <c r="H63" s="23">
        <f t="shared" si="14"/>
        <v>2.3228488792480115E-2</v>
      </c>
    </row>
    <row r="64" spans="2:8" ht="15" customHeight="1" x14ac:dyDescent="0.3">
      <c r="B64" s="16" t="s">
        <v>8</v>
      </c>
      <c r="C64" s="19">
        <v>12515</v>
      </c>
      <c r="D64" s="19">
        <v>12504</v>
      </c>
      <c r="E64" s="19">
        <v>11364</v>
      </c>
      <c r="F64" s="63">
        <f>'[2]District Summary'!H36</f>
        <v>11489</v>
      </c>
      <c r="G64" s="63">
        <f>'[1]District Summary'!H36</f>
        <v>13806</v>
      </c>
      <c r="H64" s="23">
        <f t="shared" si="14"/>
        <v>0.20167116372182087</v>
      </c>
    </row>
    <row r="65" spans="2:8" ht="15" customHeight="1" x14ac:dyDescent="0.3">
      <c r="B65" s="16" t="s">
        <v>9</v>
      </c>
      <c r="C65" s="19">
        <v>10557</v>
      </c>
      <c r="D65" s="19">
        <v>11869</v>
      </c>
      <c r="E65" s="19">
        <v>11106</v>
      </c>
      <c r="F65" s="63">
        <f>'[2]District Summary'!H37</f>
        <v>10132</v>
      </c>
      <c r="G65" s="63">
        <f>'[1]District Summary'!H37</f>
        <v>12023</v>
      </c>
      <c r="H65" s="23">
        <f t="shared" si="14"/>
        <v>0.18663639952625347</v>
      </c>
    </row>
    <row r="66" spans="2:8" ht="15" customHeight="1" x14ac:dyDescent="0.3">
      <c r="B66" s="16" t="s">
        <v>10</v>
      </c>
      <c r="C66" s="19">
        <v>9896</v>
      </c>
      <c r="D66" s="19">
        <v>9923</v>
      </c>
      <c r="E66" s="19">
        <v>10067</v>
      </c>
      <c r="F66" s="63">
        <f>'[2]District Summary'!H38</f>
        <v>8886</v>
      </c>
      <c r="G66" s="63">
        <f>'[1]District Summary'!H38</f>
        <v>9574</v>
      </c>
      <c r="H66" s="23">
        <f t="shared" si="14"/>
        <v>7.7425163178032858E-2</v>
      </c>
    </row>
    <row r="67" spans="2:8" ht="15" customHeight="1" x14ac:dyDescent="0.3">
      <c r="B67" s="16" t="s">
        <v>11</v>
      </c>
      <c r="C67" s="19">
        <v>8961</v>
      </c>
      <c r="D67" s="19">
        <v>7864</v>
      </c>
      <c r="E67" s="19">
        <v>9465</v>
      </c>
      <c r="F67" s="63">
        <f>'[2]District Summary'!H39</f>
        <v>8945</v>
      </c>
      <c r="G67" s="63">
        <f>'[1]District Summary'!H39</f>
        <v>9054</v>
      </c>
      <c r="H67" s="23">
        <f t="shared" si="14"/>
        <v>1.2185578535494689E-2</v>
      </c>
    </row>
    <row r="68" spans="2:8" ht="15" customHeight="1" x14ac:dyDescent="0.3">
      <c r="B68" s="16" t="s">
        <v>12</v>
      </c>
      <c r="C68" s="19">
        <v>9533</v>
      </c>
      <c r="D68" s="19">
        <v>9079</v>
      </c>
      <c r="E68" s="19">
        <v>9604</v>
      </c>
      <c r="F68" s="63">
        <f>'[2]District Summary'!H40</f>
        <v>9822</v>
      </c>
      <c r="G68" s="63">
        <f>'[1]District Summary'!H40</f>
        <v>9743</v>
      </c>
      <c r="H68" s="23">
        <f t="shared" si="14"/>
        <v>-8.0431683974750562E-3</v>
      </c>
    </row>
    <row r="69" spans="2:8" ht="15" customHeight="1" x14ac:dyDescent="0.3">
      <c r="B69" s="17" t="s">
        <v>13</v>
      </c>
      <c r="C69" s="19">
        <v>7988</v>
      </c>
      <c r="D69" s="19">
        <v>7975</v>
      </c>
      <c r="E69" s="19">
        <v>8407</v>
      </c>
      <c r="F69" s="63">
        <f>'[2]District Summary'!H41</f>
        <v>7941</v>
      </c>
      <c r="G69" s="64">
        <f>'[1]District Summary'!H41</f>
        <v>8140</v>
      </c>
      <c r="H69" s="23">
        <f t="shared" si="14"/>
        <v>2.5059816144062462E-2</v>
      </c>
    </row>
    <row r="70" spans="2:8" ht="15" customHeight="1" x14ac:dyDescent="0.3">
      <c r="B70" s="18" t="s">
        <v>16</v>
      </c>
      <c r="C70" s="20">
        <f t="shared" ref="C70:H70" si="15">IF(C58="","",AVERAGE(C58:C69))</f>
        <v>10130.75</v>
      </c>
      <c r="D70" s="20">
        <f t="shared" si="15"/>
        <v>9558.0833333333339</v>
      </c>
      <c r="E70" s="20">
        <f t="shared" si="15"/>
        <v>9899</v>
      </c>
      <c r="F70" s="65">
        <f t="shared" si="15"/>
        <v>10201.25</v>
      </c>
      <c r="G70" s="65">
        <f t="shared" si="15"/>
        <v>10371.416666666666</v>
      </c>
      <c r="H70" s="67">
        <f t="shared" si="15"/>
        <v>2.1201863630390574E-2</v>
      </c>
    </row>
    <row r="71" spans="2:8" ht="15" customHeight="1" thickBot="1" x14ac:dyDescent="0.35">
      <c r="B71" s="14" t="s">
        <v>15</v>
      </c>
      <c r="C71" s="21">
        <f>IF(C58="","",SUM(C58:C69))</f>
        <v>121569</v>
      </c>
      <c r="D71" s="21">
        <f>IF(D58="","",SUM(D58:D69))</f>
        <v>114697</v>
      </c>
      <c r="E71" s="21">
        <f>IF(E58="","",SUM(E58:E69))</f>
        <v>118788</v>
      </c>
      <c r="F71" s="66">
        <f>IF(F58="","",SUM(F58:F69))</f>
        <v>122415</v>
      </c>
      <c r="G71" s="66">
        <f>IF(G58="","",SUM(G58:G69))</f>
        <v>124457</v>
      </c>
      <c r="H71" s="24" t="s">
        <v>18</v>
      </c>
    </row>
    <row r="72" spans="2:8" x14ac:dyDescent="0.3">
      <c r="G72" s="6"/>
      <c r="H72" s="6"/>
    </row>
    <row r="73" spans="2:8" ht="18" x14ac:dyDescent="0.35">
      <c r="B73" s="34"/>
      <c r="C73" s="35"/>
      <c r="D73" s="35"/>
      <c r="E73" s="35"/>
      <c r="F73" s="35"/>
      <c r="G73" s="35"/>
      <c r="H73" s="36"/>
    </row>
    <row r="74" spans="2:8" ht="15" customHeight="1" x14ac:dyDescent="0.3">
      <c r="B74" s="37"/>
      <c r="C74" s="15"/>
      <c r="D74" s="15"/>
      <c r="E74" s="15"/>
      <c r="F74" s="15"/>
      <c r="G74" s="15"/>
      <c r="H74" s="10"/>
    </row>
    <row r="75" spans="2:8" ht="15" customHeight="1" x14ac:dyDescent="0.3">
      <c r="B75" s="38"/>
      <c r="C75" s="19"/>
      <c r="D75" s="19"/>
      <c r="E75" s="19"/>
      <c r="F75" s="19"/>
      <c r="G75" s="19"/>
      <c r="H75" s="39"/>
    </row>
    <row r="76" spans="2:8" ht="15" customHeight="1" x14ac:dyDescent="0.3">
      <c r="B76" s="38"/>
      <c r="C76" s="19"/>
      <c r="D76" s="19"/>
      <c r="E76" s="19"/>
      <c r="F76" s="19"/>
      <c r="G76" s="19"/>
      <c r="H76" s="39"/>
    </row>
    <row r="77" spans="2:8" ht="15" customHeight="1" x14ac:dyDescent="0.3">
      <c r="B77" s="38"/>
      <c r="C77" s="19"/>
      <c r="D77" s="19"/>
      <c r="E77" s="19"/>
      <c r="F77" s="19"/>
      <c r="G77" s="19"/>
      <c r="H77" s="39"/>
    </row>
    <row r="78" spans="2:8" ht="15" customHeight="1" x14ac:dyDescent="0.3">
      <c r="B78" s="38"/>
      <c r="C78" s="19"/>
      <c r="D78" s="19"/>
      <c r="E78" s="19"/>
      <c r="F78" s="19"/>
      <c r="G78" s="19"/>
      <c r="H78" s="39"/>
    </row>
    <row r="79" spans="2:8" ht="15" customHeight="1" x14ac:dyDescent="0.3">
      <c r="B79" s="38"/>
      <c r="C79" s="19"/>
      <c r="D79" s="19"/>
      <c r="E79" s="19"/>
      <c r="F79" s="19"/>
      <c r="G79" s="19"/>
      <c r="H79" s="39"/>
    </row>
    <row r="80" spans="2:8" ht="15" customHeight="1" x14ac:dyDescent="0.3">
      <c r="B80" s="38"/>
      <c r="C80" s="19"/>
      <c r="D80" s="19"/>
      <c r="E80" s="19"/>
      <c r="F80" s="19"/>
      <c r="G80" s="19"/>
      <c r="H80" s="39"/>
    </row>
    <row r="81" spans="2:8" ht="15" customHeight="1" x14ac:dyDescent="0.3">
      <c r="B81" s="38"/>
      <c r="C81" s="19"/>
      <c r="D81" s="19"/>
      <c r="E81" s="19"/>
      <c r="F81" s="19"/>
      <c r="G81" s="19"/>
      <c r="H81" s="39"/>
    </row>
    <row r="82" spans="2:8" ht="15" customHeight="1" x14ac:dyDescent="0.3">
      <c r="B82" s="38"/>
      <c r="C82" s="19"/>
      <c r="D82" s="19"/>
      <c r="E82" s="19"/>
      <c r="F82" s="19"/>
      <c r="G82" s="19"/>
      <c r="H82" s="39"/>
    </row>
    <row r="83" spans="2:8" ht="15" customHeight="1" x14ac:dyDescent="0.3">
      <c r="B83" s="38"/>
      <c r="C83" s="19"/>
      <c r="D83" s="19"/>
      <c r="E83" s="19"/>
      <c r="F83" s="19"/>
      <c r="G83" s="19"/>
      <c r="H83" s="39"/>
    </row>
    <row r="84" spans="2:8" ht="15" customHeight="1" x14ac:dyDescent="0.3">
      <c r="B84" s="38"/>
      <c r="C84" s="19"/>
      <c r="D84" s="19"/>
      <c r="E84" s="19"/>
      <c r="F84" s="19"/>
      <c r="G84" s="19"/>
      <c r="H84" s="39"/>
    </row>
    <row r="85" spans="2:8" ht="15" customHeight="1" x14ac:dyDescent="0.3">
      <c r="B85" s="38"/>
      <c r="C85" s="19"/>
      <c r="D85" s="19"/>
      <c r="E85" s="19"/>
      <c r="F85" s="19"/>
      <c r="G85" s="19"/>
      <c r="H85" s="39"/>
    </row>
    <row r="86" spans="2:8" ht="15" customHeight="1" x14ac:dyDescent="0.3">
      <c r="B86" s="38"/>
      <c r="C86" s="19"/>
      <c r="D86" s="19"/>
      <c r="E86" s="19"/>
      <c r="F86" s="19"/>
      <c r="G86" s="19"/>
      <c r="H86" s="39"/>
    </row>
    <row r="87" spans="2:8" ht="15" customHeight="1" x14ac:dyDescent="0.3">
      <c r="B87" s="38"/>
      <c r="C87" s="40"/>
      <c r="D87" s="40"/>
      <c r="E87" s="40"/>
      <c r="F87" s="40"/>
      <c r="G87" s="40"/>
      <c r="H87" s="39"/>
    </row>
    <row r="88" spans="2:8" ht="15" customHeight="1" thickBot="1" x14ac:dyDescent="0.35">
      <c r="B88" s="14"/>
      <c r="C88" s="21"/>
      <c r="D88" s="21"/>
      <c r="E88" s="21"/>
      <c r="F88" s="21"/>
      <c r="G88" s="21"/>
      <c r="H88" s="24"/>
    </row>
  </sheetData>
  <sheetProtection selectLockedCells="1"/>
  <pageMargins left="0.25" right="0.25" top="0.75" bottom="0.75" header="0.3" footer="0.3"/>
  <pageSetup scale="61" orientation="landscape" horizontalDpi="300" verticalDpi="300" r:id="rId1"/>
  <headerFooter>
    <oddHeader xml:space="preserve">&amp;L&amp;A&amp;C&amp;F&amp;R&amp;D
</oddHeader>
  </headerFooter>
  <rowBreaks count="1" manualBreakCount="1">
    <brk id="37" max="16383" man="1"/>
  </rowBreaks>
  <ignoredErrors>
    <ignoredError sqref="D18:G19 D35:G36 D53:G54" formulaRange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40" workbookViewId="0">
      <selection activeCell="B12" sqref="B12"/>
    </sheetView>
  </sheetViews>
  <sheetFormatPr defaultRowHeight="14.4" x14ac:dyDescent="0.3"/>
  <sheetData/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District Summary</vt:lpstr>
      <vt:lpstr>charts</vt:lpstr>
      <vt:lpstr>charts!Print_Area</vt:lpstr>
      <vt:lpstr>'District Summary'!Print_Area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KEEPS Energy Report Card</dc:title>
  <dc:subject>KEEPS - Kentucky Energy Efficiency Program for Schools</dc:subject>
  <dc:creator>KPPC - Kentucky Pollution Prevention Center</dc:creator>
  <cp:keywords>energy, efficiency, schools, Kentucky, KPPC, KEEPS</cp:keywords>
  <dc:description>Document created as part of the KEEPS Energy Management Toolkits, which are part of the KEEPS Training System at KPPC - Kentucky Pollution Prevention Center. See www.kppc.org.</dc:description>
  <cp:lastModifiedBy>Whalen, Leonard</cp:lastModifiedBy>
  <cp:lastPrinted>2018-01-25T19:20:23Z</cp:lastPrinted>
  <dcterms:created xsi:type="dcterms:W3CDTF">2010-10-07T11:59:50Z</dcterms:created>
  <dcterms:modified xsi:type="dcterms:W3CDTF">2018-09-13T16:00:17Z</dcterms:modified>
</cp:coreProperties>
</file>