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2" windowHeight="11460" tabRatio="601" activeTab="0"/>
  </bookViews>
  <sheets>
    <sheet name="Commissioner" sheetId="1" r:id="rId1"/>
    <sheet name="KBE" sheetId="2" r:id="rId2"/>
    <sheet name="Comm Exp Detail" sheetId="3" r:id="rId3"/>
    <sheet name="KBE Exp Detail" sheetId="4" r:id="rId4"/>
    <sheet name="EP&amp;M Expenditures" sheetId="5" state="hidden" r:id="rId5"/>
    <sheet name="E2100 Personnel Cap" sheetId="6" state="hidden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<sst xmlns="http://schemas.openxmlformats.org/spreadsheetml/2006/main" count="924" uniqueCount="327">
  <si>
    <t>PERSONNEL EXPENDITURES</t>
  </si>
  <si>
    <t>SALARY AND FRINGE BENEFITS</t>
  </si>
  <si>
    <t>OPERATING EXPENDITURES</t>
  </si>
  <si>
    <t>IN-STATE TRAVEL</t>
  </si>
  <si>
    <t>OUT OF STATE TRAVEL</t>
  </si>
  <si>
    <t>TRAVEL FOR NON-STATE EMPLOYEES</t>
  </si>
  <si>
    <t>TELEPHONE CHARGES-WIRELESS/CELL</t>
  </si>
  <si>
    <t>TOTAL OPERATING</t>
  </si>
  <si>
    <t>TOTAL PERSONNEL AND OPERATING</t>
  </si>
  <si>
    <t>TOTAL</t>
  </si>
  <si>
    <t>PRINTING</t>
  </si>
  <si>
    <t>$50.30*</t>
  </si>
  <si>
    <t>$393.34*</t>
  </si>
  <si>
    <t>POSTAGE/PARCEL DELIVERY</t>
  </si>
  <si>
    <t>*Includes, but not limited to, items such as office supplies, coffee, water, paper, books; support items not to exceed $1000.</t>
  </si>
  <si>
    <t>INSURANCE PREMIUM</t>
  </si>
  <si>
    <t>TRAVEL FOR NON-STATE EMPLOYEES &amp; MEETING EXPENSES</t>
  </si>
  <si>
    <t>Necessary but Unbudgeted Professional Development Costs:</t>
  </si>
  <si>
    <t>OFFICE SUPPLIES*</t>
  </si>
  <si>
    <t>PROCUREMENT CARD PURCHASES*</t>
  </si>
  <si>
    <t>OFFICE SUPPLIES (STOCKROOM)*</t>
  </si>
  <si>
    <t>In-state travel</t>
  </si>
  <si>
    <t>Out of state travel</t>
  </si>
  <si>
    <t>Printing</t>
  </si>
  <si>
    <t>Procard</t>
  </si>
  <si>
    <t>Highbridge Water</t>
  </si>
  <si>
    <t>Cardinal Office</t>
  </si>
  <si>
    <t>Postage</t>
  </si>
  <si>
    <t>EXPENDITURES FOR E2000 FROM JULY 2009 TO JULY 2010</t>
  </si>
  <si>
    <t>ENACTED ALLOTMENT FY10</t>
  </si>
  <si>
    <t>PHOTOGRAPHS AND RELATED SUPPLIES</t>
  </si>
  <si>
    <t>FY10 TOTAL</t>
  </si>
  <si>
    <t>DUES/SUBSCRIPTIONS</t>
  </si>
  <si>
    <t>John Conti</t>
  </si>
  <si>
    <t xml:space="preserve">EXPENDITURES FOR E2100 FROM JULY 2009 THROUGH JUNE 2010 </t>
  </si>
  <si>
    <t>E2100 Commissioner's Office Personnel Cap</t>
  </si>
  <si>
    <t>Kevin Noland</t>
  </si>
  <si>
    <t>Mary Ann Miller</t>
  </si>
  <si>
    <t>Mary J. Smith</t>
  </si>
  <si>
    <t>Sharman Noe</t>
  </si>
  <si>
    <t>Teresa Perry</t>
  </si>
  <si>
    <t>Total Personnel</t>
  </si>
  <si>
    <t>Terry Holliday</t>
  </si>
  <si>
    <t>FY10 ALLOTMENT AFTER REDUCTIONS</t>
  </si>
  <si>
    <t>CCSSO Washington D.C.</t>
  </si>
  <si>
    <t>PRINTING/COPIER</t>
  </si>
  <si>
    <t>Chicago, IL</t>
  </si>
  <si>
    <t>Naples, FL</t>
  </si>
  <si>
    <t>Office Supplies</t>
  </si>
  <si>
    <t>Stockroom</t>
  </si>
  <si>
    <t>Holliday</t>
  </si>
  <si>
    <t>Cell</t>
  </si>
  <si>
    <t>Out-of-state travel</t>
  </si>
  <si>
    <t>CCSSO registration</t>
  </si>
  <si>
    <t>KSBA Enews Serv</t>
  </si>
  <si>
    <t>June, July, Aug newspapers</t>
  </si>
  <si>
    <t>Map of KY districts</t>
  </si>
  <si>
    <t>Airfare</t>
  </si>
  <si>
    <t xml:space="preserve">John Conti </t>
  </si>
  <si>
    <r>
      <t xml:space="preserve">**Does not include the cost for National Association of State Boards of Education dues in the amount of $ that was paid from an OIAS account during closeout - </t>
    </r>
    <r>
      <rPr>
        <sz val="10"/>
        <color indexed="10"/>
        <rFont val="Arial"/>
        <family val="2"/>
      </rPr>
      <t>NOT PAID FOR FY10 AS OF 1/25/10</t>
    </r>
  </si>
  <si>
    <t>Meeting Expenses</t>
  </si>
  <si>
    <t>all mileage</t>
  </si>
  <si>
    <t>Includes $1500.00 living expenses as stated in contract</t>
  </si>
  <si>
    <t>Includes $371.70 for airfare to NC as stated in contract</t>
  </si>
  <si>
    <t>Includes $487.70 for airfare to NC as stated in contract</t>
  </si>
  <si>
    <t>Airfare - CCSSO</t>
  </si>
  <si>
    <t>Insurance premium</t>
  </si>
  <si>
    <t>Dues/Subscriptions</t>
  </si>
  <si>
    <t>College Board membership</t>
  </si>
  <si>
    <t>Susan Palmer</t>
  </si>
  <si>
    <t>CCSSO</t>
  </si>
  <si>
    <t>Dave's Snacks</t>
  </si>
  <si>
    <t>1st floor newspapers</t>
  </si>
  <si>
    <t>Registration KSBA</t>
  </si>
  <si>
    <t>RTTT</t>
  </si>
  <si>
    <t>David Cook</t>
  </si>
  <si>
    <t>Postage/Parcel</t>
  </si>
  <si>
    <t>Meeting expenses</t>
  </si>
  <si>
    <t>airline tickets</t>
  </si>
  <si>
    <t>registration</t>
  </si>
  <si>
    <t>FY11 ALLOTMENT AFTER REDUCTIONS</t>
  </si>
  <si>
    <t>ANNUITY</t>
  </si>
  <si>
    <t>Intercall</t>
  </si>
  <si>
    <t>Office supplies</t>
  </si>
  <si>
    <t>MEETING EXPENSES</t>
  </si>
  <si>
    <t>Out of state</t>
  </si>
  <si>
    <t>CCSSO Phoenix, AZ</t>
  </si>
  <si>
    <t>TELEPHONE</t>
  </si>
  <si>
    <t>Telephone</t>
  </si>
  <si>
    <t>stockroom</t>
  </si>
  <si>
    <t>TOTAL PERSONNEL AND OPERATING REMAINING</t>
  </si>
  <si>
    <t>BALANCE OF PERSONNEL REMAINING</t>
  </si>
  <si>
    <t>PERCENTAGE OF BUDGETED AMT REMAINING</t>
  </si>
  <si>
    <t>TOTAL TRAVEL</t>
  </si>
  <si>
    <t>POSTAGE</t>
  </si>
  <si>
    <t xml:space="preserve">* Operating expenditures are for the Commissioner and staff, a total of 8 employees. </t>
  </si>
  <si>
    <t>OFFICE SUPPLIES (STOCKROOM)</t>
  </si>
  <si>
    <t>PROCUREMENT CARD PURCHASES</t>
  </si>
  <si>
    <t>BALANCE REMAINING</t>
  </si>
  <si>
    <t>PERCENTAGE OF PERSONNEL REMAINING</t>
  </si>
  <si>
    <t>COMMISSIONER'S PERSONNEL EXPENDITURES</t>
  </si>
  <si>
    <t>Business/Education Council Nashville, TN</t>
  </si>
  <si>
    <t>Press Conference with Secretary Duncan Washington, DC</t>
  </si>
  <si>
    <t>coffee</t>
  </si>
  <si>
    <t>water</t>
  </si>
  <si>
    <t>interoffice routing forms</t>
  </si>
  <si>
    <t>Commissioner's Office Expenditure Detail</t>
  </si>
  <si>
    <t>Cardinal</t>
  </si>
  <si>
    <t>conference call</t>
  </si>
  <si>
    <t>newspapers</t>
  </si>
  <si>
    <t>September postal svcs</t>
  </si>
  <si>
    <t>October postal svcs</t>
  </si>
  <si>
    <t>November postal svcs</t>
  </si>
  <si>
    <t>KBE'S PERSONNEL EXPENDITURES</t>
  </si>
  <si>
    <t>KBE TRAVEL</t>
  </si>
  <si>
    <t>COMMISSIONER'S TRAVEL</t>
  </si>
  <si>
    <t>OPERATING EXPENDITURES FOR COMMISSIONER'S OFFICE*</t>
  </si>
  <si>
    <t>PERCENTAGE REMAINING</t>
  </si>
  <si>
    <t>Membership Dues</t>
  </si>
  <si>
    <t>KBE Operating Expenditure Detail</t>
  </si>
  <si>
    <t>December postal svcs</t>
  </si>
  <si>
    <t>January postal svcs</t>
  </si>
  <si>
    <t>Dave's Snack bar</t>
  </si>
  <si>
    <t>P-21 Strategic Council Meeting/White House (waiver)</t>
  </si>
  <si>
    <t>CCSSO meeting</t>
  </si>
  <si>
    <t>National Chinese Language Conference</t>
  </si>
  <si>
    <t>USDOE Labor Management Conference</t>
  </si>
  <si>
    <t>February postal svcs</t>
  </si>
  <si>
    <t>March postal svcs</t>
  </si>
  <si>
    <t>April postal svcs</t>
  </si>
  <si>
    <t>All KDE agency meeting webcast</t>
  </si>
  <si>
    <t>KSBA</t>
  </si>
  <si>
    <t>Reconciliation of Expenditures</t>
  </si>
  <si>
    <t>Budgeted</t>
  </si>
  <si>
    <t>Spent</t>
  </si>
  <si>
    <t>Balance</t>
  </si>
  <si>
    <t>Personnel</t>
  </si>
  <si>
    <t>Commissioner's Travel</t>
  </si>
  <si>
    <t>Commissioner's Office Operating</t>
  </si>
  <si>
    <t>Total</t>
  </si>
  <si>
    <t>KBE Travel</t>
  </si>
  <si>
    <t>KBE Operating</t>
  </si>
  <si>
    <t>Net Total</t>
  </si>
  <si>
    <t>MEMBERSHIP DUES/INSURANCE</t>
  </si>
  <si>
    <t>Membership dues/Insurance</t>
  </si>
  <si>
    <t>interpreters</t>
  </si>
  <si>
    <t>motor pool</t>
  </si>
  <si>
    <t>Commissioner's Travel Detail</t>
  </si>
  <si>
    <t>KBE Travel Detail</t>
  </si>
  <si>
    <t>All the Way Shoppe</t>
  </si>
  <si>
    <t>KYTC Print Shop</t>
  </si>
  <si>
    <t>KBE members</t>
  </si>
  <si>
    <t>Twyman</t>
  </si>
  <si>
    <t>Miller</t>
  </si>
  <si>
    <t>Marcum</t>
  </si>
  <si>
    <t>no travel</t>
  </si>
  <si>
    <t>Pruitt</t>
  </si>
  <si>
    <t>Pruitt bond</t>
  </si>
  <si>
    <t>Capital Plaza</t>
  </si>
  <si>
    <t xml:space="preserve">KSBA </t>
  </si>
  <si>
    <t>Marva Johnson</t>
  </si>
  <si>
    <t>dues for the online materials system</t>
  </si>
  <si>
    <t>EXPENDITURES FOR E2200 FROM JULY 2016 THROUGH JUNE 2017</t>
  </si>
  <si>
    <t>BUDGETED AMOUNT FY17</t>
  </si>
  <si>
    <t>FY17 TOTAL</t>
  </si>
  <si>
    <t>EXPENDITURES FOR E2300 FROM JULY 2016 TO JUNE 2017</t>
  </si>
  <si>
    <t>Dale Hollow 9/28/16; Natural Bridge 10/9/16</t>
  </si>
  <si>
    <t>Curtiss Trophy</t>
  </si>
  <si>
    <t>newspapers June/July</t>
  </si>
  <si>
    <t>32x52 poster</t>
  </si>
  <si>
    <t>Travel</t>
  </si>
  <si>
    <t>Amazon</t>
  </si>
  <si>
    <t>WUCS Conf Svcs</t>
  </si>
  <si>
    <t>Staples, Inc.</t>
  </si>
  <si>
    <t>KDE note cards for leadership staff</t>
  </si>
  <si>
    <t>Panera Bread</t>
  </si>
  <si>
    <t>The Milam House</t>
  </si>
  <si>
    <t>pads</t>
  </si>
  <si>
    <t>Van Meter Insurance</t>
  </si>
  <si>
    <t>Fairfield Inn</t>
  </si>
  <si>
    <t>Houchens</t>
  </si>
  <si>
    <t>Seymore</t>
  </si>
  <si>
    <t>Gimmel</t>
  </si>
  <si>
    <t>Johnson</t>
  </si>
  <si>
    <t>West Unified Comm Svcs</t>
  </si>
  <si>
    <t>conference calls</t>
  </si>
  <si>
    <t>BHM</t>
  </si>
  <si>
    <t>1st floor rental</t>
  </si>
  <si>
    <t>Jim's Seafood</t>
  </si>
  <si>
    <t>Logsdon Endeavors</t>
  </si>
  <si>
    <t>rental</t>
  </si>
  <si>
    <t>Dues</t>
  </si>
  <si>
    <t>enews service</t>
  </si>
  <si>
    <t>2 plaques, 12x15</t>
  </si>
  <si>
    <t>2 coat trees and office supplies</t>
  </si>
  <si>
    <t>2 folding tables</t>
  </si>
  <si>
    <t>office supplies</t>
  </si>
  <si>
    <t>NASBE Kansas City, MO</t>
  </si>
  <si>
    <t>NASBE Kansas City, MO 10/19-22/16</t>
  </si>
  <si>
    <t>SREB mtg CANCELLED, mileage to airport and back</t>
  </si>
  <si>
    <t>NASBE Arlington, VA 7/21-23/16</t>
  </si>
  <si>
    <t>CCSSO Washington, DC 8/7-8/16</t>
  </si>
  <si>
    <t>Richard Waddington</t>
  </si>
  <si>
    <t>Special mtg (charter schools) travel</t>
  </si>
  <si>
    <t>10/16-18/16 school visits</t>
  </si>
  <si>
    <t>drinking water</t>
  </si>
  <si>
    <t>office supplies, printer cartridges</t>
  </si>
  <si>
    <t>floral arrangements for Commissioner's reception area</t>
  </si>
  <si>
    <t>KY Correctional Industries</t>
  </si>
  <si>
    <t>inventory stickers</t>
  </si>
  <si>
    <t>letterhead</t>
  </si>
  <si>
    <t>Student Advisory Council - student expenses</t>
  </si>
  <si>
    <t>travel 8/4-5/16 KBE mtg</t>
  </si>
  <si>
    <t>airfare Wash. DC 8/16/16; NASBE new member training</t>
  </si>
  <si>
    <t>airfare Wash. DC 8/7-8/16; CCSSO federal liaison</t>
  </si>
  <si>
    <t>registration CCSSO Baltimore, MD; annual policy forum</t>
  </si>
  <si>
    <t>10/4-5/16 KBE mtg</t>
  </si>
  <si>
    <t>11/28/16 KBE mtg</t>
  </si>
  <si>
    <t>12/6-7/16 KBE mtg</t>
  </si>
  <si>
    <t>8/3/16 dinner for KBE members</t>
  </si>
  <si>
    <t>interpreters 8/4/16 KBE mtg</t>
  </si>
  <si>
    <t>10/4/16 KBE mtg</t>
  </si>
  <si>
    <t>interpreter for KBE mtg</t>
  </si>
  <si>
    <t>10/4-5/16 lunch for KBE mtg</t>
  </si>
  <si>
    <t>interpreter 11/28/16 KBE mtg</t>
  </si>
  <si>
    <t>interpreter 12/7/16 KBE mtg</t>
  </si>
  <si>
    <t>8/3/16 mtg lunch for KBE members</t>
  </si>
  <si>
    <t>meeting room</t>
  </si>
  <si>
    <t>11/28/16 lunch for KBE mtg</t>
  </si>
  <si>
    <t>12/6-7/16 lunch for KBE mtg</t>
  </si>
  <si>
    <t>KY Council on Post-Secondary Education, sponsorship for Americorp VISTA</t>
  </si>
  <si>
    <t>anti-fatigue mat</t>
  </si>
  <si>
    <t>Vario 20-panel desktop reference</t>
  </si>
  <si>
    <t>index cards</t>
  </si>
  <si>
    <t>coffee cups, foot rest</t>
  </si>
  <si>
    <t>nameplate inserts</t>
  </si>
  <si>
    <t>Jessie's Gallery</t>
  </si>
  <si>
    <t>Stephanie Siria</t>
  </si>
  <si>
    <t>Commissioner note pads</t>
  </si>
  <si>
    <t>Paypal</t>
  </si>
  <si>
    <t>Capital City Trophy</t>
  </si>
  <si>
    <t>1500 #10 envelopes</t>
  </si>
  <si>
    <t>200 10x13 envelopes</t>
  </si>
  <si>
    <t>Student Advisory Council 10/26/16 - student expenses</t>
  </si>
  <si>
    <t>Student Advisory Council 1/25-26/17 - student expenses</t>
  </si>
  <si>
    <t>Rhonda Sims</t>
  </si>
  <si>
    <t>Education Weekly</t>
  </si>
  <si>
    <t>37 issues</t>
  </si>
  <si>
    <t>Interoffice routing forms</t>
  </si>
  <si>
    <t>Student Advisory Council 1/26/17 - student expenses</t>
  </si>
  <si>
    <t>Student Advisory Council 4/27/17 - student expenses</t>
  </si>
  <si>
    <t>KY School Board Association</t>
  </si>
  <si>
    <t>KY School Board Assoc</t>
  </si>
  <si>
    <t>Student Advisory Council 1/26/17</t>
  </si>
  <si>
    <t>CCSSO/Nat'l Science Teacher's Assn, Los Angeles, CA 3/26-4/1/17</t>
  </si>
  <si>
    <t>Achieve's Equity and Excellence in Education, New Orleans, LA 4/5-6/17</t>
  </si>
  <si>
    <t>CCSSO Legislative Conference, Washington DC 3/18-21/17 lodging</t>
  </si>
  <si>
    <t>Georgia Dept. of Education/SREB mtg, Atlanta, GA 5/18-20/17</t>
  </si>
  <si>
    <t>eNews service July-June 2018</t>
  </si>
  <si>
    <t>Margaret Raymond</t>
  </si>
  <si>
    <t>4/11-12/17 KBE mtg</t>
  </si>
  <si>
    <t>Slaughter</t>
  </si>
  <si>
    <t>6/6-7/17 KBE mtg</t>
  </si>
  <si>
    <t>Berry Hill</t>
  </si>
  <si>
    <t>rental 12/6/16</t>
  </si>
  <si>
    <t>Three Peas in a Pod Catering</t>
  </si>
  <si>
    <t>Kelly Peace</t>
  </si>
  <si>
    <t>ASL Interpreting Services</t>
  </si>
  <si>
    <t>JustBlinds.com</t>
  </si>
  <si>
    <t>Monica Romney</t>
  </si>
  <si>
    <t>Julie Posey Johnson</t>
  </si>
  <si>
    <t>Linda Kolb Bozeman</t>
  </si>
  <si>
    <t>Vicki Brashear</t>
  </si>
  <si>
    <t>JPJ Interpreting</t>
  </si>
  <si>
    <t>Cardinal Office Supplies</t>
  </si>
  <si>
    <t>NASBE</t>
  </si>
  <si>
    <t>Mary Fehrenbach</t>
  </si>
  <si>
    <t>interpreter 2/7/17 KBE work session</t>
  </si>
  <si>
    <t>2/8/17 KBE mtg</t>
  </si>
  <si>
    <t>2/8/17 KBE mtg lunch</t>
  </si>
  <si>
    <t>2/7/17 KBE work session dinner</t>
  </si>
  <si>
    <t>interpreter 3/24/17 KDE all staff mtg</t>
  </si>
  <si>
    <t>interpreter 4/12/17 KBE mtg</t>
  </si>
  <si>
    <t>4/12/17 KBE mtg</t>
  </si>
  <si>
    <t>Commissioner's Regulatory Review workgroup 4/11/17-lunch</t>
  </si>
  <si>
    <t>4/11-12/17 KBE work session-dinner</t>
  </si>
  <si>
    <t>Appalachian Regional Comp Center, Roanoke, VA 5/22-23/17</t>
  </si>
  <si>
    <t>Appalachain Regional Comp Center, Roanoke, VA 5/22-25/17</t>
  </si>
  <si>
    <t>Appalachian Regional Comp Center, Roanoke, VA 5/21-24/17</t>
  </si>
  <si>
    <t>6/7/17 KBE mtg</t>
  </si>
  <si>
    <t>interpreter 4/11/17 KBE work session</t>
  </si>
  <si>
    <t>CCSSO Policy Forum mtg, Baltimore, MD 11/17-19/16-travel, lodging, meals</t>
  </si>
  <si>
    <t>from Stanford, CA to present to KBE 11/28/16-lodging, meals, travel</t>
  </si>
  <si>
    <t>NASBE Legislative Conference, Washington, DC 3/20-21/17-meals, parking</t>
  </si>
  <si>
    <t>CCSSO Legislative Conference, Washington, DC 3/18-21/17-lodging, meals</t>
  </si>
  <si>
    <t>CCSSO Legislative Conference, Washington DC 3/18/17-airfare</t>
  </si>
  <si>
    <t>interpreter Commissioner's Education Address 2/15/17</t>
  </si>
  <si>
    <t>roller blind for state board room</t>
  </si>
  <si>
    <t>cups and plates</t>
  </si>
  <si>
    <t>markers, desk mat, clips, etc.</t>
  </si>
  <si>
    <t>34 1/2"x32" V-groove frame</t>
  </si>
  <si>
    <t>toner, files, pens, folders</t>
  </si>
  <si>
    <t>stapler</t>
  </si>
  <si>
    <t>10 copies of "We Can Hear You Just Fine"</t>
  </si>
  <si>
    <t>6 magnetic name badges</t>
  </si>
  <si>
    <t>toner</t>
  </si>
  <si>
    <t>pencils</t>
  </si>
  <si>
    <t>legal pads, paper towels, pens</t>
  </si>
  <si>
    <t>legal pads, pens</t>
  </si>
  <si>
    <t>Washington DC 3/18-21/17-airfare</t>
  </si>
  <si>
    <t xml:space="preserve">FBLA State Conference/District of Innovation site visit, Danville Ind. 4/18-5/2/17 </t>
  </si>
  <si>
    <t>SREB mtg, Atlanta, GA-travel from home to airport 5/19-20/17</t>
  </si>
  <si>
    <t>KBE mtg 2/7-8/17</t>
  </si>
  <si>
    <t>2 12x15 plaques KBE awards</t>
  </si>
  <si>
    <t>annual membership dues</t>
  </si>
  <si>
    <t>legal pads</t>
  </si>
  <si>
    <t>lodging 6/8/16 KBE mtg</t>
  </si>
  <si>
    <t>lodging 8/4/16 KBE mtg</t>
  </si>
  <si>
    <t>lodging KBE mtg 10/5/16</t>
  </si>
  <si>
    <t>lodging KBE mtg 12/6/16</t>
  </si>
  <si>
    <t>lodging KBE mtg 2/7-8/17</t>
  </si>
  <si>
    <t>lodging KBE mtg 4/11-12/17</t>
  </si>
  <si>
    <t xml:space="preserve">lodging KBE mtg 6/6-7/17 </t>
  </si>
  <si>
    <t>10 - 64oz insulated servers</t>
  </si>
  <si>
    <t>4/10-5/2/17 Town Hall mtgs</t>
  </si>
  <si>
    <t>5/1-24/17 Town Hall mtg, school visits, WKEC mtg</t>
  </si>
  <si>
    <t>airfare Baltimore, MD 11/17/16; CCSSO annual policy forum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</si>
</sst>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[$-409]d\-mmm\-yy;@"/>
    <numFmt numFmtId="168" formatCode="[$-409]dd\-mmm\-yy;@"/>
    <numFmt numFmtId="169" formatCode="0.00_);[Red]\(0.00\)"/>
    <numFmt numFmtId="170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7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1" xfId="0" applyNumberFormat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66" fontId="2" fillId="0" borderId="0" xfId="0" applyNumberFormat="1" applyFont="1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17" fontId="0" fillId="0" borderId="16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164" fontId="0" fillId="0" borderId="16" xfId="0" applyNumberFormat="1" applyFont="1" applyBorder="1" applyAlignment="1">
      <alignment horizontal="right" wrapText="1"/>
    </xf>
    <xf numFmtId="164" fontId="2" fillId="33" borderId="16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 wrapText="1"/>
    </xf>
    <xf numFmtId="17" fontId="0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7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right"/>
    </xf>
    <xf numFmtId="0" fontId="8" fillId="35" borderId="15" xfId="0" applyFont="1" applyFill="1" applyBorder="1" applyAlignment="1">
      <alignment/>
    </xf>
    <xf numFmtId="164" fontId="0" fillId="0" borderId="12" xfId="0" applyNumberFormat="1" applyBorder="1" applyAlignment="1">
      <alignment horizontal="right"/>
    </xf>
    <xf numFmtId="164" fontId="2" fillId="34" borderId="12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8" fontId="2" fillId="33" borderId="1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8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17" fontId="2" fillId="33" borderId="11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9" fontId="2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9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6" fontId="0" fillId="0" borderId="11" xfId="0" applyNumberForma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66" fontId="0" fillId="36" borderId="1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 horizontal="right"/>
    </xf>
    <xf numFmtId="17" fontId="2" fillId="0" borderId="10" xfId="0" applyNumberFormat="1" applyFont="1" applyFill="1" applyBorder="1" applyAlignment="1">
      <alignment/>
    </xf>
    <xf numFmtId="17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38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workbookViewId="0" topLeftCell="A1">
      <selection activeCell="A2" sqref="A2"/>
    </sheetView>
  </sheetViews>
  <sheetFormatPr defaultColWidth="0" defaultRowHeight="12.75"/>
  <cols>
    <col min="1" max="1" width="43.7109375" style="0" customWidth="1"/>
    <col min="2" max="2" width="13.421875" style="0" customWidth="1"/>
    <col min="3" max="3" width="13.421875" style="0" hidden="1" customWidth="1"/>
    <col min="4" max="14" width="13.28125" style="0" customWidth="1"/>
    <col min="15" max="16" width="13.28125" style="118" customWidth="1"/>
    <col min="17" max="16384" width="0" style="0" hidden="1" customWidth="1"/>
  </cols>
  <sheetData>
    <row r="1" spans="1:16" ht="12.75">
      <c r="A1" s="154" t="s">
        <v>162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27"/>
    </row>
    <row r="2" spans="1:16" ht="51" customHeight="1">
      <c r="A2" s="3" t="s">
        <v>100</v>
      </c>
      <c r="B2" s="16" t="s">
        <v>163</v>
      </c>
      <c r="C2" s="16" t="s">
        <v>80</v>
      </c>
      <c r="D2" s="2">
        <v>42552</v>
      </c>
      <c r="E2" s="64">
        <v>42583</v>
      </c>
      <c r="F2" s="2">
        <v>42614</v>
      </c>
      <c r="G2" s="2">
        <v>42644</v>
      </c>
      <c r="H2" s="2">
        <v>42675</v>
      </c>
      <c r="I2" s="2">
        <v>42705</v>
      </c>
      <c r="J2" s="2">
        <v>42736</v>
      </c>
      <c r="K2" s="23">
        <v>42767</v>
      </c>
      <c r="L2" s="23">
        <v>42795</v>
      </c>
      <c r="M2" s="23">
        <v>42826</v>
      </c>
      <c r="N2" s="128">
        <v>42856</v>
      </c>
      <c r="O2" s="119">
        <v>42887</v>
      </c>
      <c r="P2" s="89" t="s">
        <v>164</v>
      </c>
    </row>
    <row r="3" spans="1:16" ht="12.75">
      <c r="A3" s="1" t="s">
        <v>1</v>
      </c>
      <c r="B3" s="9">
        <v>302560</v>
      </c>
      <c r="C3" s="9"/>
      <c r="D3" s="9">
        <v>25213.56</v>
      </c>
      <c r="E3" s="9">
        <v>25213.56</v>
      </c>
      <c r="F3" s="9">
        <v>25213.56</v>
      </c>
      <c r="G3" s="9">
        <v>25213.56</v>
      </c>
      <c r="H3" s="9">
        <v>25213.56</v>
      </c>
      <c r="I3" s="9">
        <v>25213.56</v>
      </c>
      <c r="J3" s="9">
        <v>25248.14</v>
      </c>
      <c r="K3" s="9">
        <v>25248.14</v>
      </c>
      <c r="L3" s="9">
        <v>25248.14</v>
      </c>
      <c r="M3" s="9">
        <v>25248.14</v>
      </c>
      <c r="N3" s="27">
        <v>25248.14</v>
      </c>
      <c r="O3" s="120">
        <v>25248.14</v>
      </c>
      <c r="P3" s="121">
        <f>SUM(D3:O3)</f>
        <v>302770.20000000007</v>
      </c>
    </row>
    <row r="4" spans="1:16" ht="12.75">
      <c r="A4" s="1" t="s">
        <v>81</v>
      </c>
      <c r="B4" s="4"/>
      <c r="C4" s="4"/>
      <c r="D4" s="78"/>
      <c r="E4" s="78"/>
      <c r="F4" s="4"/>
      <c r="G4" s="4"/>
      <c r="H4" s="4"/>
      <c r="I4" s="4"/>
      <c r="J4" s="4"/>
      <c r="K4" s="4"/>
      <c r="L4" s="4"/>
      <c r="M4" s="4"/>
      <c r="N4" s="28"/>
      <c r="O4" s="122"/>
      <c r="P4" s="123"/>
    </row>
    <row r="5" spans="1:16" ht="12.75">
      <c r="A5" s="52"/>
      <c r="B5" s="4"/>
      <c r="C5" s="4"/>
      <c r="D5" s="78"/>
      <c r="E5" s="78"/>
      <c r="F5" s="4"/>
      <c r="G5" s="4"/>
      <c r="H5" s="4"/>
      <c r="I5" s="4"/>
      <c r="J5" s="4"/>
      <c r="K5" s="4"/>
      <c r="L5" s="4"/>
      <c r="M5" s="4"/>
      <c r="N5" s="28"/>
      <c r="O5" s="122"/>
      <c r="P5" s="123"/>
    </row>
    <row r="6" spans="1:16" ht="12.75">
      <c r="A6" s="82" t="s">
        <v>91</v>
      </c>
      <c r="B6" s="83">
        <f>SUM(B3:B4)</f>
        <v>302560</v>
      </c>
      <c r="C6" s="83"/>
      <c r="D6" s="88">
        <f>B6-D3</f>
        <v>277346.44</v>
      </c>
      <c r="E6" s="88">
        <f aca="true" t="shared" si="0" ref="E6:K6">D6-E3</f>
        <v>252132.88</v>
      </c>
      <c r="F6" s="88">
        <f t="shared" si="0"/>
        <v>226919.32</v>
      </c>
      <c r="G6" s="88">
        <f t="shared" si="0"/>
        <v>201705.76</v>
      </c>
      <c r="H6" s="88">
        <f t="shared" si="0"/>
        <v>176492.2</v>
      </c>
      <c r="I6" s="88">
        <f t="shared" si="0"/>
        <v>151278.64</v>
      </c>
      <c r="J6" s="88">
        <f t="shared" si="0"/>
        <v>126030.50000000001</v>
      </c>
      <c r="K6" s="88">
        <f t="shared" si="0"/>
        <v>100782.36000000002</v>
      </c>
      <c r="L6" s="88">
        <f>K6-L3</f>
        <v>75534.22000000002</v>
      </c>
      <c r="M6" s="88">
        <f>L6-M3</f>
        <v>50286.080000000016</v>
      </c>
      <c r="N6" s="88">
        <f>M6-N3</f>
        <v>25037.940000000017</v>
      </c>
      <c r="O6" s="88">
        <f>N6-O3</f>
        <v>-210.19999999998254</v>
      </c>
      <c r="P6" s="121"/>
    </row>
    <row r="7" spans="1:16" ht="12.75">
      <c r="A7" s="82" t="s">
        <v>99</v>
      </c>
      <c r="B7" s="83"/>
      <c r="C7" s="83"/>
      <c r="D7" s="102">
        <f>D6/B6</f>
        <v>0.9166659175039662</v>
      </c>
      <c r="E7" s="102">
        <f>E6/B6</f>
        <v>0.8333318350079323</v>
      </c>
      <c r="F7" s="102">
        <f>F6/B6</f>
        <v>0.7499977525118985</v>
      </c>
      <c r="G7" s="102">
        <f>G6/B6</f>
        <v>0.6666636700158647</v>
      </c>
      <c r="H7" s="102">
        <f>H6/B6</f>
        <v>0.5833295875198308</v>
      </c>
      <c r="I7" s="102">
        <f>I6/B6</f>
        <v>0.49999550502379697</v>
      </c>
      <c r="J7" s="102">
        <f>J6/B6</f>
        <v>0.41654713114754105</v>
      </c>
      <c r="K7" s="102">
        <f>K6/B6</f>
        <v>0.3330987572712851</v>
      </c>
      <c r="L7" s="102">
        <f>L6/B6</f>
        <v>0.24965038339502912</v>
      </c>
      <c r="M7" s="102">
        <f>M6/B6</f>
        <v>0.1662020095187732</v>
      </c>
      <c r="N7" s="102">
        <f>N6/B6</f>
        <v>0.08275363564251724</v>
      </c>
      <c r="O7" s="102">
        <f>O6/B6</f>
        <v>-0.0006947382337387048</v>
      </c>
      <c r="P7" s="121"/>
    </row>
    <row r="8" spans="1:16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1"/>
      <c r="O8" s="121"/>
      <c r="P8" s="121"/>
    </row>
    <row r="9" spans="1:16" ht="12.75">
      <c r="A9" s="3" t="s">
        <v>115</v>
      </c>
      <c r="B9" s="9">
        <v>14500</v>
      </c>
      <c r="C9" s="9"/>
      <c r="D9" s="14"/>
      <c r="E9" s="4"/>
      <c r="F9" s="4"/>
      <c r="G9" s="1"/>
      <c r="H9" s="4"/>
      <c r="I9" s="4"/>
      <c r="J9" s="4"/>
      <c r="K9" s="4"/>
      <c r="L9" s="4"/>
      <c r="M9" s="4"/>
      <c r="N9" s="28"/>
      <c r="O9" s="122"/>
      <c r="P9" s="123"/>
    </row>
    <row r="10" spans="1:16" ht="12.75">
      <c r="A10" s="1" t="s">
        <v>3</v>
      </c>
      <c r="B10" s="4"/>
      <c r="C10" s="4"/>
      <c r="D10" s="100">
        <v>0</v>
      </c>
      <c r="E10" s="100">
        <v>0</v>
      </c>
      <c r="F10" s="114">
        <v>0</v>
      </c>
      <c r="G10" s="114">
        <v>139.1</v>
      </c>
      <c r="H10" s="114">
        <v>144.18</v>
      </c>
      <c r="I10" s="114">
        <v>0</v>
      </c>
      <c r="J10" s="11">
        <v>0</v>
      </c>
      <c r="K10" s="100">
        <v>0</v>
      </c>
      <c r="L10" s="100">
        <v>0</v>
      </c>
      <c r="M10" s="100">
        <v>0</v>
      </c>
      <c r="N10" s="107">
        <v>826.07</v>
      </c>
      <c r="O10" s="125">
        <v>474.53</v>
      </c>
      <c r="P10" s="121">
        <f>SUM(D10:O10)</f>
        <v>1583.8799999999999</v>
      </c>
    </row>
    <row r="11" spans="1:16" ht="12.75">
      <c r="A11" s="1" t="s">
        <v>4</v>
      </c>
      <c r="B11" s="4"/>
      <c r="C11" s="4"/>
      <c r="D11" s="100">
        <v>0</v>
      </c>
      <c r="E11" s="100">
        <v>0</v>
      </c>
      <c r="F11" s="100">
        <v>0</v>
      </c>
      <c r="G11" s="114">
        <v>0</v>
      </c>
      <c r="H11" s="100">
        <v>0</v>
      </c>
      <c r="I11" s="114">
        <v>0</v>
      </c>
      <c r="J11" s="4">
        <v>0</v>
      </c>
      <c r="K11" s="100">
        <v>0</v>
      </c>
      <c r="L11" s="100">
        <v>0</v>
      </c>
      <c r="M11" s="100">
        <v>2711.98</v>
      </c>
      <c r="N11" s="107">
        <v>0</v>
      </c>
      <c r="O11" s="125">
        <v>274.17</v>
      </c>
      <c r="P11" s="121">
        <f>SUM(D11:O11)</f>
        <v>2986.15</v>
      </c>
    </row>
    <row r="12" spans="1:16" ht="12.75">
      <c r="A12" s="82" t="s">
        <v>93</v>
      </c>
      <c r="B12" s="83"/>
      <c r="C12" s="83"/>
      <c r="D12" s="83">
        <f aca="true" t="shared" si="1" ref="D12:K12">SUM(D9:D11)</f>
        <v>0</v>
      </c>
      <c r="E12" s="83">
        <f t="shared" si="1"/>
        <v>0</v>
      </c>
      <c r="F12" s="83">
        <f t="shared" si="1"/>
        <v>0</v>
      </c>
      <c r="G12" s="83">
        <f t="shared" si="1"/>
        <v>139.1</v>
      </c>
      <c r="H12" s="83">
        <f t="shared" si="1"/>
        <v>144.18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>SUM(L10:L11)</f>
        <v>0</v>
      </c>
      <c r="M12" s="83">
        <f>SUM(M10:M11)</f>
        <v>2711.98</v>
      </c>
      <c r="N12" s="129">
        <f>SUM(N10:N11)</f>
        <v>826.07</v>
      </c>
      <c r="O12" s="126">
        <f>SUM(O10:O11)</f>
        <v>748.7</v>
      </c>
      <c r="P12" s="121">
        <f>SUM(P10:P11)</f>
        <v>4570.03</v>
      </c>
    </row>
    <row r="13" spans="1:16" ht="12.75">
      <c r="A13" s="82" t="s">
        <v>98</v>
      </c>
      <c r="B13" s="83"/>
      <c r="C13" s="83"/>
      <c r="D13" s="83">
        <f>B9-D12</f>
        <v>14500</v>
      </c>
      <c r="E13" s="83">
        <f aca="true" t="shared" si="2" ref="E13:K13">D13-E12</f>
        <v>14500</v>
      </c>
      <c r="F13" s="83">
        <f t="shared" si="2"/>
        <v>14500</v>
      </c>
      <c r="G13" s="83">
        <f t="shared" si="2"/>
        <v>14360.9</v>
      </c>
      <c r="H13" s="83">
        <f t="shared" si="2"/>
        <v>14216.72</v>
      </c>
      <c r="I13" s="83">
        <f t="shared" si="2"/>
        <v>14216.72</v>
      </c>
      <c r="J13" s="83">
        <f t="shared" si="2"/>
        <v>14216.72</v>
      </c>
      <c r="K13" s="83">
        <f t="shared" si="2"/>
        <v>14216.72</v>
      </c>
      <c r="L13" s="83">
        <f>K13-L12</f>
        <v>14216.72</v>
      </c>
      <c r="M13" s="83">
        <f>L13-M12</f>
        <v>11504.74</v>
      </c>
      <c r="N13" s="83">
        <f>M13-N12</f>
        <v>10678.67</v>
      </c>
      <c r="O13" s="83">
        <f>N13-O12</f>
        <v>9929.97</v>
      </c>
      <c r="P13" s="121"/>
    </row>
    <row r="14" spans="1:16" ht="12.75">
      <c r="A14" s="82" t="s">
        <v>117</v>
      </c>
      <c r="B14" s="83"/>
      <c r="C14" s="83"/>
      <c r="D14" s="102">
        <f>D13/B9</f>
        <v>1</v>
      </c>
      <c r="E14" s="102">
        <f>E13/B9</f>
        <v>1</v>
      </c>
      <c r="F14" s="102">
        <f>F13/B9</f>
        <v>1</v>
      </c>
      <c r="G14" s="102">
        <f>G13/B9</f>
        <v>0.9904068965517241</v>
      </c>
      <c r="H14" s="102">
        <f>H13/B9</f>
        <v>0.9804634482758621</v>
      </c>
      <c r="I14" s="102">
        <f>I13/B9</f>
        <v>0.9804634482758621</v>
      </c>
      <c r="J14" s="102">
        <f>J13/B9</f>
        <v>0.9804634482758621</v>
      </c>
      <c r="K14" s="102">
        <f>K13/B9</f>
        <v>0.9804634482758621</v>
      </c>
      <c r="L14" s="102">
        <f>L13/B9</f>
        <v>0.9804634482758621</v>
      </c>
      <c r="M14" s="102">
        <f>M13/B9</f>
        <v>0.7934303448275862</v>
      </c>
      <c r="N14" s="102">
        <f>N13/B9</f>
        <v>0.73646</v>
      </c>
      <c r="O14" s="102">
        <f>O13/B9</f>
        <v>0.6848255172413793</v>
      </c>
      <c r="P14" s="121"/>
    </row>
    <row r="15" spans="1:16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1"/>
      <c r="O15" s="121"/>
      <c r="P15" s="123"/>
    </row>
    <row r="16" spans="1:16" ht="26.25" hidden="1">
      <c r="A16" s="101" t="s">
        <v>90</v>
      </c>
      <c r="B16" s="83">
        <f>B6+B9</f>
        <v>317060</v>
      </c>
      <c r="C16" s="83">
        <f>C3+C9</f>
        <v>0</v>
      </c>
      <c r="D16" s="83">
        <f>B16-D3-D12</f>
        <v>291846.44</v>
      </c>
      <c r="E16" s="83">
        <f aca="true" t="shared" si="3" ref="E16:J16">D16-E3-E12</f>
        <v>266632.88</v>
      </c>
      <c r="F16" s="83">
        <f t="shared" si="3"/>
        <v>241419.32</v>
      </c>
      <c r="G16" s="83">
        <f t="shared" si="3"/>
        <v>216066.66</v>
      </c>
      <c r="H16" s="83">
        <f t="shared" si="3"/>
        <v>190708.92</v>
      </c>
      <c r="I16" s="83">
        <f t="shared" si="3"/>
        <v>165495.36000000002</v>
      </c>
      <c r="J16" s="83">
        <f t="shared" si="3"/>
        <v>140247.22000000003</v>
      </c>
      <c r="K16" s="83">
        <f>J16-K3-K12</f>
        <v>114999.08000000003</v>
      </c>
      <c r="L16" s="83">
        <f>K16-L3-L12</f>
        <v>89750.94000000003</v>
      </c>
      <c r="M16" s="83">
        <f>L16-M3-M12</f>
        <v>61790.82000000003</v>
      </c>
      <c r="N16" s="129">
        <f>M16-N3-N12</f>
        <v>35716.61000000003</v>
      </c>
      <c r="O16" s="126">
        <f>N16-O3-O12</f>
        <v>9719.77000000003</v>
      </c>
      <c r="P16" s="121">
        <f>P3+P12</f>
        <v>307340.2300000001</v>
      </c>
    </row>
    <row r="17" spans="1:16" ht="12.75" hidden="1">
      <c r="A17" s="101" t="s">
        <v>92</v>
      </c>
      <c r="B17" s="102"/>
      <c r="C17" s="102"/>
      <c r="D17" s="102">
        <f>D16/B16</f>
        <v>0.9204770075064657</v>
      </c>
      <c r="E17" s="102">
        <f>E16/B16</f>
        <v>0.8409540150129313</v>
      </c>
      <c r="F17" s="102">
        <f>F16/B16</f>
        <v>0.761431022519397</v>
      </c>
      <c r="G17" s="102">
        <f>G16/B16</f>
        <v>0.6814693118021825</v>
      </c>
      <c r="H17" s="102">
        <f>H16/B16</f>
        <v>0.6014915788809689</v>
      </c>
      <c r="I17" s="102">
        <f>I16/B16</f>
        <v>0.5219685863874346</v>
      </c>
      <c r="J17" s="102">
        <f>J16/B16</f>
        <v>0.4423365293635275</v>
      </c>
      <c r="K17" s="102">
        <f>K16/B16</f>
        <v>0.36270447233962033</v>
      </c>
      <c r="L17" s="102">
        <f>L16/B16</f>
        <v>0.2830724153157132</v>
      </c>
      <c r="M17" s="102">
        <f>M16/B16</f>
        <v>0.19488683529931253</v>
      </c>
      <c r="N17" s="104">
        <f>N16/B16</f>
        <v>0.11264937235854422</v>
      </c>
      <c r="O17" s="124">
        <f>O16/B16</f>
        <v>0.030655932631047843</v>
      </c>
      <c r="P17" s="121"/>
    </row>
    <row r="18" spans="1:16" ht="26.25">
      <c r="A18" s="135" t="s">
        <v>116</v>
      </c>
      <c r="B18" s="9">
        <v>11000</v>
      </c>
      <c r="C18" s="9"/>
      <c r="D18" s="14"/>
      <c r="E18" s="4"/>
      <c r="F18" s="4"/>
      <c r="G18" s="1"/>
      <c r="H18" s="4"/>
      <c r="I18" s="4"/>
      <c r="J18" s="4"/>
      <c r="K18" s="4"/>
      <c r="L18" s="4"/>
      <c r="M18" s="4"/>
      <c r="N18" s="28"/>
      <c r="O18" s="122"/>
      <c r="P18" s="123"/>
    </row>
    <row r="19" spans="1:16" ht="12.75">
      <c r="A19" s="52" t="s">
        <v>96</v>
      </c>
      <c r="B19" s="4"/>
      <c r="C19" s="4"/>
      <c r="D19" s="87">
        <v>0</v>
      </c>
      <c r="E19" s="100">
        <v>0</v>
      </c>
      <c r="F19" s="100">
        <v>1119.3</v>
      </c>
      <c r="G19" s="114">
        <v>0</v>
      </c>
      <c r="H19" s="114">
        <v>0</v>
      </c>
      <c r="I19" s="100">
        <v>0</v>
      </c>
      <c r="J19" s="4">
        <v>0</v>
      </c>
      <c r="K19" s="100">
        <v>0</v>
      </c>
      <c r="L19" s="100">
        <v>0</v>
      </c>
      <c r="M19" s="100">
        <v>0</v>
      </c>
      <c r="N19" s="107">
        <v>0</v>
      </c>
      <c r="O19" s="125">
        <v>0</v>
      </c>
      <c r="P19" s="121">
        <f aca="true" t="shared" si="4" ref="P19:P25">SUM(D19:O19)</f>
        <v>1119.3</v>
      </c>
    </row>
    <row r="20" spans="1:16" ht="12.75">
      <c r="A20" s="52" t="s">
        <v>97</v>
      </c>
      <c r="B20" s="4"/>
      <c r="C20" s="4"/>
      <c r="D20" s="100">
        <v>433.08</v>
      </c>
      <c r="E20" s="100">
        <v>195.7</v>
      </c>
      <c r="F20" s="114">
        <v>345.99</v>
      </c>
      <c r="G20" s="114">
        <v>1077.75</v>
      </c>
      <c r="H20" s="114">
        <v>895.84</v>
      </c>
      <c r="I20" s="114">
        <v>25.07</v>
      </c>
      <c r="J20" s="4">
        <v>272.3</v>
      </c>
      <c r="K20" s="100">
        <v>940.15</v>
      </c>
      <c r="L20" s="100">
        <v>243.47</v>
      </c>
      <c r="M20" s="100">
        <v>120.88</v>
      </c>
      <c r="N20" s="107">
        <v>22.16</v>
      </c>
      <c r="O20" s="125">
        <v>73.87</v>
      </c>
      <c r="P20" s="121">
        <f t="shared" si="4"/>
        <v>4646.26</v>
      </c>
    </row>
    <row r="21" spans="1:16" ht="12.75">
      <c r="A21" s="1" t="s">
        <v>45</v>
      </c>
      <c r="B21" s="4"/>
      <c r="C21" s="4"/>
      <c r="D21" s="100">
        <v>0</v>
      </c>
      <c r="E21" s="100">
        <v>0</v>
      </c>
      <c r="F21" s="114">
        <v>92.1</v>
      </c>
      <c r="G21" s="114">
        <v>367.5</v>
      </c>
      <c r="H21" s="114">
        <v>392.89</v>
      </c>
      <c r="I21" s="114">
        <v>0</v>
      </c>
      <c r="J21" s="4">
        <v>0</v>
      </c>
      <c r="K21" s="100">
        <v>437.89</v>
      </c>
      <c r="L21" s="100">
        <v>186</v>
      </c>
      <c r="M21" s="100">
        <v>0</v>
      </c>
      <c r="N21" s="107">
        <v>123</v>
      </c>
      <c r="O21" s="125">
        <v>0</v>
      </c>
      <c r="P21" s="121">
        <f t="shared" si="4"/>
        <v>1599.38</v>
      </c>
    </row>
    <row r="22" spans="1:16" ht="12.75">
      <c r="A22" s="1" t="s">
        <v>84</v>
      </c>
      <c r="B22" s="4"/>
      <c r="C22" s="4"/>
      <c r="D22" s="100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707</v>
      </c>
      <c r="J22" s="11">
        <v>144.3</v>
      </c>
      <c r="K22" s="100">
        <v>1024.65</v>
      </c>
      <c r="L22" s="100">
        <v>485.52</v>
      </c>
      <c r="M22" s="100">
        <v>1669.03</v>
      </c>
      <c r="N22" s="107">
        <v>243.2</v>
      </c>
      <c r="O22" s="125">
        <v>1111.85</v>
      </c>
      <c r="P22" s="121">
        <f t="shared" si="4"/>
        <v>5385.549999999999</v>
      </c>
    </row>
    <row r="23" spans="1:16" ht="12.75">
      <c r="A23" s="1" t="s">
        <v>6</v>
      </c>
      <c r="B23" s="4"/>
      <c r="C23" s="4"/>
      <c r="D23" s="100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">
        <v>0</v>
      </c>
      <c r="K23" s="100">
        <v>0</v>
      </c>
      <c r="L23" s="100">
        <v>0</v>
      </c>
      <c r="M23" s="100">
        <v>0</v>
      </c>
      <c r="N23" s="107">
        <v>0</v>
      </c>
      <c r="O23" s="125">
        <v>0</v>
      </c>
      <c r="P23" s="121">
        <f t="shared" si="4"/>
        <v>0</v>
      </c>
    </row>
    <row r="24" spans="1:16" ht="12" customHeight="1">
      <c r="A24" s="52" t="s">
        <v>32</v>
      </c>
      <c r="B24" s="4"/>
      <c r="C24" s="4"/>
      <c r="D24" s="100">
        <v>2000</v>
      </c>
      <c r="E24" s="115">
        <v>101</v>
      </c>
      <c r="F24" s="115">
        <v>0</v>
      </c>
      <c r="G24" s="115">
        <v>0</v>
      </c>
      <c r="H24" s="115">
        <v>101.8</v>
      </c>
      <c r="I24" s="115">
        <v>0</v>
      </c>
      <c r="J24" s="11">
        <v>0</v>
      </c>
      <c r="K24" s="100">
        <v>0</v>
      </c>
      <c r="L24" s="100">
        <v>0</v>
      </c>
      <c r="M24" s="100">
        <v>89.94</v>
      </c>
      <c r="N24" s="107">
        <v>0</v>
      </c>
      <c r="O24" s="125">
        <v>300</v>
      </c>
      <c r="P24" s="121">
        <f t="shared" si="4"/>
        <v>2592.7400000000002</v>
      </c>
    </row>
    <row r="25" spans="1:16" ht="12" customHeight="1">
      <c r="A25" s="52" t="s">
        <v>94</v>
      </c>
      <c r="B25" s="4"/>
      <c r="C25" s="4"/>
      <c r="D25" s="100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">
        <v>0</v>
      </c>
      <c r="K25" s="100">
        <v>0</v>
      </c>
      <c r="L25" s="100">
        <v>0</v>
      </c>
      <c r="M25" s="100">
        <v>0</v>
      </c>
      <c r="N25" s="107">
        <v>0</v>
      </c>
      <c r="O25" s="125">
        <v>0</v>
      </c>
      <c r="P25" s="121">
        <f t="shared" si="4"/>
        <v>0</v>
      </c>
    </row>
    <row r="26" spans="1:16" ht="12.75">
      <c r="A26" s="82" t="s">
        <v>7</v>
      </c>
      <c r="B26" s="83"/>
      <c r="C26" s="83"/>
      <c r="D26" s="83">
        <f aca="true" t="shared" si="5" ref="D26:K26">SUM(D18:D25)</f>
        <v>2433.08</v>
      </c>
      <c r="E26" s="83">
        <f t="shared" si="5"/>
        <v>296.7</v>
      </c>
      <c r="F26" s="83">
        <f t="shared" si="5"/>
        <v>1557.3899999999999</v>
      </c>
      <c r="G26" s="83">
        <f t="shared" si="5"/>
        <v>1445.25</v>
      </c>
      <c r="H26" s="83">
        <f t="shared" si="5"/>
        <v>1390.53</v>
      </c>
      <c r="I26" s="83">
        <f t="shared" si="5"/>
        <v>732.07</v>
      </c>
      <c r="J26" s="83">
        <f t="shared" si="5"/>
        <v>416.6</v>
      </c>
      <c r="K26" s="83">
        <f t="shared" si="5"/>
        <v>2402.69</v>
      </c>
      <c r="L26" s="83">
        <f>SUM(L19:L25)</f>
        <v>914.99</v>
      </c>
      <c r="M26" s="83">
        <f>SUM(M19:M25)</f>
        <v>1879.85</v>
      </c>
      <c r="N26" s="83">
        <f>SUM(N19:N25)</f>
        <v>388.36</v>
      </c>
      <c r="O26" s="83">
        <f>SUM(O19:O25)</f>
        <v>1485.7199999999998</v>
      </c>
      <c r="P26" s="121">
        <f>SUM(P19:P25)</f>
        <v>15343.23</v>
      </c>
    </row>
    <row r="27" spans="1:16" ht="12.75">
      <c r="A27" s="82" t="s">
        <v>98</v>
      </c>
      <c r="B27" s="83"/>
      <c r="C27" s="83"/>
      <c r="D27" s="83">
        <f>B18-D26</f>
        <v>8566.92</v>
      </c>
      <c r="E27" s="83">
        <f aca="true" t="shared" si="6" ref="E27:K27">D27-E26</f>
        <v>8270.22</v>
      </c>
      <c r="F27" s="83">
        <f t="shared" si="6"/>
        <v>6712.83</v>
      </c>
      <c r="G27" s="83">
        <f t="shared" si="6"/>
        <v>5267.58</v>
      </c>
      <c r="H27" s="83">
        <f t="shared" si="6"/>
        <v>3877.05</v>
      </c>
      <c r="I27" s="83">
        <f t="shared" si="6"/>
        <v>3144.98</v>
      </c>
      <c r="J27" s="83">
        <f t="shared" si="6"/>
        <v>2728.38</v>
      </c>
      <c r="K27" s="83">
        <f t="shared" si="6"/>
        <v>325.69000000000005</v>
      </c>
      <c r="L27" s="83">
        <f>K27-L26</f>
        <v>-589.3</v>
      </c>
      <c r="M27" s="83">
        <f>L27-M26</f>
        <v>-2469.1499999999996</v>
      </c>
      <c r="N27" s="83">
        <f>M27-N26</f>
        <v>-2857.5099999999998</v>
      </c>
      <c r="O27" s="83">
        <f>N27-O26</f>
        <v>-4343.23</v>
      </c>
      <c r="P27" s="121"/>
    </row>
    <row r="28" spans="1:16" ht="12.75">
      <c r="A28" s="82" t="s">
        <v>117</v>
      </c>
      <c r="B28" s="83"/>
      <c r="C28" s="83"/>
      <c r="D28" s="102">
        <f>D27/B18</f>
        <v>0.7788109090909091</v>
      </c>
      <c r="E28" s="102">
        <f>E27/B18</f>
        <v>0.7518381818181817</v>
      </c>
      <c r="F28" s="102">
        <f>F27/B18</f>
        <v>0.6102572727272727</v>
      </c>
      <c r="G28" s="102">
        <f>G27/B18</f>
        <v>0.47887090909090907</v>
      </c>
      <c r="H28" s="102">
        <f>H27/B18</f>
        <v>0.35245909090909094</v>
      </c>
      <c r="I28" s="102">
        <f>I27/B18</f>
        <v>0.28590727272727273</v>
      </c>
      <c r="J28" s="102">
        <f>J27/B18</f>
        <v>0.24803454545454545</v>
      </c>
      <c r="K28" s="102">
        <f>K27/B18</f>
        <v>0.02960818181818182</v>
      </c>
      <c r="L28" s="102">
        <f>L27/B18</f>
        <v>-0.05357272727272727</v>
      </c>
      <c r="M28" s="102">
        <f>M27/B18</f>
        <v>-0.2244681818181818</v>
      </c>
      <c r="N28" s="102">
        <f>N27/B18</f>
        <v>-0.2597736363636363</v>
      </c>
      <c r="O28" s="102">
        <f>O27/B18</f>
        <v>-0.39483909090909086</v>
      </c>
      <c r="P28" s="121"/>
    </row>
    <row r="29" spans="1:16" ht="12.75">
      <c r="A29" s="5"/>
      <c r="B29" s="6">
        <f>B6+B9+B18</f>
        <v>328060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1"/>
      <c r="O29" s="121"/>
      <c r="P29" s="121">
        <f>P3+P12+P26</f>
        <v>322683.4600000001</v>
      </c>
    </row>
    <row r="30" spans="1:16" ht="12.75">
      <c r="A30" s="103" t="s">
        <v>95</v>
      </c>
      <c r="O30" s="130"/>
      <c r="P30" s="130"/>
    </row>
    <row r="31" spans="15:16" ht="12.75">
      <c r="O31" s="130"/>
      <c r="P31" s="130"/>
    </row>
    <row r="32" spans="1:16" ht="12.75">
      <c r="A32" s="47" t="s">
        <v>132</v>
      </c>
      <c r="B32" s="47" t="s">
        <v>133</v>
      </c>
      <c r="C32" s="47"/>
      <c r="D32" s="47" t="s">
        <v>134</v>
      </c>
      <c r="E32" s="47" t="s">
        <v>135</v>
      </c>
      <c r="O32" s="130"/>
      <c r="P32" s="140"/>
    </row>
    <row r="33" spans="1:16" ht="12.75">
      <c r="A33" s="1" t="s">
        <v>136</v>
      </c>
      <c r="B33" s="4">
        <f>B3</f>
        <v>302560</v>
      </c>
      <c r="C33" s="4"/>
      <c r="D33" s="4">
        <f>P3</f>
        <v>302770.20000000007</v>
      </c>
      <c r="E33" s="4">
        <f>B33-D33</f>
        <v>-210.20000000006985</v>
      </c>
      <c r="O33" s="130"/>
      <c r="P33" s="130"/>
    </row>
    <row r="34" spans="1:16" ht="12.75">
      <c r="A34" s="1" t="s">
        <v>137</v>
      </c>
      <c r="B34" s="4">
        <f>B9</f>
        <v>14500</v>
      </c>
      <c r="C34" s="4"/>
      <c r="D34" s="4">
        <f>P12</f>
        <v>4570.03</v>
      </c>
      <c r="E34" s="4">
        <f>B34-D34</f>
        <v>9929.970000000001</v>
      </c>
      <c r="O34" s="130"/>
      <c r="P34" s="130"/>
    </row>
    <row r="35" spans="1:16" ht="12.75">
      <c r="A35" s="1" t="s">
        <v>138</v>
      </c>
      <c r="B35" s="4">
        <f>B18</f>
        <v>11000</v>
      </c>
      <c r="C35" s="4"/>
      <c r="D35" s="4">
        <f>P26</f>
        <v>15343.23</v>
      </c>
      <c r="E35" s="4">
        <f>B35-D35</f>
        <v>-4343.23</v>
      </c>
      <c r="O35" s="130"/>
      <c r="P35" s="130"/>
    </row>
    <row r="36" spans="1:16" ht="12.75">
      <c r="A36" s="141" t="s">
        <v>139</v>
      </c>
      <c r="B36" s="100">
        <f>SUM(B33:B35)</f>
        <v>328060</v>
      </c>
      <c r="C36" s="1"/>
      <c r="D36" s="4">
        <f>SUM(D33:D35)</f>
        <v>322683.4600000001</v>
      </c>
      <c r="E36" s="142">
        <f>SUM(E33:E35)</f>
        <v>5376.539999999932</v>
      </c>
      <c r="F36" s="54"/>
      <c r="O36" s="130"/>
      <c r="P36" s="130"/>
    </row>
    <row r="37" spans="15:16" ht="12.75">
      <c r="O37" s="130"/>
      <c r="P37" s="130"/>
    </row>
    <row r="38" spans="15:16" ht="12.75">
      <c r="O38" s="130"/>
      <c r="P38" s="130"/>
    </row>
    <row r="39" spans="15:16" ht="12.75">
      <c r="O39" s="130"/>
      <c r="P39" s="130"/>
    </row>
    <row r="40" spans="15:16" ht="12.75">
      <c r="O40" s="130"/>
      <c r="P40" s="130"/>
    </row>
    <row r="41" spans="15:16" ht="12.75">
      <c r="O41" s="130"/>
      <c r="P41" s="130"/>
    </row>
    <row r="42" spans="15:16" ht="12.75">
      <c r="O42" s="130"/>
      <c r="P42" s="130"/>
    </row>
    <row r="43" spans="15:16" ht="12.75">
      <c r="O43" s="130"/>
      <c r="P43" s="130"/>
    </row>
    <row r="44" spans="15:16" ht="12.75">
      <c r="O44" s="130"/>
      <c r="P44" s="130"/>
    </row>
    <row r="45" spans="15:16" ht="12.75">
      <c r="O45" s="130"/>
      <c r="P45" s="130"/>
    </row>
    <row r="46" spans="15:16" ht="12.75">
      <c r="O46" s="130"/>
      <c r="P46" s="130"/>
    </row>
    <row r="47" spans="15:16" ht="12.75">
      <c r="O47" s="130"/>
      <c r="P47" s="130"/>
    </row>
    <row r="48" spans="15:16" ht="12.75">
      <c r="O48" s="130"/>
      <c r="P48" s="130"/>
    </row>
    <row r="49" spans="15:16" ht="12.75">
      <c r="O49" s="130"/>
      <c r="P49" s="130"/>
    </row>
    <row r="50" spans="15:16" ht="12.75">
      <c r="O50" s="130"/>
      <c r="P50" s="130"/>
    </row>
    <row r="51" spans="15:16" ht="12.75">
      <c r="O51" s="130"/>
      <c r="P51" s="130"/>
    </row>
    <row r="52" spans="15:16" ht="12.75">
      <c r="O52" s="130"/>
      <c r="P52" s="130"/>
    </row>
    <row r="53" spans="15:16" ht="12.75">
      <c r="O53" s="130"/>
      <c r="P53" s="130"/>
    </row>
    <row r="54" spans="15:16" ht="12.75">
      <c r="O54" s="130"/>
      <c r="P54" s="130"/>
    </row>
    <row r="55" spans="15:16" ht="12.75">
      <c r="O55" s="130"/>
      <c r="P55" s="130"/>
    </row>
    <row r="56" spans="15:16" ht="12.75">
      <c r="O56" s="130"/>
      <c r="P56" s="130"/>
    </row>
    <row r="57" spans="15:16" ht="12.75">
      <c r="O57" s="130"/>
      <c r="P57" s="130"/>
    </row>
    <row r="58" spans="15:16" ht="12.75">
      <c r="O58" s="130"/>
      <c r="P58" s="130"/>
    </row>
    <row r="59" spans="15:16" ht="12.75">
      <c r="O59" s="130"/>
      <c r="P59" s="130"/>
    </row>
    <row r="60" spans="15:16" ht="12.75">
      <c r="O60" s="130"/>
      <c r="P60" s="130"/>
    </row>
    <row r="61" spans="15:16" ht="12.75">
      <c r="O61" s="130"/>
      <c r="P61" s="130"/>
    </row>
    <row r="62" spans="15:16" ht="12.75">
      <c r="O62" s="130"/>
      <c r="P62" s="130"/>
    </row>
    <row r="63" spans="15:16" ht="12.75">
      <c r="O63" s="130"/>
      <c r="P63" s="130"/>
    </row>
    <row r="64" spans="15:16" ht="12.75">
      <c r="O64" s="130"/>
      <c r="P64" s="130"/>
    </row>
    <row r="65" spans="15:16" ht="12.75">
      <c r="O65" s="130"/>
      <c r="P65" s="130"/>
    </row>
    <row r="66" spans="15:16" ht="12.75">
      <c r="O66" s="130"/>
      <c r="P66" s="130"/>
    </row>
    <row r="67" spans="15:16" ht="12.75">
      <c r="O67" s="130"/>
      <c r="P67" s="130"/>
    </row>
    <row r="68" spans="15:16" ht="12.75">
      <c r="O68" s="130"/>
      <c r="P68" s="130"/>
    </row>
    <row r="69" spans="15:16" ht="12.75">
      <c r="O69" s="130"/>
      <c r="P69" s="130"/>
    </row>
    <row r="70" spans="15:16" ht="12.75">
      <c r="O70" s="130"/>
      <c r="P70" s="130"/>
    </row>
    <row r="71" spans="15:16" ht="12.75">
      <c r="O71" s="130"/>
      <c r="P71" s="130"/>
    </row>
    <row r="72" spans="15:16" ht="12.75">
      <c r="O72" s="130"/>
      <c r="P72" s="130"/>
    </row>
    <row r="73" spans="15:16" ht="12.75">
      <c r="O73" s="130"/>
      <c r="P73" s="130"/>
    </row>
    <row r="74" spans="15:16" ht="12.75">
      <c r="O74" s="130"/>
      <c r="P74" s="130"/>
    </row>
    <row r="75" spans="15:16" ht="12.75">
      <c r="O75" s="130"/>
      <c r="P75" s="130"/>
    </row>
    <row r="76" spans="15:16" ht="12.75">
      <c r="O76" s="130"/>
      <c r="P76" s="130"/>
    </row>
    <row r="77" spans="15:16" ht="12.75">
      <c r="O77" s="130"/>
      <c r="P77" s="130"/>
    </row>
    <row r="78" spans="15:16" ht="12.75">
      <c r="O78" s="130"/>
      <c r="P78" s="130"/>
    </row>
    <row r="79" spans="15:16" ht="12.75">
      <c r="O79" s="130"/>
      <c r="P79" s="130"/>
    </row>
    <row r="80" spans="15:16" ht="12.75">
      <c r="O80" s="130"/>
      <c r="P80" s="130"/>
    </row>
    <row r="81" spans="15:16" ht="12.75">
      <c r="O81" s="130"/>
      <c r="P81" s="130"/>
    </row>
    <row r="82" spans="15:16" ht="12.75">
      <c r="O82" s="130"/>
      <c r="P82" s="130"/>
    </row>
    <row r="83" spans="15:16" ht="12.75">
      <c r="O83" s="130"/>
      <c r="P83" s="130"/>
    </row>
    <row r="84" spans="15:16" ht="12.75">
      <c r="O84" s="130"/>
      <c r="P84" s="130"/>
    </row>
    <row r="85" spans="15:16" ht="12.75">
      <c r="O85" s="130"/>
      <c r="P85" s="130"/>
    </row>
    <row r="86" spans="15:16" ht="12.75">
      <c r="O86" s="130"/>
      <c r="P86" s="130"/>
    </row>
    <row r="87" spans="15:16" ht="12.75">
      <c r="O87" s="130"/>
      <c r="P87" s="130"/>
    </row>
    <row r="88" spans="15:16" ht="12.75">
      <c r="O88" s="130"/>
      <c r="P88" s="130"/>
    </row>
    <row r="89" spans="15:16" ht="12.75">
      <c r="O89" s="130"/>
      <c r="P89" s="130"/>
    </row>
    <row r="90" spans="15:16" ht="12.75">
      <c r="O90" s="130"/>
      <c r="P90" s="130"/>
    </row>
    <row r="91" spans="15:16" ht="12.75">
      <c r="O91" s="130"/>
      <c r="P91" s="130"/>
    </row>
    <row r="92" spans="15:16" ht="12.75">
      <c r="O92" s="130"/>
      <c r="P92" s="130"/>
    </row>
    <row r="93" spans="15:16" ht="12.75">
      <c r="O93" s="130"/>
      <c r="P93" s="130"/>
    </row>
    <row r="94" spans="15:16" ht="12.75">
      <c r="O94" s="130"/>
      <c r="P94" s="130"/>
    </row>
    <row r="95" spans="15:16" ht="12.75">
      <c r="O95" s="130"/>
      <c r="P95" s="130"/>
    </row>
    <row r="96" spans="15:16" ht="12.75">
      <c r="O96" s="130"/>
      <c r="P96" s="130"/>
    </row>
    <row r="97" spans="15:16" ht="12.75">
      <c r="O97" s="130"/>
      <c r="P97" s="130"/>
    </row>
    <row r="98" spans="15:16" ht="12.75">
      <c r="O98" s="130"/>
      <c r="P98" s="130"/>
    </row>
    <row r="99" spans="15:16" ht="12.75">
      <c r="O99" s="130"/>
      <c r="P99" s="130"/>
    </row>
    <row r="100" spans="15:16" ht="12.75">
      <c r="O100" s="130"/>
      <c r="P100" s="130"/>
    </row>
    <row r="101" spans="15:16" ht="12.75">
      <c r="O101" s="130"/>
      <c r="P101" s="130"/>
    </row>
    <row r="102" spans="15:16" ht="12.75">
      <c r="O102" s="130"/>
      <c r="P102" s="130"/>
    </row>
    <row r="103" spans="15:16" ht="12.75">
      <c r="O103" s="130"/>
      <c r="P103" s="130"/>
    </row>
    <row r="104" spans="15:16" ht="12.75">
      <c r="O104" s="130"/>
      <c r="P104" s="130"/>
    </row>
    <row r="105" spans="15:16" ht="12.75">
      <c r="O105" s="130"/>
      <c r="P105" s="130"/>
    </row>
    <row r="106" spans="15:16" ht="12.75">
      <c r="O106" s="130"/>
      <c r="P106" s="130"/>
    </row>
    <row r="107" spans="15:16" ht="12.75">
      <c r="O107" s="130"/>
      <c r="P107" s="130"/>
    </row>
    <row r="108" spans="15:16" ht="12.75">
      <c r="O108" s="130"/>
      <c r="P108" s="130"/>
    </row>
    <row r="109" spans="15:16" ht="12.75">
      <c r="O109" s="130"/>
      <c r="P109" s="130"/>
    </row>
    <row r="110" spans="15:16" ht="12.75">
      <c r="O110" s="130"/>
      <c r="P110" s="130"/>
    </row>
    <row r="111" spans="15:16" ht="12.75">
      <c r="O111" s="130"/>
      <c r="P111" s="130"/>
    </row>
    <row r="112" spans="15:16" ht="12.75">
      <c r="O112" s="130"/>
      <c r="P112" s="130"/>
    </row>
    <row r="113" spans="15:16" ht="12.75">
      <c r="O113" s="130"/>
      <c r="P113" s="130"/>
    </row>
    <row r="114" spans="15:16" ht="12.75">
      <c r="O114" s="130"/>
      <c r="P114" s="130"/>
    </row>
    <row r="115" spans="15:16" ht="12.75">
      <c r="O115" s="130"/>
      <c r="P115" s="130"/>
    </row>
    <row r="116" spans="15:16" ht="12.75">
      <c r="O116" s="130"/>
      <c r="P116" s="130"/>
    </row>
    <row r="117" spans="15:16" ht="12.75">
      <c r="O117" s="130"/>
      <c r="P117" s="130"/>
    </row>
    <row r="118" spans="15:16" ht="12.75">
      <c r="O118" s="130"/>
      <c r="P118" s="130"/>
    </row>
    <row r="119" spans="15:16" ht="12.75">
      <c r="O119" s="130"/>
      <c r="P119" s="130"/>
    </row>
    <row r="120" spans="15:16" ht="12.75">
      <c r="O120" s="130"/>
      <c r="P120" s="130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5" scale="65" r:id="rId1"/>
  <headerFooter alignWithMargins="0">
    <oddHeader>&amp;C&amp;14REPORT OF COMMISSIONER'S
EXPENDITURES
JULY 2016 THROUGH JUNE 2017
</oddHeader>
    <oddFooter>&amp;CPage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34"/>
  <sheetViews>
    <sheetView workbookViewId="0" topLeftCell="A1">
      <selection activeCell="A3" sqref="A3:V3"/>
    </sheetView>
  </sheetViews>
  <sheetFormatPr defaultColWidth="0" defaultRowHeight="12.75"/>
  <cols>
    <col min="1" max="1" width="42.7109375" style="0" customWidth="1"/>
    <col min="2" max="2" width="13.28125" style="0" customWidth="1"/>
    <col min="3" max="3" width="13.140625" style="0" hidden="1" customWidth="1"/>
    <col min="4" max="15" width="13.28125" style="0" customWidth="1"/>
    <col min="16" max="16" width="14.8515625" style="0" customWidth="1"/>
    <col min="17" max="17" width="10.00390625" style="0" hidden="1" customWidth="1"/>
    <col min="18" max="18" width="10.140625" style="0" hidden="1" customWidth="1"/>
    <col min="19" max="21" width="10.7109375" style="0" hidden="1" customWidth="1"/>
    <col min="22" max="22" width="11.140625" style="0" hidden="1" customWidth="1"/>
    <col min="23" max="16384" width="0" style="0" hidden="1" customWidth="1"/>
  </cols>
  <sheetData>
    <row r="3" spans="1:22" ht="12.75">
      <c r="A3" s="157" t="s">
        <v>165</v>
      </c>
      <c r="B3" s="158"/>
      <c r="C3" s="158"/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ht="66">
      <c r="A4" s="1"/>
      <c r="B4" s="16" t="s">
        <v>163</v>
      </c>
      <c r="C4" s="16" t="s">
        <v>43</v>
      </c>
      <c r="D4" s="2">
        <v>42552</v>
      </c>
      <c r="E4" s="25">
        <v>42583</v>
      </c>
      <c r="F4" s="64">
        <v>42614</v>
      </c>
      <c r="G4" s="2">
        <v>42644</v>
      </c>
      <c r="H4" s="2">
        <v>42675</v>
      </c>
      <c r="I4" s="2">
        <v>42705</v>
      </c>
      <c r="J4" s="2">
        <v>42736</v>
      </c>
      <c r="K4" s="2">
        <v>42767</v>
      </c>
      <c r="L4" s="2">
        <v>42795</v>
      </c>
      <c r="M4" s="2">
        <v>42826</v>
      </c>
      <c r="N4" s="2">
        <v>42856</v>
      </c>
      <c r="O4" s="2">
        <v>42887</v>
      </c>
      <c r="P4" s="99" t="s">
        <v>164</v>
      </c>
      <c r="Q4" s="55">
        <v>39630</v>
      </c>
      <c r="R4" s="2">
        <v>39661</v>
      </c>
      <c r="S4" s="2">
        <v>39692</v>
      </c>
      <c r="T4" s="2">
        <v>39729</v>
      </c>
      <c r="U4" s="21">
        <v>39767</v>
      </c>
      <c r="V4" s="53" t="s">
        <v>9</v>
      </c>
    </row>
    <row r="5" spans="1:22" ht="12.75">
      <c r="A5" s="3" t="s">
        <v>113</v>
      </c>
      <c r="B5" s="9">
        <v>19000</v>
      </c>
      <c r="C5" s="9"/>
      <c r="D5" s="83">
        <v>968.85</v>
      </c>
      <c r="E5" s="129">
        <v>2153</v>
      </c>
      <c r="F5" s="83">
        <v>0</v>
      </c>
      <c r="G5" s="83">
        <v>1937.7</v>
      </c>
      <c r="H5" s="83">
        <v>0</v>
      </c>
      <c r="I5" s="83">
        <v>2153</v>
      </c>
      <c r="J5" s="9">
        <v>0</v>
      </c>
      <c r="K5" s="9">
        <v>0</v>
      </c>
      <c r="L5" s="9">
        <v>2153</v>
      </c>
      <c r="M5" s="9">
        <v>0</v>
      </c>
      <c r="N5" s="9">
        <v>0</v>
      </c>
      <c r="O5" s="9">
        <v>0</v>
      </c>
      <c r="P5" s="62">
        <f>SUM(D5:O5)</f>
        <v>9365.55</v>
      </c>
      <c r="Q5" s="56">
        <v>0</v>
      </c>
      <c r="R5" s="11">
        <v>2153</v>
      </c>
      <c r="S5" s="11">
        <v>0</v>
      </c>
      <c r="T5" s="11">
        <v>1830.05</v>
      </c>
      <c r="U5" s="11">
        <v>0</v>
      </c>
      <c r="V5" s="6">
        <f>R5+T5</f>
        <v>3983.05</v>
      </c>
    </row>
    <row r="6" spans="1:22" ht="12.75">
      <c r="A6" s="3"/>
      <c r="B6" s="9"/>
      <c r="C6" s="9"/>
      <c r="D6" s="83"/>
      <c r="E6" s="129"/>
      <c r="F6" s="83"/>
      <c r="G6" s="83"/>
      <c r="H6" s="83"/>
      <c r="I6" s="83"/>
      <c r="J6" s="9"/>
      <c r="K6" s="9"/>
      <c r="L6" s="9"/>
      <c r="M6" s="9"/>
      <c r="N6" s="9"/>
      <c r="O6" s="9"/>
      <c r="P6" s="62"/>
      <c r="Q6" s="56"/>
      <c r="R6" s="11"/>
      <c r="S6" s="11"/>
      <c r="T6" s="11"/>
      <c r="U6" s="11"/>
      <c r="V6" s="6"/>
    </row>
    <row r="7" spans="1:22" ht="12.75">
      <c r="A7" s="47" t="s">
        <v>91</v>
      </c>
      <c r="B7" s="9">
        <f>B5-B6</f>
        <v>19000</v>
      </c>
      <c r="C7" s="9">
        <f>SUM(C5:C5)</f>
        <v>0</v>
      </c>
      <c r="D7" s="9">
        <f>B7-D5</f>
        <v>18031.15</v>
      </c>
      <c r="E7" s="9">
        <f aca="true" t="shared" si="0" ref="E7:K7">D7-E5</f>
        <v>15878.150000000001</v>
      </c>
      <c r="F7" s="9">
        <f t="shared" si="0"/>
        <v>15878.150000000001</v>
      </c>
      <c r="G7" s="9">
        <f t="shared" si="0"/>
        <v>13940.45</v>
      </c>
      <c r="H7" s="9">
        <f t="shared" si="0"/>
        <v>13940.45</v>
      </c>
      <c r="I7" s="9">
        <f t="shared" si="0"/>
        <v>11787.45</v>
      </c>
      <c r="J7" s="9">
        <f t="shared" si="0"/>
        <v>11787.45</v>
      </c>
      <c r="K7" s="9">
        <f t="shared" si="0"/>
        <v>11787.45</v>
      </c>
      <c r="L7" s="9">
        <f>K7-L5</f>
        <v>9634.45</v>
      </c>
      <c r="M7" s="9">
        <f>L7-M5</f>
        <v>9634.45</v>
      </c>
      <c r="N7" s="9">
        <f>M7-N5</f>
        <v>9634.45</v>
      </c>
      <c r="O7" s="9">
        <f>N7-O5</f>
        <v>9634.45</v>
      </c>
      <c r="P7" s="62"/>
      <c r="Q7" s="56"/>
      <c r="R7" s="11"/>
      <c r="S7" s="11"/>
      <c r="T7" s="11"/>
      <c r="U7" s="11"/>
      <c r="V7" s="6"/>
    </row>
    <row r="8" spans="1:22" ht="12.75">
      <c r="A8" s="47" t="s">
        <v>99</v>
      </c>
      <c r="B8" s="9"/>
      <c r="C8" s="9"/>
      <c r="D8" s="105">
        <f>D7/B7</f>
        <v>0.9490078947368422</v>
      </c>
      <c r="E8" s="106">
        <f>E7/B7</f>
        <v>0.835692105263158</v>
      </c>
      <c r="F8" s="105">
        <f>F7/B7</f>
        <v>0.835692105263158</v>
      </c>
      <c r="G8" s="105">
        <f>G7/B7</f>
        <v>0.7337078947368422</v>
      </c>
      <c r="H8" s="105">
        <f>H7/B7</f>
        <v>0.7337078947368422</v>
      </c>
      <c r="I8" s="105">
        <f>I7/B7</f>
        <v>0.6203921052631579</v>
      </c>
      <c r="J8" s="105">
        <f>J7/B7</f>
        <v>0.6203921052631579</v>
      </c>
      <c r="K8" s="105">
        <f>K7/B7</f>
        <v>0.6203921052631579</v>
      </c>
      <c r="L8" s="105">
        <f>L7/B7</f>
        <v>0.5070763157894738</v>
      </c>
      <c r="M8" s="105">
        <f>M7/B7</f>
        <v>0.5070763157894738</v>
      </c>
      <c r="N8" s="105">
        <f>N7/B7</f>
        <v>0.5070763157894738</v>
      </c>
      <c r="O8" s="105">
        <f>O7/B7</f>
        <v>0.5070763157894738</v>
      </c>
      <c r="P8" s="62"/>
      <c r="Q8" s="56"/>
      <c r="R8" s="11"/>
      <c r="S8" s="11"/>
      <c r="T8" s="11"/>
      <c r="U8" s="11"/>
      <c r="V8" s="6"/>
    </row>
    <row r="9" spans="1:22" ht="12.75">
      <c r="A9" s="7"/>
      <c r="B9" s="8"/>
      <c r="C9" s="8"/>
      <c r="D9" s="8"/>
      <c r="E9" s="29"/>
      <c r="F9" s="8"/>
      <c r="G9" s="8"/>
      <c r="H9" s="8"/>
      <c r="I9" s="8"/>
      <c r="J9" s="8"/>
      <c r="K9" s="8"/>
      <c r="L9" s="8"/>
      <c r="M9" s="8"/>
      <c r="N9" s="8"/>
      <c r="O9" s="8"/>
      <c r="P9" s="31"/>
      <c r="Q9" s="57"/>
      <c r="R9" s="8"/>
      <c r="S9" s="8"/>
      <c r="T9" s="8"/>
      <c r="U9" s="8"/>
      <c r="V9" s="5"/>
    </row>
    <row r="10" spans="1:22" ht="12.75">
      <c r="A10" s="108" t="s">
        <v>114</v>
      </c>
      <c r="B10" s="83">
        <v>24000</v>
      </c>
      <c r="C10" s="100"/>
      <c r="D10" s="100"/>
      <c r="E10" s="107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31"/>
      <c r="Q10" s="57"/>
      <c r="R10" s="8"/>
      <c r="S10" s="8"/>
      <c r="T10" s="8"/>
      <c r="U10" s="8"/>
      <c r="V10" s="5"/>
    </row>
    <row r="11" spans="1:22" ht="12.75">
      <c r="A11" s="1" t="s">
        <v>3</v>
      </c>
      <c r="B11" s="4"/>
      <c r="C11" s="4"/>
      <c r="D11" s="100">
        <v>382.44</v>
      </c>
      <c r="E11" s="107">
        <v>1963.55</v>
      </c>
      <c r="F11" s="100">
        <v>0</v>
      </c>
      <c r="G11" s="114">
        <v>1612.47</v>
      </c>
      <c r="H11" s="100">
        <v>0</v>
      </c>
      <c r="I11" s="114">
        <v>2650.83</v>
      </c>
      <c r="J11" s="100">
        <v>0</v>
      </c>
      <c r="K11" s="100">
        <v>1537.54</v>
      </c>
      <c r="L11" s="100">
        <v>0</v>
      </c>
      <c r="M11" s="100">
        <v>1254.76</v>
      </c>
      <c r="N11" s="100">
        <v>59.6</v>
      </c>
      <c r="O11" s="100">
        <v>1229.58</v>
      </c>
      <c r="P11" s="31">
        <f>D11+E11+F11+G11+H11+I11+J11+K11+L11+M11+N11+O11</f>
        <v>10690.77</v>
      </c>
      <c r="Q11" s="57"/>
      <c r="R11" s="8"/>
      <c r="S11" s="8"/>
      <c r="T11" s="8"/>
      <c r="U11" s="8"/>
      <c r="V11" s="5"/>
    </row>
    <row r="12" spans="1:22" ht="12.75">
      <c r="A12" s="1" t="s">
        <v>4</v>
      </c>
      <c r="B12" s="4"/>
      <c r="C12" s="4"/>
      <c r="D12" s="100">
        <v>0</v>
      </c>
      <c r="E12" s="148">
        <v>2873.9</v>
      </c>
      <c r="F12" s="115">
        <v>1527.7</v>
      </c>
      <c r="G12" s="115">
        <v>400</v>
      </c>
      <c r="H12" s="115">
        <v>495.2</v>
      </c>
      <c r="I12" s="115">
        <v>1393.57</v>
      </c>
      <c r="J12" s="100">
        <v>1983.41</v>
      </c>
      <c r="K12" s="100">
        <v>0</v>
      </c>
      <c r="L12" s="100">
        <v>344</v>
      </c>
      <c r="M12" s="100">
        <v>893.86</v>
      </c>
      <c r="N12" s="100">
        <v>0</v>
      </c>
      <c r="O12" s="100">
        <v>1290.22</v>
      </c>
      <c r="P12" s="31">
        <f>D12+E12+F12+G12+H12+I12+J12+K12+L12+M12+N12+O12</f>
        <v>11201.86</v>
      </c>
      <c r="Q12" s="57"/>
      <c r="R12" s="8"/>
      <c r="S12" s="8"/>
      <c r="T12" s="8"/>
      <c r="U12" s="8"/>
      <c r="V12" s="5"/>
    </row>
    <row r="13" spans="1:22" ht="12.75">
      <c r="A13" s="47" t="s">
        <v>93</v>
      </c>
      <c r="B13" s="1"/>
      <c r="C13" s="1"/>
      <c r="D13" s="9">
        <f aca="true" t="shared" si="1" ref="D13:P13">SUM(D11:D12)</f>
        <v>382.44</v>
      </c>
      <c r="E13" s="9">
        <f t="shared" si="1"/>
        <v>4837.45</v>
      </c>
      <c r="F13" s="9">
        <f t="shared" si="1"/>
        <v>1527.7</v>
      </c>
      <c r="G13" s="9">
        <f t="shared" si="1"/>
        <v>2012.47</v>
      </c>
      <c r="H13" s="9">
        <f t="shared" si="1"/>
        <v>495.2</v>
      </c>
      <c r="I13" s="9">
        <f t="shared" si="1"/>
        <v>4044.3999999999996</v>
      </c>
      <c r="J13" s="9">
        <f t="shared" si="1"/>
        <v>1983.41</v>
      </c>
      <c r="K13" s="9">
        <f t="shared" si="1"/>
        <v>1537.54</v>
      </c>
      <c r="L13" s="9">
        <f t="shared" si="1"/>
        <v>344</v>
      </c>
      <c r="M13" s="9">
        <f t="shared" si="1"/>
        <v>2148.62</v>
      </c>
      <c r="N13" s="9">
        <f t="shared" si="1"/>
        <v>59.6</v>
      </c>
      <c r="O13" s="9">
        <f t="shared" si="1"/>
        <v>2519.8</v>
      </c>
      <c r="P13" s="31">
        <f t="shared" si="1"/>
        <v>21892.63</v>
      </c>
      <c r="Q13" s="57"/>
      <c r="R13" s="8"/>
      <c r="S13" s="8"/>
      <c r="T13" s="8"/>
      <c r="U13" s="8"/>
      <c r="V13" s="5"/>
    </row>
    <row r="14" spans="1:22" ht="12.75">
      <c r="A14" s="47" t="s">
        <v>98</v>
      </c>
      <c r="B14" s="1"/>
      <c r="C14" s="1"/>
      <c r="D14" s="9">
        <f>B10-D13</f>
        <v>23617.56</v>
      </c>
      <c r="E14" s="27">
        <f aca="true" t="shared" si="2" ref="E14:K14">D14-E13</f>
        <v>18780.11</v>
      </c>
      <c r="F14" s="9">
        <f t="shared" si="2"/>
        <v>17252.41</v>
      </c>
      <c r="G14" s="9">
        <f t="shared" si="2"/>
        <v>15239.94</v>
      </c>
      <c r="H14" s="9">
        <f t="shared" si="2"/>
        <v>14744.74</v>
      </c>
      <c r="I14" s="9">
        <f t="shared" si="2"/>
        <v>10700.34</v>
      </c>
      <c r="J14" s="9">
        <f t="shared" si="2"/>
        <v>8716.93</v>
      </c>
      <c r="K14" s="9">
        <f t="shared" si="2"/>
        <v>7179.39</v>
      </c>
      <c r="L14" s="9">
        <f>K14-L13</f>
        <v>6835.39</v>
      </c>
      <c r="M14" s="9">
        <f>L14-M13</f>
        <v>4686.77</v>
      </c>
      <c r="N14" s="9">
        <f>M14-N13</f>
        <v>4627.17</v>
      </c>
      <c r="O14" s="9">
        <f>N14-O13</f>
        <v>2107.37</v>
      </c>
      <c r="P14" s="31"/>
      <c r="Q14" s="57"/>
      <c r="R14" s="8"/>
      <c r="S14" s="8"/>
      <c r="T14" s="8"/>
      <c r="U14" s="8"/>
      <c r="V14" s="5"/>
    </row>
    <row r="15" spans="1:22" ht="12.75">
      <c r="A15" s="47" t="s">
        <v>117</v>
      </c>
      <c r="B15" s="1"/>
      <c r="C15" s="1"/>
      <c r="D15" s="105">
        <f>D14/B10</f>
        <v>0.9840650000000001</v>
      </c>
      <c r="E15" s="106">
        <f>E14/B10</f>
        <v>0.7825045833333334</v>
      </c>
      <c r="F15" s="105">
        <f>F14/B10</f>
        <v>0.7188504166666667</v>
      </c>
      <c r="G15" s="105">
        <f>G14/B10</f>
        <v>0.6349975</v>
      </c>
      <c r="H15" s="105">
        <f>G14/B10</f>
        <v>0.6349975</v>
      </c>
      <c r="I15" s="105">
        <f>I14/B10</f>
        <v>0.4458475</v>
      </c>
      <c r="J15" s="102">
        <f>J14/B10</f>
        <v>0.36320541666666667</v>
      </c>
      <c r="K15" s="102">
        <f>K14/B10</f>
        <v>0.29914125</v>
      </c>
      <c r="L15" s="102">
        <f>L14/B10</f>
        <v>0.28480791666666666</v>
      </c>
      <c r="M15" s="102">
        <f>M14/B10</f>
        <v>0.19528208333333336</v>
      </c>
      <c r="N15" s="102">
        <f>N14/B10</f>
        <v>0.19279875</v>
      </c>
      <c r="O15" s="102">
        <f>O14/B10</f>
        <v>0.08780708333333333</v>
      </c>
      <c r="P15" s="31"/>
      <c r="Q15" s="57"/>
      <c r="R15" s="8"/>
      <c r="S15" s="8"/>
      <c r="T15" s="8"/>
      <c r="U15" s="8"/>
      <c r="V15" s="5"/>
    </row>
    <row r="16" spans="1:22" ht="12.75">
      <c r="A16" s="7"/>
      <c r="B16" s="8"/>
      <c r="C16" s="8"/>
      <c r="D16" s="6"/>
      <c r="E16" s="31"/>
      <c r="F16" s="6"/>
      <c r="G16" s="6"/>
      <c r="H16" s="6"/>
      <c r="I16" s="6"/>
      <c r="J16" s="6"/>
      <c r="K16" s="6"/>
      <c r="L16" s="6"/>
      <c r="M16" s="6"/>
      <c r="N16" s="6"/>
      <c r="O16" s="6"/>
      <c r="P16" s="31"/>
      <c r="Q16" s="57"/>
      <c r="R16" s="8"/>
      <c r="S16" s="8"/>
      <c r="T16" s="8"/>
      <c r="U16" s="8"/>
      <c r="V16" s="5"/>
    </row>
    <row r="17" spans="1:22" ht="12.75">
      <c r="A17" s="3" t="s">
        <v>2</v>
      </c>
      <c r="B17" s="9">
        <v>48000</v>
      </c>
      <c r="C17" s="4"/>
      <c r="D17" s="1"/>
      <c r="E17" s="1"/>
      <c r="F17" s="1"/>
      <c r="G17" s="1"/>
      <c r="H17" s="1"/>
      <c r="I17" s="1"/>
      <c r="J17" s="4"/>
      <c r="K17" s="4"/>
      <c r="L17" s="4"/>
      <c r="M17" s="4"/>
      <c r="N17" s="4"/>
      <c r="O17" s="4"/>
      <c r="P17" s="31"/>
      <c r="Q17" s="58">
        <v>0</v>
      </c>
      <c r="R17" s="4">
        <v>81.3</v>
      </c>
      <c r="S17" s="4">
        <v>2313.17</v>
      </c>
      <c r="T17" s="4">
        <v>13.78</v>
      </c>
      <c r="U17" s="4">
        <v>1172.23</v>
      </c>
      <c r="V17" s="6">
        <v>3580.48</v>
      </c>
    </row>
    <row r="18" spans="1:22" ht="12.75">
      <c r="A18" s="109" t="s">
        <v>96</v>
      </c>
      <c r="B18" s="4"/>
      <c r="C18" s="4"/>
      <c r="D18" s="87">
        <v>0</v>
      </c>
      <c r="E18" s="149">
        <v>458.52</v>
      </c>
      <c r="F18" s="114">
        <v>30.4</v>
      </c>
      <c r="G18" s="114">
        <v>0</v>
      </c>
      <c r="H18" s="114">
        <v>0</v>
      </c>
      <c r="I18" s="11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31">
        <f aca="true" t="shared" si="3" ref="P18:P24">SUM(D18:O18)</f>
        <v>488.91999999999996</v>
      </c>
      <c r="Q18" s="58"/>
      <c r="R18" s="4"/>
      <c r="S18" s="4"/>
      <c r="T18" s="4"/>
      <c r="U18" s="4"/>
      <c r="V18" s="6"/>
    </row>
    <row r="19" spans="1:22" s="18" customFormat="1" ht="12.75">
      <c r="A19" s="52" t="s">
        <v>97</v>
      </c>
      <c r="B19" s="15"/>
      <c r="C19" s="15"/>
      <c r="D19" s="100">
        <v>0</v>
      </c>
      <c r="E19" s="107">
        <v>0</v>
      </c>
      <c r="F19" s="114">
        <v>0</v>
      </c>
      <c r="G19" s="114">
        <v>0</v>
      </c>
      <c r="H19" s="114">
        <v>0</v>
      </c>
      <c r="I19" s="114">
        <v>0</v>
      </c>
      <c r="J19" s="15">
        <v>0</v>
      </c>
      <c r="K19" s="10">
        <v>292.94</v>
      </c>
      <c r="L19" s="15">
        <v>184.71</v>
      </c>
      <c r="M19" s="15">
        <v>139.9</v>
      </c>
      <c r="N19" s="15">
        <v>0</v>
      </c>
      <c r="O19" s="15">
        <v>96.18</v>
      </c>
      <c r="P19" s="62">
        <f t="shared" si="3"/>
        <v>713.73</v>
      </c>
      <c r="Q19" s="59">
        <v>0</v>
      </c>
      <c r="R19" s="15" t="s">
        <v>11</v>
      </c>
      <c r="S19" s="15" t="s">
        <v>12</v>
      </c>
      <c r="T19" s="15">
        <v>0</v>
      </c>
      <c r="U19" s="15">
        <v>0</v>
      </c>
      <c r="V19" s="17">
        <v>443.64</v>
      </c>
    </row>
    <row r="20" spans="1:22" s="18" customFormat="1" ht="12.75">
      <c r="A20" s="1" t="s">
        <v>10</v>
      </c>
      <c r="B20" s="4"/>
      <c r="C20" s="4"/>
      <c r="D20" s="100">
        <v>0</v>
      </c>
      <c r="E20" s="107">
        <v>0</v>
      </c>
      <c r="F20" s="114">
        <v>0</v>
      </c>
      <c r="G20" s="114">
        <v>0</v>
      </c>
      <c r="H20" s="114">
        <v>0</v>
      </c>
      <c r="I20" s="114">
        <v>0</v>
      </c>
      <c r="J20" s="15">
        <v>0</v>
      </c>
      <c r="K20" s="10">
        <v>0</v>
      </c>
      <c r="L20" s="15">
        <v>0</v>
      </c>
      <c r="M20" s="15">
        <v>0</v>
      </c>
      <c r="N20" s="15">
        <v>0</v>
      </c>
      <c r="O20" s="15"/>
      <c r="P20" s="62">
        <f t="shared" si="3"/>
        <v>0</v>
      </c>
      <c r="Q20" s="59"/>
      <c r="R20" s="15"/>
      <c r="S20" s="15"/>
      <c r="T20" s="15"/>
      <c r="U20" s="15"/>
      <c r="V20" s="17"/>
    </row>
    <row r="21" spans="1:22" s="18" customFormat="1" ht="12.75">
      <c r="A21" s="94" t="s">
        <v>84</v>
      </c>
      <c r="B21" s="4"/>
      <c r="C21" s="4"/>
      <c r="D21" s="100">
        <v>0</v>
      </c>
      <c r="E21" s="107">
        <v>1423.33</v>
      </c>
      <c r="F21" s="114">
        <v>125</v>
      </c>
      <c r="G21" s="114">
        <v>1042.12</v>
      </c>
      <c r="H21" s="114">
        <v>305</v>
      </c>
      <c r="I21" s="114">
        <v>1266.9</v>
      </c>
      <c r="J21" s="15">
        <v>350</v>
      </c>
      <c r="K21" s="10">
        <v>1357.5</v>
      </c>
      <c r="L21" s="15">
        <v>225</v>
      </c>
      <c r="M21" s="15">
        <v>2368.75</v>
      </c>
      <c r="N21" s="15">
        <v>0</v>
      </c>
      <c r="O21" s="15">
        <v>1069</v>
      </c>
      <c r="P21" s="62">
        <f t="shared" si="3"/>
        <v>9532.6</v>
      </c>
      <c r="Q21" s="59"/>
      <c r="R21" s="15"/>
      <c r="S21" s="15"/>
      <c r="T21" s="15"/>
      <c r="U21" s="15"/>
      <c r="V21" s="17"/>
    </row>
    <row r="22" spans="1:22" ht="12.75">
      <c r="A22" s="1" t="s">
        <v>87</v>
      </c>
      <c r="B22" s="4"/>
      <c r="C22" s="4"/>
      <c r="D22" s="100">
        <v>203.17</v>
      </c>
      <c r="E22" s="148">
        <v>34.63</v>
      </c>
      <c r="F22" s="115">
        <v>0</v>
      </c>
      <c r="G22" s="115">
        <v>73.42</v>
      </c>
      <c r="H22" s="115">
        <v>32.51</v>
      </c>
      <c r="I22" s="115">
        <v>42.05</v>
      </c>
      <c r="J22" s="11">
        <v>88.27</v>
      </c>
      <c r="K22" s="4">
        <v>23.76</v>
      </c>
      <c r="L22" s="4">
        <v>53.85</v>
      </c>
      <c r="M22" s="4">
        <v>28.37</v>
      </c>
      <c r="N22" s="4">
        <v>59.02</v>
      </c>
      <c r="O22" s="4">
        <v>143.03</v>
      </c>
      <c r="P22" s="31">
        <f t="shared" si="3"/>
        <v>782.0799999999999</v>
      </c>
      <c r="Q22" s="58">
        <v>0</v>
      </c>
      <c r="R22" s="4">
        <v>878.12</v>
      </c>
      <c r="S22" s="4">
        <v>1436.2</v>
      </c>
      <c r="T22" s="4">
        <v>1122.65</v>
      </c>
      <c r="U22" s="4">
        <v>0</v>
      </c>
      <c r="V22" s="6">
        <v>3436.97</v>
      </c>
    </row>
    <row r="23" spans="1:22" ht="12.75">
      <c r="A23" s="1" t="s">
        <v>13</v>
      </c>
      <c r="B23" s="4"/>
      <c r="C23" s="4"/>
      <c r="D23" s="87">
        <v>0</v>
      </c>
      <c r="E23" s="107">
        <v>0</v>
      </c>
      <c r="F23" s="100">
        <v>0</v>
      </c>
      <c r="G23" s="114">
        <v>0</v>
      </c>
      <c r="H23" s="114">
        <v>0</v>
      </c>
      <c r="I23" s="100">
        <v>0</v>
      </c>
      <c r="J23" s="4">
        <v>0</v>
      </c>
      <c r="K23" s="4">
        <v>0</v>
      </c>
      <c r="L23" s="10">
        <v>0</v>
      </c>
      <c r="M23" s="10">
        <v>0</v>
      </c>
      <c r="N23" s="10">
        <v>0</v>
      </c>
      <c r="O23" s="10"/>
      <c r="P23" s="63">
        <f t="shared" si="3"/>
        <v>0</v>
      </c>
      <c r="Q23" s="60">
        <v>695</v>
      </c>
      <c r="R23" s="10">
        <v>3544.61</v>
      </c>
      <c r="S23" s="10">
        <v>3279</v>
      </c>
      <c r="T23" s="10">
        <v>876.03</v>
      </c>
      <c r="U23" s="10">
        <v>1849.53</v>
      </c>
      <c r="V23" s="6">
        <v>10244.17</v>
      </c>
    </row>
    <row r="24" spans="1:22" ht="12.75">
      <c r="A24" s="1" t="s">
        <v>143</v>
      </c>
      <c r="B24" s="4"/>
      <c r="C24" s="4"/>
      <c r="D24" s="87">
        <v>2000</v>
      </c>
      <c r="E24" s="107">
        <v>0</v>
      </c>
      <c r="F24" s="100">
        <v>0</v>
      </c>
      <c r="G24" s="114">
        <v>0</v>
      </c>
      <c r="H24" s="114">
        <v>0</v>
      </c>
      <c r="I24" s="100">
        <v>0</v>
      </c>
      <c r="J24" s="4">
        <v>0</v>
      </c>
      <c r="K24" s="4">
        <v>0</v>
      </c>
      <c r="L24" s="10">
        <v>0</v>
      </c>
      <c r="M24" s="10">
        <v>0</v>
      </c>
      <c r="N24" s="10">
        <v>0</v>
      </c>
      <c r="O24" s="10">
        <v>29785</v>
      </c>
      <c r="P24" s="63">
        <f t="shared" si="3"/>
        <v>31785</v>
      </c>
      <c r="Q24" s="60"/>
      <c r="R24" s="10"/>
      <c r="S24" s="10"/>
      <c r="T24" s="10"/>
      <c r="U24" s="10"/>
      <c r="V24" s="6"/>
    </row>
    <row r="25" spans="1:22" ht="12.75">
      <c r="A25" s="82" t="s">
        <v>7</v>
      </c>
      <c r="B25" s="83"/>
      <c r="C25" s="83"/>
      <c r="D25" s="83">
        <f aca="true" t="shared" si="4" ref="D25:O25">SUM(D18:D24)</f>
        <v>2203.17</v>
      </c>
      <c r="E25" s="83">
        <f t="shared" si="4"/>
        <v>1916.48</v>
      </c>
      <c r="F25" s="83">
        <f t="shared" si="4"/>
        <v>155.4</v>
      </c>
      <c r="G25" s="83">
        <f t="shared" si="4"/>
        <v>1115.54</v>
      </c>
      <c r="H25" s="83">
        <f t="shared" si="4"/>
        <v>337.51</v>
      </c>
      <c r="I25" s="83">
        <f t="shared" si="4"/>
        <v>1308.95</v>
      </c>
      <c r="J25" s="83">
        <f t="shared" si="4"/>
        <v>438.27</v>
      </c>
      <c r="K25" s="83">
        <f t="shared" si="4"/>
        <v>1674.2</v>
      </c>
      <c r="L25" s="83">
        <f t="shared" si="4"/>
        <v>463.56000000000006</v>
      </c>
      <c r="M25" s="83">
        <f t="shared" si="4"/>
        <v>2537.02</v>
      </c>
      <c r="N25" s="83">
        <f t="shared" si="4"/>
        <v>59.02</v>
      </c>
      <c r="O25" s="83">
        <f t="shared" si="4"/>
        <v>31093.21</v>
      </c>
      <c r="P25" s="31">
        <f>SUM(P17:P24)</f>
        <v>43302.33</v>
      </c>
      <c r="Q25" s="61">
        <v>1035.07</v>
      </c>
      <c r="R25" s="6">
        <v>5213.02</v>
      </c>
      <c r="S25" s="6">
        <v>10940.38</v>
      </c>
      <c r="T25" s="6">
        <f>SUM(T17:T23)</f>
        <v>2012.46</v>
      </c>
      <c r="U25" s="6">
        <f>SUM(U17:U23)</f>
        <v>3021.76</v>
      </c>
      <c r="V25" s="6">
        <f>SUM(V17:V23)</f>
        <v>17705.260000000002</v>
      </c>
    </row>
    <row r="26" spans="1:22" ht="12.75">
      <c r="A26" s="84" t="s">
        <v>98</v>
      </c>
      <c r="B26" s="85"/>
      <c r="C26" s="85">
        <f>SUM(C17:C25)</f>
        <v>0</v>
      </c>
      <c r="D26" s="85">
        <f>B17-D25</f>
        <v>45796.83</v>
      </c>
      <c r="E26" s="85">
        <f aca="true" t="shared" si="5" ref="E26:K26">D26-E25</f>
        <v>43880.35</v>
      </c>
      <c r="F26" s="85">
        <f t="shared" si="5"/>
        <v>43724.95</v>
      </c>
      <c r="G26" s="85">
        <f t="shared" si="5"/>
        <v>42609.409999999996</v>
      </c>
      <c r="H26" s="85">
        <f t="shared" si="5"/>
        <v>42271.899999999994</v>
      </c>
      <c r="I26" s="85">
        <f t="shared" si="5"/>
        <v>40962.95</v>
      </c>
      <c r="J26" s="85">
        <f t="shared" si="5"/>
        <v>40524.68</v>
      </c>
      <c r="K26" s="85">
        <f t="shared" si="5"/>
        <v>38850.48</v>
      </c>
      <c r="L26" s="85">
        <f>K26-L25</f>
        <v>38386.920000000006</v>
      </c>
      <c r="M26" s="85">
        <f>L26-M25</f>
        <v>35849.90000000001</v>
      </c>
      <c r="N26" s="85">
        <f>M26-N25</f>
        <v>35790.88000000001</v>
      </c>
      <c r="O26" s="85">
        <f>N26-O25</f>
        <v>4697.670000000013</v>
      </c>
      <c r="P26" s="86"/>
      <c r="Q26" s="58"/>
      <c r="R26" s="4"/>
      <c r="S26" s="4"/>
      <c r="T26" s="4"/>
      <c r="U26" s="4"/>
      <c r="V26" s="7"/>
    </row>
    <row r="27" spans="1:22" ht="12.75">
      <c r="A27" s="101" t="s">
        <v>117</v>
      </c>
      <c r="B27" s="83"/>
      <c r="C27" s="83" t="e">
        <f>SUM(C5+#REF!)</f>
        <v>#REF!</v>
      </c>
      <c r="D27" s="102">
        <f>D26/B17</f>
        <v>0.954100625</v>
      </c>
      <c r="E27" s="104">
        <f>E26/B17</f>
        <v>0.9141739583333333</v>
      </c>
      <c r="F27" s="102">
        <f>F26/B17</f>
        <v>0.9109364583333333</v>
      </c>
      <c r="G27" s="102">
        <f>G26/B17</f>
        <v>0.8876960416666666</v>
      </c>
      <c r="H27" s="102">
        <f>H26/B17</f>
        <v>0.8806645833333332</v>
      </c>
      <c r="I27" s="102">
        <f>I26/B17</f>
        <v>0.8533947916666667</v>
      </c>
      <c r="J27" s="102">
        <f>J26/B17</f>
        <v>0.8442641666666667</v>
      </c>
      <c r="K27" s="102">
        <f>K26/B17</f>
        <v>0.809385</v>
      </c>
      <c r="L27" s="102">
        <f>L26/B17</f>
        <v>0.7997275000000001</v>
      </c>
      <c r="M27" s="102">
        <f>M26/B17</f>
        <v>0.7468729166666669</v>
      </c>
      <c r="N27" s="102">
        <f>N26/B17</f>
        <v>0.7456433333333335</v>
      </c>
      <c r="O27" s="102">
        <f>O26/B17</f>
        <v>0.09786812500000026</v>
      </c>
      <c r="P27" s="62"/>
      <c r="Q27" s="61">
        <f>Q5+Q25</f>
        <v>1035.07</v>
      </c>
      <c r="R27" s="6">
        <f>R5+R25</f>
        <v>7366.02</v>
      </c>
      <c r="S27" s="6">
        <f>S5+S25</f>
        <v>10940.38</v>
      </c>
      <c r="T27" s="6">
        <f>T5+T25</f>
        <v>3842.51</v>
      </c>
      <c r="U27" s="6">
        <f>U5+U25</f>
        <v>3021.76</v>
      </c>
      <c r="V27" s="31">
        <v>28220.27</v>
      </c>
    </row>
    <row r="28" spans="1:22" ht="12.75">
      <c r="A28" s="116"/>
      <c r="B28" s="6">
        <f>B5+B10+B17</f>
        <v>91000</v>
      </c>
      <c r="C28" s="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7">
        <f>P5+P25+P13</f>
        <v>74560.51000000001</v>
      </c>
      <c r="Q28" s="98"/>
      <c r="R28" s="98"/>
      <c r="S28" s="98"/>
      <c r="T28" s="98"/>
      <c r="U28" s="98"/>
      <c r="V28" s="98"/>
    </row>
    <row r="29" spans="1:4" ht="12.75">
      <c r="A29" s="12"/>
      <c r="B29" s="12"/>
      <c r="C29" s="12"/>
      <c r="D29" s="12"/>
    </row>
    <row r="30" spans="1:5" ht="12.75">
      <c r="A30" s="47" t="s">
        <v>132</v>
      </c>
      <c r="B30" s="47" t="s">
        <v>133</v>
      </c>
      <c r="C30" s="47"/>
      <c r="D30" s="47" t="s">
        <v>134</v>
      </c>
      <c r="E30" s="47" t="s">
        <v>135</v>
      </c>
    </row>
    <row r="31" spans="1:16" ht="12.75">
      <c r="A31" s="1" t="s">
        <v>136</v>
      </c>
      <c r="B31" s="4">
        <f>B7</f>
        <v>19000</v>
      </c>
      <c r="C31" s="4"/>
      <c r="D31" s="4">
        <f>P5</f>
        <v>9365.55</v>
      </c>
      <c r="E31" s="4">
        <f>B31-D31</f>
        <v>9634.45</v>
      </c>
      <c r="P31" s="81"/>
    </row>
    <row r="32" spans="1:23" ht="12.75">
      <c r="A32" s="52" t="s">
        <v>140</v>
      </c>
      <c r="B32" s="4">
        <f>B10</f>
        <v>24000</v>
      </c>
      <c r="C32" s="4"/>
      <c r="D32" s="4">
        <f>P13</f>
        <v>21892.63</v>
      </c>
      <c r="E32" s="4">
        <f>B32-D32</f>
        <v>2107.369999999999</v>
      </c>
      <c r="W32" s="22"/>
    </row>
    <row r="33" spans="1:23" ht="12.75">
      <c r="A33" s="52" t="s">
        <v>141</v>
      </c>
      <c r="B33" s="4">
        <f>B17</f>
        <v>48000</v>
      </c>
      <c r="C33" s="4"/>
      <c r="D33" s="4">
        <f>P25</f>
        <v>43302.33</v>
      </c>
      <c r="E33" s="4">
        <f>B33-D33</f>
        <v>4697.669999999998</v>
      </c>
      <c r="W33" s="22"/>
    </row>
    <row r="34" spans="1:23" ht="12.75">
      <c r="A34" s="67" t="s">
        <v>142</v>
      </c>
      <c r="B34" s="100">
        <f>SUM(B31:B33)</f>
        <v>91000</v>
      </c>
      <c r="C34" s="1"/>
      <c r="D34" s="4">
        <f>SUM(D31:D33)</f>
        <v>74560.51000000001</v>
      </c>
      <c r="E34" s="142">
        <f>SUM(E31:E33)</f>
        <v>16439.489999999998</v>
      </c>
      <c r="F34" s="54"/>
      <c r="W34" s="22"/>
    </row>
  </sheetData>
  <sheetProtection/>
  <mergeCells count="1">
    <mergeCell ref="A3:V3"/>
  </mergeCells>
  <printOptions/>
  <pageMargins left="0.75" right="0.75" top="1" bottom="1" header="0.5" footer="0.5"/>
  <pageSetup horizontalDpi="600" verticalDpi="600" orientation="landscape" paperSize="5" scale="70" r:id="rId1"/>
  <headerFooter alignWithMargins="0">
    <oddHeader>&amp;C&amp;14REPORT OF 
KBE EXPENDITURES
JULY 2016 THROUGH JUNE 2017
</oddHeader>
    <oddFooter>&amp;CPage &amp;P&amp;R&amp;Z&amp;F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6"/>
  <sheetViews>
    <sheetView zoomScalePageLayoutView="0" workbookViewId="0" topLeftCell="A1">
      <selection activeCell="D194" sqref="D194"/>
    </sheetView>
  </sheetViews>
  <sheetFormatPr defaultColWidth="9.140625" defaultRowHeight="12.75"/>
  <cols>
    <col min="1" max="1" width="18.57421875" style="0" customWidth="1"/>
    <col min="2" max="2" width="24.00390625" style="0" customWidth="1"/>
    <col min="3" max="3" width="10.140625" style="13" bestFit="1" customWidth="1"/>
    <col min="4" max="4" width="60.421875" style="0" customWidth="1"/>
  </cols>
  <sheetData>
    <row r="1" spans="1:4" ht="12.75">
      <c r="A1" s="47" t="s">
        <v>147</v>
      </c>
      <c r="B1" s="1"/>
      <c r="C1" s="4"/>
      <c r="D1" s="1"/>
    </row>
    <row r="2" spans="1:4" ht="12.75">
      <c r="A2" s="7"/>
      <c r="B2" s="7"/>
      <c r="C2" s="8"/>
      <c r="D2" s="7"/>
    </row>
    <row r="3" spans="1:4" ht="12.75">
      <c r="A3" s="46">
        <v>42552</v>
      </c>
      <c r="B3" s="1"/>
      <c r="C3" s="4"/>
      <c r="D3" s="1"/>
    </row>
    <row r="4" spans="1:4" ht="12.75">
      <c r="A4" s="47" t="s">
        <v>21</v>
      </c>
      <c r="B4" s="52" t="s">
        <v>156</v>
      </c>
      <c r="C4" s="115">
        <v>0</v>
      </c>
      <c r="D4" s="52"/>
    </row>
    <row r="5" spans="1:4" ht="12.75">
      <c r="A5" s="1"/>
      <c r="B5" s="52"/>
      <c r="C5" s="11"/>
      <c r="D5" s="52"/>
    </row>
    <row r="6" spans="1:4" ht="12.75">
      <c r="A6" s="47" t="s">
        <v>22</v>
      </c>
      <c r="B6" s="52" t="s">
        <v>156</v>
      </c>
      <c r="C6" s="115">
        <v>0</v>
      </c>
      <c r="D6" s="52"/>
    </row>
    <row r="7" spans="1:4" ht="12.75">
      <c r="A7" s="7"/>
      <c r="B7" s="7"/>
      <c r="C7" s="8">
        <f>SUM(C4:C6)</f>
        <v>0</v>
      </c>
      <c r="D7" s="7"/>
    </row>
    <row r="8" spans="1:4" ht="12.75" hidden="1">
      <c r="A8" s="48" t="s">
        <v>21</v>
      </c>
      <c r="B8" s="52" t="s">
        <v>50</v>
      </c>
      <c r="C8" s="4">
        <v>1035.3</v>
      </c>
      <c r="D8" s="1" t="s">
        <v>61</v>
      </c>
    </row>
    <row r="9" spans="1:3" ht="12.75" hidden="1">
      <c r="A9" s="48"/>
      <c r="B9" s="1"/>
      <c r="C9" s="4"/>
    </row>
    <row r="10" spans="1:4" ht="12.75" hidden="1">
      <c r="A10" s="48"/>
      <c r="B10" s="1"/>
      <c r="C10" s="4"/>
      <c r="D10" s="1"/>
    </row>
    <row r="11" spans="1:4" ht="12.75" hidden="1">
      <c r="A11" s="48" t="s">
        <v>52</v>
      </c>
      <c r="B11" s="52" t="s">
        <v>50</v>
      </c>
      <c r="C11" s="4">
        <v>400</v>
      </c>
      <c r="D11" s="52" t="s">
        <v>53</v>
      </c>
    </row>
    <row r="12" spans="1:4" ht="12.75" hidden="1">
      <c r="A12" s="48"/>
      <c r="B12" s="1"/>
      <c r="C12" s="4"/>
      <c r="D12" s="1"/>
    </row>
    <row r="13" spans="1:4" ht="12.75" hidden="1">
      <c r="A13" s="48" t="s">
        <v>67</v>
      </c>
      <c r="B13" s="52" t="s">
        <v>54</v>
      </c>
      <c r="C13" s="4">
        <v>262</v>
      </c>
      <c r="D13" s="1"/>
    </row>
    <row r="14" spans="1:4" ht="12.75" hidden="1">
      <c r="A14" s="48"/>
      <c r="B14" s="52" t="s">
        <v>55</v>
      </c>
      <c r="C14" s="4">
        <v>97.5</v>
      </c>
      <c r="D14" s="1"/>
    </row>
    <row r="15" spans="1:8" ht="12.75" hidden="1">
      <c r="A15" s="76"/>
      <c r="B15" s="77"/>
      <c r="C15" s="65">
        <f>SUM(C8:C14)</f>
        <v>1794.8</v>
      </c>
      <c r="D15" s="77"/>
      <c r="H15" s="80"/>
    </row>
    <row r="16" spans="1:4" ht="12.75" hidden="1">
      <c r="A16" s="48">
        <v>40118</v>
      </c>
      <c r="B16" s="1"/>
      <c r="C16" s="4"/>
      <c r="D16" s="1"/>
    </row>
    <row r="17" spans="1:4" ht="12.75" hidden="1">
      <c r="A17" s="48" t="s">
        <v>21</v>
      </c>
      <c r="B17" s="52" t="s">
        <v>50</v>
      </c>
      <c r="C17" s="4">
        <v>3293.26</v>
      </c>
      <c r="D17" s="1" t="s">
        <v>63</v>
      </c>
    </row>
    <row r="18" spans="1:4" ht="12.75" hidden="1">
      <c r="A18" s="48"/>
      <c r="D18" s="1" t="s">
        <v>62</v>
      </c>
    </row>
    <row r="19" spans="1:4" ht="12.75" hidden="1">
      <c r="A19" s="48"/>
      <c r="B19" s="52" t="s">
        <v>37</v>
      </c>
      <c r="C19" s="4">
        <v>22.88</v>
      </c>
      <c r="D19" s="1" t="s">
        <v>146</v>
      </c>
    </row>
    <row r="20" spans="1:4" ht="12.75" hidden="1">
      <c r="A20" s="48"/>
      <c r="B20" s="52"/>
      <c r="C20" s="4">
        <v>56.52</v>
      </c>
      <c r="D20" s="1"/>
    </row>
    <row r="21" spans="1:4" ht="12.75" hidden="1">
      <c r="A21" s="48"/>
      <c r="B21" s="52"/>
      <c r="C21" s="4"/>
      <c r="D21" s="1"/>
    </row>
    <row r="22" spans="1:4" ht="12.75" hidden="1">
      <c r="A22" s="48" t="s">
        <v>48</v>
      </c>
      <c r="B22" s="52" t="s">
        <v>49</v>
      </c>
      <c r="C22" s="4">
        <v>291.51</v>
      </c>
      <c r="D22" s="1"/>
    </row>
    <row r="23" spans="1:4" ht="12.75" hidden="1">
      <c r="A23" s="48"/>
      <c r="B23" s="52" t="s">
        <v>56</v>
      </c>
      <c r="C23" s="4">
        <v>10</v>
      </c>
      <c r="D23" s="1"/>
    </row>
    <row r="24" spans="1:4" ht="12.75" hidden="1">
      <c r="A24" s="48"/>
      <c r="B24" s="1"/>
      <c r="C24" s="4"/>
      <c r="D24" s="1"/>
    </row>
    <row r="25" spans="1:4" ht="12.75" hidden="1">
      <c r="A25" s="48" t="s">
        <v>52</v>
      </c>
      <c r="B25" s="52" t="s">
        <v>50</v>
      </c>
      <c r="C25" s="4">
        <v>132.61</v>
      </c>
      <c r="D25" s="52" t="s">
        <v>57</v>
      </c>
    </row>
    <row r="26" spans="1:4" ht="12.75" hidden="1">
      <c r="A26" s="48"/>
      <c r="B26" s="52" t="s">
        <v>37</v>
      </c>
      <c r="C26" s="4">
        <v>747.46</v>
      </c>
      <c r="D26" s="52"/>
    </row>
    <row r="27" spans="1:4" ht="12.75" hidden="1">
      <c r="A27" s="48"/>
      <c r="B27" s="52"/>
      <c r="C27" s="4"/>
      <c r="D27" s="52"/>
    </row>
    <row r="28" spans="1:4" ht="12.75" hidden="1">
      <c r="A28" s="48" t="s">
        <v>24</v>
      </c>
      <c r="B28" s="52" t="s">
        <v>58</v>
      </c>
      <c r="C28" s="4">
        <v>7.03</v>
      </c>
      <c r="D28" s="52"/>
    </row>
    <row r="29" spans="1:4" ht="12.75" hidden="1">
      <c r="A29" s="48"/>
      <c r="B29" s="52" t="s">
        <v>26</v>
      </c>
      <c r="C29" s="4">
        <v>34.85</v>
      </c>
      <c r="D29" s="52"/>
    </row>
    <row r="30" spans="1:4" ht="12.75" hidden="1">
      <c r="A30" s="48"/>
      <c r="B30" s="52" t="s">
        <v>25</v>
      </c>
      <c r="C30" s="4">
        <v>65.25</v>
      </c>
      <c r="D30" s="52"/>
    </row>
    <row r="31" spans="1:4" ht="12.75" hidden="1">
      <c r="A31" s="76"/>
      <c r="B31" s="77"/>
      <c r="C31" s="65">
        <f>SUM(C17:C30)</f>
        <v>4661.37</v>
      </c>
      <c r="D31" s="77"/>
    </row>
    <row r="32" spans="1:4" ht="12.75" hidden="1">
      <c r="A32" s="48">
        <v>40148</v>
      </c>
      <c r="B32" s="1"/>
      <c r="C32" s="4"/>
      <c r="D32" s="1"/>
    </row>
    <row r="33" spans="1:4" ht="12.75" hidden="1">
      <c r="A33" s="48" t="s">
        <v>21</v>
      </c>
      <c r="B33" s="1" t="s">
        <v>50</v>
      </c>
      <c r="C33" s="4">
        <v>2748.82</v>
      </c>
      <c r="D33" s="1" t="s">
        <v>62</v>
      </c>
    </row>
    <row r="34" spans="1:4" ht="12.75" hidden="1">
      <c r="A34" s="48"/>
      <c r="B34" s="1"/>
      <c r="C34" s="4"/>
      <c r="D34" s="1"/>
    </row>
    <row r="35" spans="1:4" ht="12.75" hidden="1">
      <c r="A35" s="48" t="s">
        <v>48</v>
      </c>
      <c r="B35" s="52" t="s">
        <v>49</v>
      </c>
      <c r="C35" s="4">
        <v>100.27</v>
      </c>
      <c r="D35" s="1"/>
    </row>
    <row r="36" spans="1:4" ht="12.75" hidden="1">
      <c r="A36" s="48"/>
      <c r="B36" s="1"/>
      <c r="C36" s="4"/>
      <c r="D36" s="1"/>
    </row>
    <row r="37" spans="1:4" ht="12.75" hidden="1">
      <c r="A37" s="48" t="s">
        <v>52</v>
      </c>
      <c r="B37" s="52" t="s">
        <v>50</v>
      </c>
      <c r="C37" s="4">
        <v>148.86</v>
      </c>
      <c r="D37" s="1" t="s">
        <v>65</v>
      </c>
    </row>
    <row r="38" spans="1:4" ht="12.75" hidden="1">
      <c r="A38" s="48"/>
      <c r="B38" s="1"/>
      <c r="C38" s="4"/>
      <c r="D38" s="1"/>
    </row>
    <row r="39" spans="1:4" ht="12.75" hidden="1">
      <c r="A39" s="48" t="s">
        <v>24</v>
      </c>
      <c r="B39" s="1" t="s">
        <v>25</v>
      </c>
      <c r="C39" s="4">
        <v>54.55</v>
      </c>
      <c r="D39" s="1"/>
    </row>
    <row r="40" spans="1:4" ht="12.75" hidden="1">
      <c r="A40" s="48"/>
      <c r="B40" s="1" t="s">
        <v>33</v>
      </c>
      <c r="C40" s="4">
        <v>14.59</v>
      </c>
      <c r="D40" s="1"/>
    </row>
    <row r="41" spans="1:4" ht="12.75" hidden="1">
      <c r="A41" s="76"/>
      <c r="B41" s="77"/>
      <c r="C41" s="65">
        <f>SUM(C33:C40)</f>
        <v>3067.0900000000006</v>
      </c>
      <c r="D41" s="77"/>
    </row>
    <row r="42" spans="1:4" ht="12.75" hidden="1">
      <c r="A42" s="48">
        <v>40179</v>
      </c>
      <c r="B42" s="1"/>
      <c r="C42" s="4"/>
      <c r="D42" s="1"/>
    </row>
    <row r="43" spans="1:4" ht="12.75" hidden="1">
      <c r="A43" s="48" t="s">
        <v>21</v>
      </c>
      <c r="B43" s="1" t="s">
        <v>50</v>
      </c>
      <c r="C43" s="4">
        <v>2500.08</v>
      </c>
      <c r="D43" s="1" t="s">
        <v>64</v>
      </c>
    </row>
    <row r="44" spans="1:4" ht="12.75" hidden="1">
      <c r="A44" s="48"/>
      <c r="B44" s="1"/>
      <c r="C44" s="4"/>
      <c r="D44" s="1" t="s">
        <v>62</v>
      </c>
    </row>
    <row r="45" spans="1:4" ht="12.75" hidden="1">
      <c r="A45" s="48"/>
      <c r="B45" s="1"/>
      <c r="C45" s="4"/>
      <c r="D45" s="1"/>
    </row>
    <row r="46" spans="1:4" ht="12.75" hidden="1">
      <c r="A46" s="48" t="s">
        <v>48</v>
      </c>
      <c r="B46" s="52" t="s">
        <v>49</v>
      </c>
      <c r="C46" s="4">
        <v>261.6</v>
      </c>
      <c r="D46" s="1"/>
    </row>
    <row r="47" spans="1:4" ht="12.75" hidden="1">
      <c r="A47" s="48"/>
      <c r="B47" s="1"/>
      <c r="C47" s="4"/>
      <c r="D47" s="1"/>
    </row>
    <row r="48" spans="1:4" ht="12.75" hidden="1">
      <c r="A48" s="48" t="s">
        <v>24</v>
      </c>
      <c r="B48" s="1"/>
      <c r="C48" s="4">
        <v>33</v>
      </c>
      <c r="D48" s="1"/>
    </row>
    <row r="49" spans="1:4" ht="12.75" hidden="1">
      <c r="A49" s="48"/>
      <c r="B49" s="1"/>
      <c r="C49" s="4"/>
      <c r="D49" s="1"/>
    </row>
    <row r="50" spans="1:4" ht="12.75" hidden="1">
      <c r="A50" s="48" t="s">
        <v>67</v>
      </c>
      <c r="B50" s="52" t="s">
        <v>68</v>
      </c>
      <c r="C50" s="4">
        <v>325</v>
      </c>
      <c r="D50" s="1"/>
    </row>
    <row r="51" spans="1:4" ht="12.75" hidden="1">
      <c r="A51" s="76"/>
      <c r="B51" s="77"/>
      <c r="C51" s="65">
        <f>SUM(C43:C50)</f>
        <v>3119.68</v>
      </c>
      <c r="D51" s="77"/>
    </row>
    <row r="52" spans="1:4" ht="12.75" hidden="1">
      <c r="A52" s="48">
        <v>40210</v>
      </c>
      <c r="B52" s="1"/>
      <c r="C52" s="4"/>
      <c r="D52" s="1"/>
    </row>
    <row r="53" spans="1:4" ht="12.75" hidden="1">
      <c r="A53" s="48" t="s">
        <v>21</v>
      </c>
      <c r="B53" s="52" t="s">
        <v>69</v>
      </c>
      <c r="C53" s="4">
        <v>39.36</v>
      </c>
      <c r="D53" s="1"/>
    </row>
    <row r="54" spans="1:4" ht="12.75" hidden="1">
      <c r="A54" s="48"/>
      <c r="B54" s="52" t="s">
        <v>50</v>
      </c>
      <c r="C54" s="4">
        <v>2321.71</v>
      </c>
      <c r="D54" s="1"/>
    </row>
    <row r="55" spans="1:4" ht="12.75" hidden="1">
      <c r="A55" s="48"/>
      <c r="B55" s="52"/>
      <c r="C55" s="4"/>
      <c r="D55" s="1"/>
    </row>
    <row r="56" spans="1:4" ht="12.75" hidden="1">
      <c r="A56" s="48" t="s">
        <v>48</v>
      </c>
      <c r="B56" s="52" t="s">
        <v>49</v>
      </c>
      <c r="C56" s="4">
        <v>375.58</v>
      </c>
      <c r="D56" s="1"/>
    </row>
    <row r="57" spans="1:4" ht="12.75" hidden="1">
      <c r="A57" s="48"/>
      <c r="B57" s="1"/>
      <c r="C57" s="4"/>
      <c r="D57" s="1"/>
    </row>
    <row r="58" spans="1:4" ht="12.75" hidden="1">
      <c r="A58" s="48" t="s">
        <v>24</v>
      </c>
      <c r="B58" s="52" t="s">
        <v>33</v>
      </c>
      <c r="C58" s="4">
        <v>47.43</v>
      </c>
      <c r="D58" s="1"/>
    </row>
    <row r="59" spans="1:4" ht="12.75" hidden="1">
      <c r="A59" s="48"/>
      <c r="B59" s="52" t="s">
        <v>26</v>
      </c>
      <c r="C59" s="4">
        <v>253.81</v>
      </c>
      <c r="D59" s="1"/>
    </row>
    <row r="60" spans="1:4" ht="12.75" hidden="1">
      <c r="A60" s="48"/>
      <c r="B60" s="52" t="s">
        <v>25</v>
      </c>
      <c r="C60" s="4">
        <v>40.5</v>
      </c>
      <c r="D60" s="1"/>
    </row>
    <row r="61" spans="1:4" ht="12.75" hidden="1">
      <c r="A61" s="48"/>
      <c r="B61" s="1"/>
      <c r="C61" s="4"/>
      <c r="D61" s="1"/>
    </row>
    <row r="62" spans="1:4" ht="12.75" hidden="1">
      <c r="A62" s="48" t="s">
        <v>51</v>
      </c>
      <c r="B62" s="52" t="s">
        <v>50</v>
      </c>
      <c r="C62" s="4">
        <v>48.78</v>
      </c>
      <c r="D62" s="1"/>
    </row>
    <row r="63" spans="1:4" ht="12.75" hidden="1">
      <c r="A63" s="76"/>
      <c r="B63" s="77"/>
      <c r="C63" s="65">
        <f>SUM(C53:C62)</f>
        <v>3127.17</v>
      </c>
      <c r="D63" s="77"/>
    </row>
    <row r="64" spans="1:4" ht="12.75" hidden="1">
      <c r="A64" s="48">
        <v>40238</v>
      </c>
      <c r="B64" s="1"/>
      <c r="C64" s="4"/>
      <c r="D64" s="1"/>
    </row>
    <row r="65" spans="1:4" ht="12.75" hidden="1">
      <c r="A65" s="48" t="s">
        <v>21</v>
      </c>
      <c r="B65" s="52" t="s">
        <v>50</v>
      </c>
      <c r="C65" s="4">
        <v>1361.09</v>
      </c>
      <c r="D65" s="1"/>
    </row>
    <row r="66" spans="1:4" ht="12.75" hidden="1">
      <c r="A66" s="48"/>
      <c r="B66" s="1"/>
      <c r="C66" s="4"/>
      <c r="D66" s="1"/>
    </row>
    <row r="67" spans="1:4" ht="12.75" hidden="1">
      <c r="A67" s="48" t="s">
        <v>52</v>
      </c>
      <c r="B67" s="52" t="s">
        <v>50</v>
      </c>
      <c r="C67" s="4">
        <v>2308.86</v>
      </c>
      <c r="D67" s="52" t="s">
        <v>70</v>
      </c>
    </row>
    <row r="68" spans="1:4" ht="12.75" hidden="1">
      <c r="A68" s="48"/>
      <c r="B68" s="1"/>
      <c r="C68" s="4"/>
      <c r="D68" s="1"/>
    </row>
    <row r="69" spans="1:4" ht="12.75" hidden="1">
      <c r="A69" s="48" t="s">
        <v>24</v>
      </c>
      <c r="B69" s="52" t="s">
        <v>25</v>
      </c>
      <c r="C69" s="4">
        <v>44.25</v>
      </c>
      <c r="D69" s="1"/>
    </row>
    <row r="70" spans="1:4" ht="12.75" hidden="1">
      <c r="A70" s="76"/>
      <c r="B70" s="77"/>
      <c r="C70" s="65">
        <f>SUM(C64:C69)</f>
        <v>3714.2</v>
      </c>
      <c r="D70" s="77"/>
    </row>
    <row r="71" spans="1:4" ht="12.75" hidden="1">
      <c r="A71" s="46">
        <v>40269</v>
      </c>
      <c r="B71" s="1"/>
      <c r="C71" s="4"/>
      <c r="D71" s="1"/>
    </row>
    <row r="72" spans="1:4" ht="12.75" hidden="1">
      <c r="A72" s="48" t="s">
        <v>21</v>
      </c>
      <c r="B72" s="52" t="s">
        <v>50</v>
      </c>
      <c r="C72" s="4">
        <v>40</v>
      </c>
      <c r="D72" s="52" t="s">
        <v>73</v>
      </c>
    </row>
    <row r="73" spans="1:4" ht="12.75" hidden="1">
      <c r="A73" s="48"/>
      <c r="B73" s="1"/>
      <c r="C73" s="4"/>
      <c r="D73" s="1"/>
    </row>
    <row r="74" spans="1:4" ht="12.75" hidden="1">
      <c r="A74" s="48" t="s">
        <v>52</v>
      </c>
      <c r="B74" s="52" t="s">
        <v>50</v>
      </c>
      <c r="C74" s="4">
        <v>1400.59</v>
      </c>
      <c r="D74" s="52" t="s">
        <v>74</v>
      </c>
    </row>
    <row r="75" spans="1:4" ht="12.75" hidden="1">
      <c r="A75" s="48"/>
      <c r="B75" s="1"/>
      <c r="C75" s="4"/>
      <c r="D75" s="52" t="s">
        <v>70</v>
      </c>
    </row>
    <row r="76" spans="1:4" ht="12.75" hidden="1">
      <c r="A76" s="48"/>
      <c r="B76" s="52" t="s">
        <v>75</v>
      </c>
      <c r="C76" s="4">
        <v>312.07</v>
      </c>
      <c r="D76" s="52" t="s">
        <v>74</v>
      </c>
    </row>
    <row r="77" spans="1:4" ht="12.75" hidden="1">
      <c r="A77" s="48"/>
      <c r="B77" s="1"/>
      <c r="C77" s="4"/>
      <c r="D77" s="1"/>
    </row>
    <row r="78" spans="1:4" ht="12.75" hidden="1">
      <c r="A78" s="48" t="s">
        <v>48</v>
      </c>
      <c r="B78" s="52" t="s">
        <v>49</v>
      </c>
      <c r="C78" s="4">
        <v>145.49</v>
      </c>
      <c r="D78" s="1"/>
    </row>
    <row r="79" spans="1:4" ht="12.75" hidden="1">
      <c r="A79" s="48"/>
      <c r="B79" s="52"/>
      <c r="C79" s="4"/>
      <c r="D79" s="1"/>
    </row>
    <row r="80" spans="1:4" ht="12.75" hidden="1">
      <c r="A80" s="48" t="s">
        <v>24</v>
      </c>
      <c r="B80" s="52" t="s">
        <v>25</v>
      </c>
      <c r="C80" s="4">
        <v>38.75</v>
      </c>
      <c r="D80" s="1"/>
    </row>
    <row r="81" spans="1:4" ht="12.75" hidden="1">
      <c r="A81" s="48"/>
      <c r="B81" s="52"/>
      <c r="C81" s="4"/>
      <c r="D81" s="1"/>
    </row>
    <row r="82" spans="1:4" ht="12.75" hidden="1">
      <c r="A82" s="48" t="s">
        <v>67</v>
      </c>
      <c r="B82" s="52" t="s">
        <v>71</v>
      </c>
      <c r="C82" s="4">
        <v>108.75</v>
      </c>
      <c r="D82" s="52" t="s">
        <v>72</v>
      </c>
    </row>
    <row r="83" spans="1:4" ht="12.75" hidden="1">
      <c r="A83" s="76"/>
      <c r="B83" s="77"/>
      <c r="C83" s="65">
        <f>SUM(C71:C82)</f>
        <v>2045.6499999999999</v>
      </c>
      <c r="D83" s="77"/>
    </row>
    <row r="84" spans="1:4" ht="12.75" hidden="1">
      <c r="A84" s="48">
        <v>40299</v>
      </c>
      <c r="B84" s="1"/>
      <c r="C84" s="4"/>
      <c r="D84" s="1"/>
    </row>
    <row r="85" spans="1:4" ht="12.75" hidden="1">
      <c r="A85" s="48" t="s">
        <v>24</v>
      </c>
      <c r="B85" s="1"/>
      <c r="C85" s="4">
        <v>74.5</v>
      </c>
      <c r="D85" s="1"/>
    </row>
    <row r="86" spans="1:4" ht="12.75" hidden="1">
      <c r="A86" s="48"/>
      <c r="B86" s="1"/>
      <c r="C86" s="4"/>
      <c r="D86" s="1"/>
    </row>
    <row r="87" spans="1:4" ht="12.75" hidden="1">
      <c r="A87" s="48" t="s">
        <v>21</v>
      </c>
      <c r="B87" s="1" t="s">
        <v>50</v>
      </c>
      <c r="C87" s="4">
        <v>537.99</v>
      </c>
      <c r="D87" s="1"/>
    </row>
    <row r="88" spans="1:4" ht="12.75" hidden="1">
      <c r="A88" s="76"/>
      <c r="B88" s="77"/>
      <c r="C88" s="65">
        <f>SUM(C85:C87)</f>
        <v>612.49</v>
      </c>
      <c r="D88" s="77"/>
    </row>
    <row r="89" spans="1:4" ht="12.75" hidden="1">
      <c r="A89" s="48">
        <v>40330</v>
      </c>
      <c r="B89" s="1"/>
      <c r="C89" s="4"/>
      <c r="D89" s="1"/>
    </row>
    <row r="90" spans="1:4" ht="12.75" hidden="1">
      <c r="A90" s="48" t="s">
        <v>48</v>
      </c>
      <c r="B90" s="1" t="s">
        <v>49</v>
      </c>
      <c r="C90" s="4">
        <v>66.5</v>
      </c>
      <c r="D90" s="1"/>
    </row>
    <row r="91" spans="1:4" ht="12.75" hidden="1">
      <c r="A91" s="48"/>
      <c r="B91" s="1"/>
      <c r="C91" s="4"/>
      <c r="D91" s="1"/>
    </row>
    <row r="92" spans="1:4" ht="12.75" hidden="1">
      <c r="A92" s="48" t="s">
        <v>24</v>
      </c>
      <c r="B92" s="1"/>
      <c r="C92" s="4">
        <v>124.88</v>
      </c>
      <c r="D92" s="1"/>
    </row>
    <row r="93" spans="1:4" ht="12.75" hidden="1">
      <c r="A93" s="48"/>
      <c r="B93" s="1"/>
      <c r="C93" s="4"/>
      <c r="D93" s="1"/>
    </row>
    <row r="94" spans="1:4" ht="12.75" hidden="1">
      <c r="A94" s="48" t="s">
        <v>21</v>
      </c>
      <c r="B94" s="1" t="s">
        <v>50</v>
      </c>
      <c r="C94" s="4">
        <v>861.29</v>
      </c>
      <c r="D94" s="1"/>
    </row>
    <row r="95" spans="1:4" ht="12.75" hidden="1">
      <c r="A95" s="48"/>
      <c r="B95" s="1"/>
      <c r="C95" s="4"/>
      <c r="D95" s="1"/>
    </row>
    <row r="96" spans="1:4" ht="12.75" hidden="1">
      <c r="A96" s="48" t="s">
        <v>22</v>
      </c>
      <c r="B96" s="1" t="s">
        <v>50</v>
      </c>
      <c r="C96" s="4">
        <v>493.25</v>
      </c>
      <c r="D96" s="1" t="s">
        <v>78</v>
      </c>
    </row>
    <row r="97" spans="1:4" ht="12.75" hidden="1">
      <c r="A97" s="48"/>
      <c r="B97" s="1"/>
      <c r="C97" s="4">
        <v>400</v>
      </c>
      <c r="D97" s="1" t="s">
        <v>79</v>
      </c>
    </row>
    <row r="98" spans="1:4" ht="12.75" hidden="1">
      <c r="A98" s="76"/>
      <c r="B98" s="77"/>
      <c r="C98" s="65">
        <f>SUM(C90:C97)</f>
        <v>1945.92</v>
      </c>
      <c r="D98" s="77"/>
    </row>
    <row r="99" spans="1:4" ht="12.75">
      <c r="A99" s="113">
        <v>42583</v>
      </c>
      <c r="B99" s="49"/>
      <c r="C99" s="100"/>
      <c r="D99" s="49"/>
    </row>
    <row r="100" spans="1:4" ht="12.75">
      <c r="A100" s="113" t="s">
        <v>21</v>
      </c>
      <c r="B100" s="49" t="s">
        <v>156</v>
      </c>
      <c r="C100" s="100">
        <v>0</v>
      </c>
      <c r="D100" s="67"/>
    </row>
    <row r="101" spans="1:4" ht="12.75">
      <c r="A101" s="113"/>
      <c r="B101" s="49"/>
      <c r="C101" s="100"/>
      <c r="D101" s="67"/>
    </row>
    <row r="102" spans="1:4" ht="12.75">
      <c r="A102" s="113" t="s">
        <v>22</v>
      </c>
      <c r="B102" s="67" t="s">
        <v>156</v>
      </c>
      <c r="C102" s="100">
        <v>0</v>
      </c>
      <c r="D102" s="97"/>
    </row>
    <row r="103" spans="1:4" ht="12.75">
      <c r="A103" s="51"/>
      <c r="B103" s="7"/>
      <c r="C103" s="8">
        <f>SUM(C100:C102)</f>
        <v>0</v>
      </c>
      <c r="D103" s="7"/>
    </row>
    <row r="104" spans="1:4" ht="12.75">
      <c r="A104" s="48">
        <v>42614</v>
      </c>
      <c r="B104" s="1"/>
      <c r="C104" s="4"/>
      <c r="D104" s="1"/>
    </row>
    <row r="105" spans="1:4" ht="12.75">
      <c r="A105" s="48" t="s">
        <v>21</v>
      </c>
      <c r="B105" s="52" t="s">
        <v>156</v>
      </c>
      <c r="C105" s="100">
        <v>0</v>
      </c>
      <c r="D105" s="52"/>
    </row>
    <row r="106" spans="1:4" ht="12.75">
      <c r="A106" s="68"/>
      <c r="B106" s="52"/>
      <c r="C106" s="4"/>
      <c r="D106" s="1"/>
    </row>
    <row r="107" spans="1:4" ht="12.75">
      <c r="A107" s="47" t="s">
        <v>85</v>
      </c>
      <c r="B107" s="52" t="s">
        <v>156</v>
      </c>
      <c r="C107" s="100">
        <v>0</v>
      </c>
      <c r="D107" s="67"/>
    </row>
    <row r="108" spans="1:4" ht="12.75">
      <c r="A108" s="50"/>
      <c r="B108" s="7"/>
      <c r="C108" s="8">
        <f>SUM(C105:C107)</f>
        <v>0</v>
      </c>
      <c r="D108" s="7"/>
    </row>
    <row r="109" spans="1:4" ht="12.75" hidden="1">
      <c r="A109" s="48">
        <v>40817</v>
      </c>
      <c r="B109" s="1"/>
      <c r="C109" s="4"/>
      <c r="D109" s="1"/>
    </row>
    <row r="110" spans="1:4" ht="12.75" hidden="1">
      <c r="A110" s="48" t="s">
        <v>21</v>
      </c>
      <c r="B110" s="52" t="s">
        <v>50</v>
      </c>
      <c r="C110" s="4">
        <v>859.55</v>
      </c>
      <c r="D110" s="49"/>
    </row>
    <row r="111" spans="1:4" ht="12.75" hidden="1">
      <c r="A111" s="48"/>
      <c r="B111" s="52"/>
      <c r="C111" s="4"/>
      <c r="D111" s="49"/>
    </row>
    <row r="112" spans="1:4" ht="12.75" hidden="1">
      <c r="A112" s="48" t="s">
        <v>22</v>
      </c>
      <c r="B112" s="52" t="s">
        <v>50</v>
      </c>
      <c r="C112" s="4">
        <v>400</v>
      </c>
      <c r="D112" s="49" t="s">
        <v>86</v>
      </c>
    </row>
    <row r="113" spans="1:4" ht="12.75" hidden="1">
      <c r="A113" s="48"/>
      <c r="B113" s="52"/>
      <c r="C113" s="4">
        <v>61.52</v>
      </c>
      <c r="D113" s="67" t="s">
        <v>102</v>
      </c>
    </row>
    <row r="114" spans="1:4" ht="12.75" hidden="1">
      <c r="A114" s="48"/>
      <c r="B114" s="90" t="s">
        <v>9</v>
      </c>
      <c r="C114" s="91">
        <f>SUM(C112:C113)</f>
        <v>461.52</v>
      </c>
      <c r="D114" s="67"/>
    </row>
    <row r="115" spans="1:4" ht="12.75" hidden="1">
      <c r="A115" s="50"/>
      <c r="B115" s="7"/>
      <c r="C115" s="8">
        <f>C110+C114</f>
        <v>1321.07</v>
      </c>
      <c r="D115" s="7"/>
    </row>
    <row r="116" spans="1:4" ht="12.75" hidden="1">
      <c r="A116" s="48">
        <v>40848</v>
      </c>
      <c r="B116" s="1"/>
      <c r="C116" s="4"/>
      <c r="D116" s="1"/>
    </row>
    <row r="117" spans="1:4" ht="12.75" hidden="1">
      <c r="A117" s="48" t="s">
        <v>21</v>
      </c>
      <c r="B117" s="52" t="s">
        <v>50</v>
      </c>
      <c r="C117" s="4">
        <v>331.12</v>
      </c>
      <c r="D117" s="49"/>
    </row>
    <row r="118" spans="1:4" ht="12.75" hidden="1">
      <c r="A118" s="48"/>
      <c r="B118" s="52"/>
      <c r="C118" s="4"/>
      <c r="D118" s="1"/>
    </row>
    <row r="119" spans="1:4" ht="12.75" hidden="1">
      <c r="A119" s="48" t="s">
        <v>22</v>
      </c>
      <c r="B119" s="52" t="s">
        <v>50</v>
      </c>
      <c r="C119" s="4">
        <v>208.46</v>
      </c>
      <c r="D119" s="52" t="s">
        <v>101</v>
      </c>
    </row>
    <row r="120" spans="1:4" ht="12.75" hidden="1">
      <c r="A120" s="51"/>
      <c r="B120" s="7"/>
      <c r="C120" s="8">
        <f>SUM(C117:C119)</f>
        <v>539.58</v>
      </c>
      <c r="D120" s="7"/>
    </row>
    <row r="121" spans="1:4" ht="12.75" hidden="1">
      <c r="A121" s="48">
        <v>40878</v>
      </c>
      <c r="B121" s="1"/>
      <c r="C121" s="4"/>
      <c r="D121" s="1"/>
    </row>
    <row r="122" spans="1:4" ht="12.75" hidden="1">
      <c r="A122" s="48" t="s">
        <v>21</v>
      </c>
      <c r="B122" s="1" t="s">
        <v>50</v>
      </c>
      <c r="C122" s="4">
        <v>349.21</v>
      </c>
      <c r="D122" s="1"/>
    </row>
    <row r="123" spans="1:4" ht="12.75" hidden="1">
      <c r="A123" s="50"/>
      <c r="B123" s="7"/>
      <c r="C123" s="8">
        <f>SUM(C122)</f>
        <v>349.21</v>
      </c>
      <c r="D123" s="7"/>
    </row>
    <row r="124" spans="1:4" ht="12.75" hidden="1">
      <c r="A124" s="48">
        <v>40909</v>
      </c>
      <c r="B124" s="1"/>
      <c r="C124" s="4"/>
      <c r="D124" s="1"/>
    </row>
    <row r="125" spans="1:4" ht="12.75" hidden="1">
      <c r="A125" s="48" t="s">
        <v>21</v>
      </c>
      <c r="B125" s="52" t="s">
        <v>50</v>
      </c>
      <c r="C125" s="4">
        <v>333.23</v>
      </c>
      <c r="D125" s="49"/>
    </row>
    <row r="126" spans="1:4" ht="12.75" hidden="1">
      <c r="A126" s="51"/>
      <c r="B126" s="7"/>
      <c r="C126" s="8">
        <f>SUM(C125:C125)</f>
        <v>333.23</v>
      </c>
      <c r="D126" s="7"/>
    </row>
    <row r="127" spans="1:4" ht="12.75" hidden="1">
      <c r="A127" s="48">
        <v>40940</v>
      </c>
      <c r="B127" s="1"/>
      <c r="C127" s="4"/>
      <c r="D127" s="1"/>
    </row>
    <row r="128" spans="1:4" ht="12.75" hidden="1">
      <c r="A128" s="48" t="s">
        <v>21</v>
      </c>
      <c r="B128" s="52" t="s">
        <v>50</v>
      </c>
      <c r="C128" s="4">
        <v>664.28</v>
      </c>
      <c r="D128" s="49"/>
    </row>
    <row r="129" spans="1:4" ht="12.75" hidden="1">
      <c r="A129" s="51"/>
      <c r="B129" s="7"/>
      <c r="C129" s="8">
        <f>SUM(C128:C128)</f>
        <v>664.28</v>
      </c>
      <c r="D129" s="7"/>
    </row>
    <row r="130" spans="1:4" ht="12.75" hidden="1">
      <c r="A130" s="48">
        <v>40969</v>
      </c>
      <c r="B130" s="1"/>
      <c r="C130" s="4"/>
      <c r="D130" s="1"/>
    </row>
    <row r="131" spans="1:4" ht="12.75" hidden="1">
      <c r="A131" s="48" t="s">
        <v>21</v>
      </c>
      <c r="B131" s="52" t="s">
        <v>50</v>
      </c>
      <c r="C131" s="4">
        <v>540.65</v>
      </c>
      <c r="D131" s="49"/>
    </row>
    <row r="132" spans="1:4" ht="12.75" hidden="1">
      <c r="A132" s="48"/>
      <c r="B132" s="52"/>
      <c r="C132" s="4"/>
      <c r="D132" s="1"/>
    </row>
    <row r="133" spans="1:4" ht="12.75" hidden="1">
      <c r="A133" s="48" t="s">
        <v>22</v>
      </c>
      <c r="B133" s="52" t="s">
        <v>50</v>
      </c>
      <c r="C133" s="4">
        <v>593.18</v>
      </c>
      <c r="D133" s="52" t="s">
        <v>123</v>
      </c>
    </row>
    <row r="134" spans="1:4" ht="12.75" hidden="1">
      <c r="A134" s="51"/>
      <c r="B134" s="7"/>
      <c r="C134" s="8">
        <f>SUM(C131:C133)</f>
        <v>1133.83</v>
      </c>
      <c r="D134" s="7"/>
    </row>
    <row r="135" spans="1:4" ht="12.75" hidden="1">
      <c r="A135" s="48">
        <v>41000</v>
      </c>
      <c r="B135" s="1"/>
      <c r="C135" s="4"/>
      <c r="D135" s="1"/>
    </row>
    <row r="136" spans="1:4" ht="12.75" hidden="1">
      <c r="A136" s="48" t="s">
        <v>21</v>
      </c>
      <c r="B136" s="52" t="s">
        <v>50</v>
      </c>
      <c r="C136" s="4">
        <v>521.55</v>
      </c>
      <c r="D136" s="49"/>
    </row>
    <row r="137" spans="1:4" ht="12.75" hidden="1">
      <c r="A137" s="48"/>
      <c r="B137" s="52"/>
      <c r="C137" s="4"/>
      <c r="D137" s="1"/>
    </row>
    <row r="138" spans="1:4" ht="12.75" hidden="1">
      <c r="A138" s="48" t="s">
        <v>22</v>
      </c>
      <c r="B138" s="52" t="s">
        <v>50</v>
      </c>
      <c r="C138" s="4">
        <v>1487.63</v>
      </c>
      <c r="D138" s="52" t="s">
        <v>124</v>
      </c>
    </row>
    <row r="139" spans="1:4" ht="12.75" hidden="1">
      <c r="A139" s="51"/>
      <c r="B139" s="7"/>
      <c r="C139" s="8">
        <f>SUM(C136:C138)</f>
        <v>2009.18</v>
      </c>
      <c r="D139" s="7"/>
    </row>
    <row r="140" spans="1:4" ht="12.75" hidden="1">
      <c r="A140" s="48">
        <v>41030</v>
      </c>
      <c r="B140" s="1"/>
      <c r="C140" s="4"/>
      <c r="D140" s="1"/>
    </row>
    <row r="141" spans="1:4" ht="12.75" hidden="1">
      <c r="A141" s="48" t="s">
        <v>21</v>
      </c>
      <c r="B141" s="52" t="s">
        <v>50</v>
      </c>
      <c r="C141" s="4">
        <v>389.76</v>
      </c>
      <c r="D141" s="49"/>
    </row>
    <row r="142" spans="1:4" ht="12.75" hidden="1">
      <c r="A142" s="48"/>
      <c r="B142" s="52"/>
      <c r="C142" s="4"/>
      <c r="D142" s="1"/>
    </row>
    <row r="143" spans="1:4" ht="12.75" hidden="1">
      <c r="A143" s="48" t="s">
        <v>22</v>
      </c>
      <c r="B143" s="52" t="s">
        <v>50</v>
      </c>
      <c r="C143" s="4">
        <v>62.04</v>
      </c>
      <c r="D143" s="52" t="s">
        <v>125</v>
      </c>
    </row>
    <row r="144" spans="1:4" ht="12.75" hidden="1">
      <c r="A144" s="51"/>
      <c r="B144" s="7"/>
      <c r="C144" s="8">
        <f>SUM(C141:C143)</f>
        <v>451.8</v>
      </c>
      <c r="D144" s="7"/>
    </row>
    <row r="145" spans="1:4" ht="12.75" hidden="1">
      <c r="A145" s="48">
        <v>41061</v>
      </c>
      <c r="B145" s="1"/>
      <c r="C145" s="4"/>
      <c r="D145" s="1"/>
    </row>
    <row r="146" spans="1:4" ht="12.75" hidden="1">
      <c r="A146" s="48" t="s">
        <v>21</v>
      </c>
      <c r="B146" s="52" t="s">
        <v>50</v>
      </c>
      <c r="C146" s="4">
        <v>568.58</v>
      </c>
      <c r="D146" s="49"/>
    </row>
    <row r="147" spans="1:4" ht="12.75" hidden="1">
      <c r="A147" s="48"/>
      <c r="B147" s="52"/>
      <c r="C147" s="4"/>
      <c r="D147" s="1"/>
    </row>
    <row r="148" spans="1:4" ht="12.75" hidden="1">
      <c r="A148" s="48" t="s">
        <v>22</v>
      </c>
      <c r="B148" s="52" t="s">
        <v>50</v>
      </c>
      <c r="C148" s="4">
        <v>16</v>
      </c>
      <c r="D148" s="52" t="s">
        <v>126</v>
      </c>
    </row>
    <row r="149" spans="1:4" ht="12.75" hidden="1">
      <c r="A149" s="51"/>
      <c r="B149" s="7"/>
      <c r="C149" s="8">
        <f>SUM(C146:C148)</f>
        <v>584.58</v>
      </c>
      <c r="D149" s="7"/>
    </row>
    <row r="150" spans="1:4" s="80" customFormat="1" ht="12.75">
      <c r="A150" s="46">
        <v>42644</v>
      </c>
      <c r="B150" s="1"/>
      <c r="C150" s="4"/>
      <c r="D150" s="1"/>
    </row>
    <row r="151" spans="1:4" s="80" customFormat="1" ht="12.75">
      <c r="A151" s="47" t="s">
        <v>21</v>
      </c>
      <c r="B151" s="52" t="s">
        <v>156</v>
      </c>
      <c r="C151" s="115">
        <v>139.1</v>
      </c>
      <c r="D151" s="52" t="s">
        <v>166</v>
      </c>
    </row>
    <row r="152" spans="1:4" s="80" customFormat="1" ht="12.75">
      <c r="A152" s="1"/>
      <c r="B152" s="52"/>
      <c r="C152" s="11"/>
      <c r="D152" s="52"/>
    </row>
    <row r="153" spans="1:4" s="80" customFormat="1" ht="12.75">
      <c r="A153" s="47" t="s">
        <v>22</v>
      </c>
      <c r="B153" s="52" t="s">
        <v>156</v>
      </c>
      <c r="C153" s="115">
        <v>0</v>
      </c>
      <c r="D153" s="94"/>
    </row>
    <row r="154" spans="1:4" s="80" customFormat="1" ht="12.75">
      <c r="A154" s="7"/>
      <c r="B154" s="7"/>
      <c r="C154" s="8">
        <f>SUM(C151:C153)</f>
        <v>139.1</v>
      </c>
      <c r="D154" s="7"/>
    </row>
    <row r="155" spans="1:4" s="80" customFormat="1" ht="12.75">
      <c r="A155" s="46">
        <v>42675</v>
      </c>
      <c r="B155" s="1"/>
      <c r="C155" s="4"/>
      <c r="D155" s="1"/>
    </row>
    <row r="156" spans="1:4" s="80" customFormat="1" ht="12.75">
      <c r="A156" s="47" t="s">
        <v>21</v>
      </c>
      <c r="B156" s="52" t="s">
        <v>156</v>
      </c>
      <c r="C156" s="100">
        <v>144.18</v>
      </c>
      <c r="D156" s="80" t="s">
        <v>204</v>
      </c>
    </row>
    <row r="157" spans="1:4" s="80" customFormat="1" ht="12.75">
      <c r="A157" s="1"/>
      <c r="B157" s="52"/>
      <c r="C157" s="11"/>
      <c r="D157" s="52"/>
    </row>
    <row r="158" spans="1:4" s="80" customFormat="1" ht="12.75">
      <c r="A158" s="47" t="s">
        <v>22</v>
      </c>
      <c r="B158" s="52" t="s">
        <v>156</v>
      </c>
      <c r="C158" s="11">
        <v>0</v>
      </c>
      <c r="D158" s="94"/>
    </row>
    <row r="159" spans="1:4" s="80" customFormat="1" ht="12.75">
      <c r="A159" s="7"/>
      <c r="B159" s="7"/>
      <c r="C159" s="8">
        <f>SUM(C156:C158)</f>
        <v>144.18</v>
      </c>
      <c r="D159" s="7"/>
    </row>
    <row r="160" spans="1:4" s="80" customFormat="1" ht="12.75">
      <c r="A160" s="46">
        <v>42705</v>
      </c>
      <c r="B160" s="1"/>
      <c r="C160" s="4"/>
      <c r="D160" s="1"/>
    </row>
    <row r="161" spans="1:4" s="80" customFormat="1" ht="12.75">
      <c r="A161" s="47" t="s">
        <v>21</v>
      </c>
      <c r="B161" s="52" t="s">
        <v>156</v>
      </c>
      <c r="C161" s="115">
        <v>0</v>
      </c>
      <c r="D161" s="52"/>
    </row>
    <row r="162" spans="1:4" s="80" customFormat="1" ht="12.75">
      <c r="A162" s="1"/>
      <c r="B162" s="52"/>
      <c r="C162" s="11"/>
      <c r="D162" s="52"/>
    </row>
    <row r="163" spans="1:4" s="80" customFormat="1" ht="12.75">
      <c r="A163" s="47" t="s">
        <v>22</v>
      </c>
      <c r="B163" s="52" t="s">
        <v>156</v>
      </c>
      <c r="C163" s="11">
        <v>0</v>
      </c>
      <c r="D163" s="52"/>
    </row>
    <row r="164" spans="1:4" s="80" customFormat="1" ht="12.75">
      <c r="A164" s="7"/>
      <c r="B164" s="7"/>
      <c r="C164" s="8">
        <f>SUM(C161:C163)</f>
        <v>0</v>
      </c>
      <c r="D164" s="7"/>
    </row>
    <row r="165" spans="1:4" s="80" customFormat="1" ht="12.75">
      <c r="A165" s="46">
        <v>42736</v>
      </c>
      <c r="B165" s="1"/>
      <c r="C165" s="4"/>
      <c r="D165" s="1"/>
    </row>
    <row r="166" spans="1:4" s="80" customFormat="1" ht="12.75">
      <c r="A166" s="47" t="s">
        <v>21</v>
      </c>
      <c r="B166" s="52" t="s">
        <v>156</v>
      </c>
      <c r="C166" s="115">
        <v>0</v>
      </c>
      <c r="D166" s="52"/>
    </row>
    <row r="167" spans="1:4" s="80" customFormat="1" ht="12.75">
      <c r="A167" s="1"/>
      <c r="B167" s="52"/>
      <c r="C167" s="11"/>
      <c r="D167" s="52"/>
    </row>
    <row r="168" spans="1:4" s="80" customFormat="1" ht="12.75">
      <c r="A168" s="47" t="s">
        <v>22</v>
      </c>
      <c r="B168" s="52" t="s">
        <v>156</v>
      </c>
      <c r="C168" s="115">
        <v>0</v>
      </c>
      <c r="D168" s="52"/>
    </row>
    <row r="169" spans="1:4" s="80" customFormat="1" ht="12.75">
      <c r="A169" s="7"/>
      <c r="B169" s="7"/>
      <c r="C169" s="8">
        <f>SUM(C166:C168)</f>
        <v>0</v>
      </c>
      <c r="D169" s="7"/>
    </row>
    <row r="170" spans="1:4" s="80" customFormat="1" ht="12.75">
      <c r="A170" s="46">
        <v>42767</v>
      </c>
      <c r="B170" s="1"/>
      <c r="C170" s="4"/>
      <c r="D170" s="1"/>
    </row>
    <row r="171" spans="1:4" s="80" customFormat="1" ht="12.75">
      <c r="A171" s="47" t="s">
        <v>21</v>
      </c>
      <c r="B171" s="52" t="s">
        <v>156</v>
      </c>
      <c r="C171" s="115">
        <v>0</v>
      </c>
      <c r="D171" s="52"/>
    </row>
    <row r="172" spans="1:4" s="80" customFormat="1" ht="12.75">
      <c r="A172" s="1"/>
      <c r="B172" s="52"/>
      <c r="C172" s="11"/>
      <c r="D172" s="52"/>
    </row>
    <row r="173" spans="1:4" s="80" customFormat="1" ht="12.75">
      <c r="A173" s="47" t="s">
        <v>22</v>
      </c>
      <c r="B173" s="52" t="s">
        <v>156</v>
      </c>
      <c r="C173" s="115">
        <v>0</v>
      </c>
      <c r="D173" s="52"/>
    </row>
    <row r="174" spans="1:4" s="80" customFormat="1" ht="12.75">
      <c r="A174" s="7"/>
      <c r="B174" s="7"/>
      <c r="C174" s="8">
        <f>SUM(C171:C173)</f>
        <v>0</v>
      </c>
      <c r="D174" s="7"/>
    </row>
    <row r="175" spans="1:4" s="80" customFormat="1" ht="12.75">
      <c r="A175" s="46">
        <v>42795</v>
      </c>
      <c r="B175" s="1"/>
      <c r="C175" s="4"/>
      <c r="D175" s="1"/>
    </row>
    <row r="176" spans="1:4" s="80" customFormat="1" ht="12.75">
      <c r="A176" s="47" t="s">
        <v>21</v>
      </c>
      <c r="B176" s="52" t="s">
        <v>156</v>
      </c>
      <c r="C176" s="115">
        <v>0</v>
      </c>
      <c r="D176" s="52"/>
    </row>
    <row r="177" spans="1:4" s="80" customFormat="1" ht="12.75">
      <c r="A177" s="1"/>
      <c r="B177" s="52"/>
      <c r="C177" s="11"/>
      <c r="D177" s="52"/>
    </row>
    <row r="178" spans="1:4" s="80" customFormat="1" ht="12.75">
      <c r="A178" s="47" t="s">
        <v>22</v>
      </c>
      <c r="B178" s="52" t="s">
        <v>156</v>
      </c>
      <c r="C178" s="115">
        <v>0</v>
      </c>
      <c r="D178" s="52"/>
    </row>
    <row r="179" spans="1:4" s="80" customFormat="1" ht="12.75">
      <c r="A179" s="7"/>
      <c r="B179" s="7"/>
      <c r="C179" s="8">
        <f>SUM(C176:C178)</f>
        <v>0</v>
      </c>
      <c r="D179" s="7"/>
    </row>
    <row r="180" spans="1:4" s="80" customFormat="1" ht="12.75">
      <c r="A180" s="46">
        <v>42826</v>
      </c>
      <c r="B180" s="1"/>
      <c r="C180" s="4"/>
      <c r="D180" s="1"/>
    </row>
    <row r="181" spans="1:4" s="80" customFormat="1" ht="12.75">
      <c r="A181" s="47" t="s">
        <v>21</v>
      </c>
      <c r="B181" s="52" t="s">
        <v>156</v>
      </c>
      <c r="C181" s="115">
        <v>0</v>
      </c>
      <c r="D181" s="52"/>
    </row>
    <row r="182" spans="1:4" s="80" customFormat="1" ht="12.75">
      <c r="A182" s="1"/>
      <c r="B182" s="52"/>
      <c r="C182" s="11"/>
      <c r="D182" s="52"/>
    </row>
    <row r="183" spans="1:4" s="80" customFormat="1" ht="12.75">
      <c r="A183" s="47" t="s">
        <v>22</v>
      </c>
      <c r="B183" s="52" t="s">
        <v>156</v>
      </c>
      <c r="C183" s="115">
        <v>1648.56</v>
      </c>
      <c r="D183" s="52" t="s">
        <v>254</v>
      </c>
    </row>
    <row r="184" spans="1:4" s="80" customFormat="1" ht="12.75">
      <c r="A184" s="47"/>
      <c r="B184" s="52"/>
      <c r="C184" s="115">
        <v>1063.42</v>
      </c>
      <c r="D184" s="52" t="s">
        <v>255</v>
      </c>
    </row>
    <row r="185" spans="1:4" s="80" customFormat="1" ht="12.75">
      <c r="A185" s="47"/>
      <c r="B185" s="90" t="s">
        <v>139</v>
      </c>
      <c r="C185" s="145">
        <f>SUM(C183:C184)</f>
        <v>2711.98</v>
      </c>
      <c r="D185" s="52"/>
    </row>
    <row r="186" spans="1:4" s="80" customFormat="1" ht="12.75">
      <c r="A186" s="7"/>
      <c r="B186" s="7"/>
      <c r="C186" s="8">
        <f>C181+C185</f>
        <v>2711.98</v>
      </c>
      <c r="D186" s="7"/>
    </row>
    <row r="187" spans="1:4" s="80" customFormat="1" ht="12.75">
      <c r="A187" s="46">
        <v>42856</v>
      </c>
      <c r="B187" s="1"/>
      <c r="C187" s="4"/>
      <c r="D187" s="1"/>
    </row>
    <row r="188" spans="1:4" s="80" customFormat="1" ht="12.75">
      <c r="A188" s="47" t="s">
        <v>21</v>
      </c>
      <c r="B188" s="52" t="s">
        <v>156</v>
      </c>
      <c r="C188" s="115">
        <v>826.07</v>
      </c>
      <c r="D188" s="67" t="s">
        <v>324</v>
      </c>
    </row>
    <row r="189" spans="1:4" s="80" customFormat="1" ht="12.75">
      <c r="A189" s="1"/>
      <c r="B189" s="52"/>
      <c r="C189" s="11"/>
      <c r="D189" s="52"/>
    </row>
    <row r="190" spans="1:4" s="80" customFormat="1" ht="12.75">
      <c r="A190" s="47" t="s">
        <v>22</v>
      </c>
      <c r="B190" s="52" t="s">
        <v>156</v>
      </c>
      <c r="C190" s="115">
        <v>0</v>
      </c>
      <c r="D190" s="52"/>
    </row>
    <row r="191" spans="1:4" s="80" customFormat="1" ht="12.75">
      <c r="A191" s="7"/>
      <c r="B191" s="7"/>
      <c r="C191" s="8">
        <f>SUM(C188:C190)</f>
        <v>826.07</v>
      </c>
      <c r="D191" s="7"/>
    </row>
    <row r="192" spans="1:4" s="80" customFormat="1" ht="12.75">
      <c r="A192" s="46">
        <v>42887</v>
      </c>
      <c r="B192" s="1"/>
      <c r="C192" s="4"/>
      <c r="D192" s="1"/>
    </row>
    <row r="193" spans="1:4" s="80" customFormat="1" ht="12.75">
      <c r="A193" s="47" t="s">
        <v>21</v>
      </c>
      <c r="B193" s="52" t="s">
        <v>156</v>
      </c>
      <c r="C193" s="115">
        <v>474.53</v>
      </c>
      <c r="D193" s="67" t="s">
        <v>325</v>
      </c>
    </row>
    <row r="194" spans="1:4" s="80" customFormat="1" ht="12.75">
      <c r="A194" s="1"/>
      <c r="B194" s="52"/>
      <c r="C194" s="11"/>
      <c r="D194" s="52"/>
    </row>
    <row r="195" spans="1:4" s="80" customFormat="1" ht="12.75">
      <c r="A195" s="47" t="s">
        <v>22</v>
      </c>
      <c r="B195" s="52" t="s">
        <v>156</v>
      </c>
      <c r="C195" s="115">
        <v>274.17</v>
      </c>
      <c r="D195" s="52" t="s">
        <v>257</v>
      </c>
    </row>
    <row r="196" spans="1:4" s="80" customFormat="1" ht="12.75">
      <c r="A196" s="7"/>
      <c r="B196" s="7"/>
      <c r="C196" s="8">
        <f>SUM(C193:C195)</f>
        <v>748.7</v>
      </c>
      <c r="D196" s="7"/>
    </row>
    <row r="197" spans="1:4" s="80" customFormat="1" ht="12.75">
      <c r="A197" s="111"/>
      <c r="B197" s="111"/>
      <c r="C197" s="112"/>
      <c r="D197" s="111"/>
    </row>
    <row r="198" spans="1:4" ht="12.75">
      <c r="A198" s="47" t="s">
        <v>106</v>
      </c>
      <c r="B198" s="1"/>
      <c r="C198" s="4"/>
      <c r="D198" s="1"/>
    </row>
    <row r="199" spans="1:4" ht="12.75">
      <c r="A199" s="143"/>
      <c r="B199" s="132"/>
      <c r="C199" s="133"/>
      <c r="D199" s="132"/>
    </row>
    <row r="200" spans="1:4" ht="12.75">
      <c r="A200" s="48">
        <v>42552</v>
      </c>
      <c r="B200" s="1"/>
      <c r="C200" s="4"/>
      <c r="D200" s="1"/>
    </row>
    <row r="201" spans="1:4" ht="12.75">
      <c r="A201" s="48" t="s">
        <v>24</v>
      </c>
      <c r="B201" s="52" t="s">
        <v>131</v>
      </c>
      <c r="C201" s="100">
        <v>300</v>
      </c>
      <c r="D201" s="49" t="s">
        <v>192</v>
      </c>
    </row>
    <row r="202" spans="1:4" ht="12.75">
      <c r="A202" s="48"/>
      <c r="B202" s="52" t="s">
        <v>25</v>
      </c>
      <c r="C202" s="100">
        <v>64</v>
      </c>
      <c r="D202" s="1" t="s">
        <v>205</v>
      </c>
    </row>
    <row r="203" spans="1:4" ht="12.75">
      <c r="A203" s="48"/>
      <c r="B203" s="52" t="s">
        <v>82</v>
      </c>
      <c r="C203" s="100">
        <v>69.08</v>
      </c>
      <c r="D203" s="1" t="s">
        <v>185</v>
      </c>
    </row>
    <row r="204" spans="1:4" ht="12.75">
      <c r="A204" s="48"/>
      <c r="B204" s="90" t="s">
        <v>139</v>
      </c>
      <c r="C204" s="145">
        <f>SUM(C201:C203)</f>
        <v>433.08</v>
      </c>
      <c r="D204" s="1"/>
    </row>
    <row r="205" spans="1:4" ht="12.75">
      <c r="A205" s="48"/>
      <c r="B205" s="52"/>
      <c r="C205" s="4"/>
      <c r="D205" s="1"/>
    </row>
    <row r="206" spans="1:4" ht="26.25">
      <c r="A206" s="48" t="s">
        <v>67</v>
      </c>
      <c r="B206" s="67" t="s">
        <v>191</v>
      </c>
      <c r="C206" s="100">
        <v>2000</v>
      </c>
      <c r="D206" s="94" t="s">
        <v>230</v>
      </c>
    </row>
    <row r="207" spans="1:4" ht="12.75">
      <c r="A207" s="7"/>
      <c r="B207" s="7"/>
      <c r="C207" s="8">
        <f>SUM(C204:C206)</f>
        <v>2433.08</v>
      </c>
      <c r="D207" s="7"/>
    </row>
    <row r="208" spans="1:4" ht="12.75">
      <c r="A208" s="48">
        <v>42583</v>
      </c>
      <c r="B208" s="1"/>
      <c r="C208" s="4"/>
      <c r="D208" s="1"/>
    </row>
    <row r="209" spans="1:4" ht="12.75">
      <c r="A209" s="48" t="s">
        <v>24</v>
      </c>
      <c r="B209" s="52" t="s">
        <v>25</v>
      </c>
      <c r="C209" s="100">
        <v>55.8</v>
      </c>
      <c r="D209" s="1" t="s">
        <v>205</v>
      </c>
    </row>
    <row r="210" spans="1:4" ht="12.75">
      <c r="A210" s="23"/>
      <c r="B210" s="52" t="s">
        <v>167</v>
      </c>
      <c r="C210" s="100">
        <v>139.9</v>
      </c>
      <c r="D210" s="67" t="s">
        <v>193</v>
      </c>
    </row>
    <row r="211" spans="1:4" ht="12.75">
      <c r="A211" s="23"/>
      <c r="B211" s="90" t="s">
        <v>139</v>
      </c>
      <c r="C211" s="91">
        <f>SUM(C209:C210)</f>
        <v>195.7</v>
      </c>
      <c r="D211" s="52"/>
    </row>
    <row r="212" spans="1:4" ht="12.75">
      <c r="A212" s="23"/>
      <c r="B212" s="90"/>
      <c r="C212" s="91"/>
      <c r="D212" s="52"/>
    </row>
    <row r="213" spans="1:4" ht="12.75">
      <c r="A213" s="48" t="s">
        <v>67</v>
      </c>
      <c r="B213" s="52" t="s">
        <v>71</v>
      </c>
      <c r="C213" s="115">
        <v>101</v>
      </c>
      <c r="D213" s="52" t="s">
        <v>168</v>
      </c>
    </row>
    <row r="214" spans="1:4" ht="12.75" customHeight="1">
      <c r="A214" s="7"/>
      <c r="B214" s="7"/>
      <c r="C214" s="8">
        <f>SUM(C211+C213)</f>
        <v>296.7</v>
      </c>
      <c r="D214" s="7"/>
    </row>
    <row r="215" spans="1:4" ht="12.75" customHeight="1">
      <c r="A215" s="48">
        <v>42614</v>
      </c>
      <c r="B215" s="1"/>
      <c r="C215" s="4"/>
      <c r="D215" s="1"/>
    </row>
    <row r="216" spans="1:4" ht="12.75" customHeight="1">
      <c r="A216" s="48" t="s">
        <v>48</v>
      </c>
      <c r="B216" s="52" t="s">
        <v>49</v>
      </c>
      <c r="C216" s="4">
        <v>1119.3</v>
      </c>
      <c r="D216" s="1" t="s">
        <v>206</v>
      </c>
    </row>
    <row r="217" spans="1:4" ht="12.75" customHeight="1">
      <c r="A217" s="48"/>
      <c r="B217" s="1"/>
      <c r="C217" s="4"/>
      <c r="D217" s="1"/>
    </row>
    <row r="218" spans="1:4" ht="12.75" customHeight="1">
      <c r="A218" s="48" t="s">
        <v>24</v>
      </c>
      <c r="B218" s="52" t="s">
        <v>26</v>
      </c>
      <c r="C218" s="100">
        <v>299.99</v>
      </c>
      <c r="D218" s="52" t="s">
        <v>194</v>
      </c>
    </row>
    <row r="219" spans="1:4" ht="12.75" customHeight="1">
      <c r="A219" s="23"/>
      <c r="B219" s="52" t="s">
        <v>25</v>
      </c>
      <c r="C219" s="100">
        <v>46</v>
      </c>
      <c r="D219" s="1" t="s">
        <v>205</v>
      </c>
    </row>
    <row r="220" spans="1:4" ht="12.75" customHeight="1">
      <c r="A220" s="23"/>
      <c r="B220" s="90" t="s">
        <v>139</v>
      </c>
      <c r="C220" s="145">
        <f>SUM(C218:C219)</f>
        <v>345.99</v>
      </c>
      <c r="D220" s="1"/>
    </row>
    <row r="221" spans="1:4" ht="12.75" customHeight="1">
      <c r="A221" s="23"/>
      <c r="B221" s="90"/>
      <c r="C221" s="145"/>
      <c r="D221" s="1"/>
    </row>
    <row r="222" spans="1:4" ht="12.75" customHeight="1">
      <c r="A222" s="48" t="s">
        <v>23</v>
      </c>
      <c r="B222" s="52" t="s">
        <v>150</v>
      </c>
      <c r="C222" s="115">
        <v>92.1</v>
      </c>
      <c r="D222" s="52" t="s">
        <v>169</v>
      </c>
    </row>
    <row r="223" spans="1:4" ht="12.75" customHeight="1">
      <c r="A223" s="7"/>
      <c r="B223" s="7"/>
      <c r="C223" s="8">
        <f>C216+C220+C222</f>
        <v>1557.3899999999999</v>
      </c>
      <c r="D223" s="7"/>
    </row>
    <row r="224" spans="1:4" ht="12.75" hidden="1">
      <c r="A224" s="48">
        <v>40817</v>
      </c>
      <c r="B224" s="1"/>
      <c r="C224" s="4"/>
      <c r="D224" s="1"/>
    </row>
    <row r="225" spans="1:4" ht="12.75" hidden="1">
      <c r="A225" s="48" t="s">
        <v>48</v>
      </c>
      <c r="B225" s="52" t="s">
        <v>49</v>
      </c>
      <c r="C225" s="4">
        <v>151.13</v>
      </c>
      <c r="D225" s="1"/>
    </row>
    <row r="226" spans="1:4" ht="12.75" hidden="1">
      <c r="A226" s="23"/>
      <c r="B226" s="1"/>
      <c r="C226" s="4"/>
      <c r="D226" s="1"/>
    </row>
    <row r="227" spans="1:4" ht="12.75" hidden="1">
      <c r="A227" s="48" t="s">
        <v>24</v>
      </c>
      <c r="B227" s="52" t="s">
        <v>25</v>
      </c>
      <c r="C227" s="4">
        <v>46.25</v>
      </c>
      <c r="D227" s="52" t="s">
        <v>104</v>
      </c>
    </row>
    <row r="228" spans="1:4" ht="12.75" hidden="1">
      <c r="A228" s="23"/>
      <c r="B228" s="52"/>
      <c r="C228" s="4"/>
      <c r="D228" s="1"/>
    </row>
    <row r="229" spans="1:4" ht="12.75" hidden="1">
      <c r="A229" s="48" t="s">
        <v>27</v>
      </c>
      <c r="B229" s="52" t="s">
        <v>110</v>
      </c>
      <c r="C229" s="4">
        <v>59.09</v>
      </c>
      <c r="D229" s="1"/>
    </row>
    <row r="230" spans="1:4" ht="12.75" hidden="1">
      <c r="A230" s="7"/>
      <c r="B230" s="7"/>
      <c r="C230" s="8">
        <f>C229+C227+C225</f>
        <v>256.47</v>
      </c>
      <c r="D230" s="7"/>
    </row>
    <row r="231" spans="1:4" ht="12.75" hidden="1">
      <c r="A231" s="48">
        <v>40848</v>
      </c>
      <c r="B231" s="1"/>
      <c r="C231" s="4"/>
      <c r="D231" s="1"/>
    </row>
    <row r="232" spans="1:4" ht="12.75" hidden="1">
      <c r="A232" s="48" t="s">
        <v>48</v>
      </c>
      <c r="B232" s="52" t="s">
        <v>49</v>
      </c>
      <c r="C232" s="4">
        <v>681.88</v>
      </c>
      <c r="D232" s="1"/>
    </row>
    <row r="233" spans="1:4" ht="12.75" hidden="1">
      <c r="A233" s="23"/>
      <c r="B233" s="1"/>
      <c r="C233" s="4"/>
      <c r="D233" s="1"/>
    </row>
    <row r="234" spans="1:4" ht="12.75" hidden="1">
      <c r="A234" s="48" t="s">
        <v>24</v>
      </c>
      <c r="B234" s="52" t="s">
        <v>33</v>
      </c>
      <c r="C234" s="4">
        <v>81.03</v>
      </c>
      <c r="D234" s="52" t="s">
        <v>103</v>
      </c>
    </row>
    <row r="235" spans="1:4" ht="12.75" hidden="1">
      <c r="A235" s="23"/>
      <c r="B235" s="52" t="s">
        <v>25</v>
      </c>
      <c r="C235" s="4">
        <v>33</v>
      </c>
      <c r="D235" s="1" t="s">
        <v>104</v>
      </c>
    </row>
    <row r="236" spans="1:4" ht="12.75" hidden="1">
      <c r="A236" s="23"/>
      <c r="B236" s="52" t="s">
        <v>82</v>
      </c>
      <c r="C236" s="4">
        <v>6.72</v>
      </c>
      <c r="D236" s="52" t="s">
        <v>108</v>
      </c>
    </row>
    <row r="237" spans="1:4" ht="12.75" hidden="1">
      <c r="A237" s="23"/>
      <c r="B237" s="90" t="s">
        <v>9</v>
      </c>
      <c r="C237" s="91">
        <f>SUM(C234:C236)</f>
        <v>120.75</v>
      </c>
      <c r="D237" s="1"/>
    </row>
    <row r="238" spans="1:4" ht="12.75" hidden="1">
      <c r="A238" s="23"/>
      <c r="B238" s="52"/>
      <c r="C238" s="4"/>
      <c r="D238" s="1"/>
    </row>
    <row r="239" spans="1:4" ht="12.75" hidden="1">
      <c r="A239" s="48" t="s">
        <v>23</v>
      </c>
      <c r="B239" s="52" t="s">
        <v>105</v>
      </c>
      <c r="C239" s="4">
        <v>285</v>
      </c>
      <c r="D239" s="1"/>
    </row>
    <row r="240" spans="1:4" ht="12.75" hidden="1">
      <c r="A240" s="23"/>
      <c r="B240" s="1"/>
      <c r="C240" s="4"/>
      <c r="D240" s="1"/>
    </row>
    <row r="241" spans="1:4" ht="12.75" hidden="1">
      <c r="A241" s="48" t="s">
        <v>27</v>
      </c>
      <c r="B241" s="52" t="s">
        <v>111</v>
      </c>
      <c r="C241" s="4">
        <v>105.22</v>
      </c>
      <c r="D241" s="1"/>
    </row>
    <row r="242" spans="1:4" ht="12.75" hidden="1">
      <c r="A242" s="7"/>
      <c r="B242" s="7"/>
      <c r="C242" s="8">
        <f>C241+C237+C239+C232</f>
        <v>1192.85</v>
      </c>
      <c r="D242" s="7"/>
    </row>
    <row r="243" spans="1:4" ht="12.75" hidden="1">
      <c r="A243" s="48">
        <v>40878</v>
      </c>
      <c r="B243" s="1"/>
      <c r="C243" s="4"/>
      <c r="D243" s="1"/>
    </row>
    <row r="244" spans="1:4" ht="12.75" hidden="1">
      <c r="A244" s="48" t="s">
        <v>48</v>
      </c>
      <c r="B244" s="52" t="s">
        <v>49</v>
      </c>
      <c r="C244" s="4">
        <v>17.13</v>
      </c>
      <c r="D244" s="1"/>
    </row>
    <row r="245" spans="1:4" ht="12.75" hidden="1">
      <c r="A245" s="23"/>
      <c r="B245" s="1"/>
      <c r="C245" s="4"/>
      <c r="D245" s="1"/>
    </row>
    <row r="246" spans="1:4" ht="12.75" hidden="1">
      <c r="A246" s="48" t="s">
        <v>24</v>
      </c>
      <c r="B246" s="52" t="s">
        <v>25</v>
      </c>
      <c r="C246" s="4">
        <v>35.15</v>
      </c>
      <c r="D246" s="52" t="s">
        <v>104</v>
      </c>
    </row>
    <row r="247" spans="1:4" ht="12.75" hidden="1">
      <c r="A247" s="23"/>
      <c r="B247" s="52" t="s">
        <v>82</v>
      </c>
      <c r="C247" s="4">
        <v>5</v>
      </c>
      <c r="D247" s="52" t="s">
        <v>108</v>
      </c>
    </row>
    <row r="248" spans="1:4" ht="12.75" hidden="1">
      <c r="A248" s="23"/>
      <c r="B248" s="90" t="s">
        <v>9</v>
      </c>
      <c r="C248" s="91">
        <f>SUM(C246:C247)</f>
        <v>40.15</v>
      </c>
      <c r="D248" s="1"/>
    </row>
    <row r="249" spans="1:4" ht="12.75" hidden="1">
      <c r="A249" s="23"/>
      <c r="B249" s="52"/>
      <c r="C249" s="4"/>
      <c r="D249" s="1"/>
    </row>
    <row r="250" spans="1:4" ht="12.75" hidden="1">
      <c r="A250" s="48" t="s">
        <v>27</v>
      </c>
      <c r="B250" s="52" t="s">
        <v>112</v>
      </c>
      <c r="C250" s="4">
        <v>29.88</v>
      </c>
      <c r="D250" s="1"/>
    </row>
    <row r="251" spans="1:4" ht="12.75" hidden="1">
      <c r="A251" s="7"/>
      <c r="B251" s="7"/>
      <c r="C251" s="8">
        <f>C250+C248+C244</f>
        <v>87.16</v>
      </c>
      <c r="D251" s="7"/>
    </row>
    <row r="252" spans="1:4" ht="12.75" hidden="1">
      <c r="A252" s="48">
        <v>40909</v>
      </c>
      <c r="B252" s="1"/>
      <c r="C252" s="4"/>
      <c r="D252" s="1"/>
    </row>
    <row r="253" spans="1:4" ht="12.75" hidden="1">
      <c r="A253" s="48" t="s">
        <v>48</v>
      </c>
      <c r="B253" s="52" t="s">
        <v>49</v>
      </c>
      <c r="C253" s="4">
        <v>28.29</v>
      </c>
      <c r="D253" s="1"/>
    </row>
    <row r="254" spans="1:4" ht="12.75" hidden="1">
      <c r="A254" s="23"/>
      <c r="B254" s="1"/>
      <c r="C254" s="4"/>
      <c r="D254" s="1"/>
    </row>
    <row r="255" spans="1:4" ht="12.75" hidden="1">
      <c r="A255" s="48" t="s">
        <v>24</v>
      </c>
      <c r="B255" s="52" t="s">
        <v>25</v>
      </c>
      <c r="C255" s="4">
        <v>27.25</v>
      </c>
      <c r="D255" s="1" t="s">
        <v>104</v>
      </c>
    </row>
    <row r="256" spans="1:4" ht="12.75" hidden="1">
      <c r="A256" s="23"/>
      <c r="B256" s="52" t="s">
        <v>82</v>
      </c>
      <c r="C256" s="4">
        <v>12.12</v>
      </c>
      <c r="D256" s="52" t="s">
        <v>108</v>
      </c>
    </row>
    <row r="257" spans="1:4" ht="12.75" hidden="1">
      <c r="A257" s="23"/>
      <c r="B257" s="90" t="s">
        <v>9</v>
      </c>
      <c r="C257" s="91">
        <f>SUM(C255:C256)</f>
        <v>39.37</v>
      </c>
      <c r="D257" s="1"/>
    </row>
    <row r="258" spans="1:4" ht="12.75" hidden="1">
      <c r="A258" s="23"/>
      <c r="B258" s="1"/>
      <c r="C258" s="4"/>
      <c r="D258" s="1"/>
    </row>
    <row r="259" spans="1:4" ht="12.75" hidden="1">
      <c r="A259" s="48" t="s">
        <v>67</v>
      </c>
      <c r="B259" s="52" t="s">
        <v>109</v>
      </c>
      <c r="C259" s="4">
        <v>120</v>
      </c>
      <c r="D259" s="52" t="s">
        <v>122</v>
      </c>
    </row>
    <row r="260" spans="1:4" ht="12.75" hidden="1">
      <c r="A260" s="23"/>
      <c r="B260" s="1"/>
      <c r="C260" s="4"/>
      <c r="D260" s="1"/>
    </row>
    <row r="261" spans="1:4" ht="12.75" hidden="1">
      <c r="A261" s="48" t="s">
        <v>27</v>
      </c>
      <c r="B261" s="52" t="s">
        <v>120</v>
      </c>
      <c r="C261" s="4">
        <v>53.24</v>
      </c>
      <c r="D261" s="1"/>
    </row>
    <row r="262" spans="1:4" ht="12.75" hidden="1">
      <c r="A262" s="7"/>
      <c r="B262" s="7"/>
      <c r="C262" s="8">
        <f>C261+C257+C259+C253</f>
        <v>240.9</v>
      </c>
      <c r="D262" s="7"/>
    </row>
    <row r="263" spans="1:4" ht="12.75" hidden="1">
      <c r="A263" s="48">
        <v>40940</v>
      </c>
      <c r="B263" s="1"/>
      <c r="C263" s="4"/>
      <c r="D263" s="1"/>
    </row>
    <row r="264" spans="1:4" ht="12.75" hidden="1">
      <c r="A264" s="48" t="s">
        <v>48</v>
      </c>
      <c r="B264" s="52" t="s">
        <v>49</v>
      </c>
      <c r="C264" s="4">
        <v>35</v>
      </c>
      <c r="D264" s="1"/>
    </row>
    <row r="265" spans="1:4" ht="12.75" hidden="1">
      <c r="A265" s="23"/>
      <c r="B265" s="1"/>
      <c r="C265" s="4"/>
      <c r="D265" s="1"/>
    </row>
    <row r="266" spans="1:4" ht="12.75" hidden="1">
      <c r="A266" s="48" t="s">
        <v>24</v>
      </c>
      <c r="B266" s="52" t="s">
        <v>33</v>
      </c>
      <c r="C266" s="4">
        <v>9.91</v>
      </c>
      <c r="D266" s="52" t="s">
        <v>103</v>
      </c>
    </row>
    <row r="267" spans="1:4" ht="12.75" hidden="1">
      <c r="A267" s="23"/>
      <c r="B267" s="52" t="s">
        <v>25</v>
      </c>
      <c r="C267" s="4">
        <v>27.25</v>
      </c>
      <c r="D267" s="1" t="s">
        <v>104</v>
      </c>
    </row>
    <row r="268" spans="1:4" ht="12.75" hidden="1">
      <c r="A268" s="23"/>
      <c r="B268" s="90" t="s">
        <v>9</v>
      </c>
      <c r="C268" s="91">
        <f>SUM(C266:C267)</f>
        <v>37.16</v>
      </c>
      <c r="D268" s="1"/>
    </row>
    <row r="269" spans="1:4" ht="12.75" hidden="1">
      <c r="A269" s="23"/>
      <c r="B269" s="1"/>
      <c r="C269" s="4"/>
      <c r="D269" s="1"/>
    </row>
    <row r="270" spans="1:4" ht="12.75" hidden="1">
      <c r="A270" s="48" t="s">
        <v>27</v>
      </c>
      <c r="B270" s="52" t="s">
        <v>121</v>
      </c>
      <c r="C270" s="4">
        <v>37.09</v>
      </c>
      <c r="D270" s="1"/>
    </row>
    <row r="271" spans="1:4" ht="12.75" hidden="1">
      <c r="A271" s="7"/>
      <c r="B271" s="7"/>
      <c r="C271" s="8">
        <f>C264+C268+C270</f>
        <v>109.25</v>
      </c>
      <c r="D271" s="7"/>
    </row>
    <row r="272" spans="1:4" ht="12.75" hidden="1">
      <c r="A272" s="48">
        <v>40969</v>
      </c>
      <c r="B272" s="1"/>
      <c r="C272" s="4"/>
      <c r="D272" s="1"/>
    </row>
    <row r="273" spans="1:4" ht="12.75" hidden="1">
      <c r="A273" s="48" t="s">
        <v>48</v>
      </c>
      <c r="B273" s="52" t="s">
        <v>49</v>
      </c>
      <c r="C273" s="4">
        <v>508.93</v>
      </c>
      <c r="D273" s="1"/>
    </row>
    <row r="274" spans="1:4" ht="12.75" hidden="1">
      <c r="A274" s="23"/>
      <c r="B274" s="1"/>
      <c r="C274" s="4"/>
      <c r="D274" s="1"/>
    </row>
    <row r="275" spans="1:4" ht="12.75" hidden="1">
      <c r="A275" s="48" t="s">
        <v>24</v>
      </c>
      <c r="B275" s="52" t="s">
        <v>25</v>
      </c>
      <c r="C275" s="4">
        <v>58.15</v>
      </c>
      <c r="D275" s="1" t="s">
        <v>104</v>
      </c>
    </row>
    <row r="276" spans="1:4" ht="12.75" hidden="1">
      <c r="A276" s="23"/>
      <c r="B276" s="52" t="s">
        <v>107</v>
      </c>
      <c r="C276" s="4">
        <v>69.08</v>
      </c>
      <c r="D276" s="52"/>
    </row>
    <row r="277" spans="1:4" ht="12.75" hidden="1">
      <c r="A277" s="23"/>
      <c r="B277" s="90" t="s">
        <v>9</v>
      </c>
      <c r="C277" s="91">
        <f>SUM(C275:C276)</f>
        <v>127.22999999999999</v>
      </c>
      <c r="D277" s="1"/>
    </row>
    <row r="278" spans="1:4" ht="12.75" hidden="1">
      <c r="A278" s="23"/>
      <c r="B278" s="1"/>
      <c r="C278" s="4"/>
      <c r="D278" s="1"/>
    </row>
    <row r="279" spans="1:4" ht="12.75" hidden="1">
      <c r="A279" s="48" t="s">
        <v>27</v>
      </c>
      <c r="B279" s="52" t="s">
        <v>127</v>
      </c>
      <c r="C279" s="4">
        <v>35.1</v>
      </c>
      <c r="D279" s="1"/>
    </row>
    <row r="280" spans="1:4" ht="12.75" hidden="1">
      <c r="A280" s="7"/>
      <c r="B280" s="7"/>
      <c r="C280" s="8">
        <f>C279+C277+C273</f>
        <v>671.26</v>
      </c>
      <c r="D280" s="7"/>
    </row>
    <row r="281" spans="1:4" ht="12.75" hidden="1">
      <c r="A281" s="48">
        <v>41000</v>
      </c>
      <c r="B281" s="1"/>
      <c r="C281" s="4"/>
      <c r="D281" s="1"/>
    </row>
    <row r="282" spans="1:4" ht="12.75" hidden="1">
      <c r="A282" s="48" t="s">
        <v>48</v>
      </c>
      <c r="B282" s="52" t="s">
        <v>49</v>
      </c>
      <c r="C282" s="4">
        <v>868.66</v>
      </c>
      <c r="D282" s="1"/>
    </row>
    <row r="283" spans="1:4" ht="12.75" hidden="1">
      <c r="A283" s="23"/>
      <c r="B283" s="1"/>
      <c r="C283" s="4"/>
      <c r="D283" s="1"/>
    </row>
    <row r="284" spans="1:4" ht="12.75" hidden="1">
      <c r="A284" s="48" t="s">
        <v>24</v>
      </c>
      <c r="B284" s="52" t="s">
        <v>25</v>
      </c>
      <c r="C284" s="4">
        <v>48.8</v>
      </c>
      <c r="D284" s="1" t="s">
        <v>104</v>
      </c>
    </row>
    <row r="285" spans="1:4" ht="12.75" hidden="1">
      <c r="A285" s="23"/>
      <c r="B285" s="52" t="s">
        <v>82</v>
      </c>
      <c r="C285" s="4">
        <v>51.8</v>
      </c>
      <c r="D285" s="52" t="s">
        <v>108</v>
      </c>
    </row>
    <row r="286" spans="1:4" ht="12.75" hidden="1">
      <c r="A286" s="23"/>
      <c r="B286" s="90" t="s">
        <v>9</v>
      </c>
      <c r="C286" s="91">
        <f>SUM(C284:C285)</f>
        <v>100.6</v>
      </c>
      <c r="D286" s="1"/>
    </row>
    <row r="287" spans="1:4" ht="12.75" hidden="1">
      <c r="A287" s="23"/>
      <c r="B287" s="1"/>
      <c r="C287" s="4"/>
      <c r="D287" s="1"/>
    </row>
    <row r="288" spans="1:4" ht="12.75" hidden="1">
      <c r="A288" s="48" t="s">
        <v>67</v>
      </c>
      <c r="B288" s="52" t="s">
        <v>109</v>
      </c>
      <c r="C288" s="4">
        <v>120</v>
      </c>
      <c r="D288" s="52" t="s">
        <v>122</v>
      </c>
    </row>
    <row r="289" spans="1:4" ht="12.75" hidden="1">
      <c r="A289" s="48"/>
      <c r="B289" s="52"/>
      <c r="C289" s="4"/>
      <c r="D289" s="52"/>
    </row>
    <row r="290" spans="1:4" ht="12.75" hidden="1">
      <c r="A290" s="48" t="s">
        <v>23</v>
      </c>
      <c r="B290" s="52" t="s">
        <v>105</v>
      </c>
      <c r="C290" s="4">
        <v>288</v>
      </c>
      <c r="D290" s="52"/>
    </row>
    <row r="291" spans="1:4" ht="12.75" hidden="1">
      <c r="A291" s="23"/>
      <c r="B291" s="1"/>
      <c r="C291" s="4"/>
      <c r="D291" s="1"/>
    </row>
    <row r="292" spans="1:4" ht="12.75" hidden="1">
      <c r="A292" s="48" t="s">
        <v>27</v>
      </c>
      <c r="B292" s="52" t="s">
        <v>128</v>
      </c>
      <c r="C292" s="4">
        <v>11</v>
      </c>
      <c r="D292" s="1"/>
    </row>
    <row r="293" spans="1:4" ht="12.75" hidden="1">
      <c r="A293" s="7"/>
      <c r="B293" s="7"/>
      <c r="C293" s="8">
        <f>C292+C286+C288+C282+C290</f>
        <v>1388.26</v>
      </c>
      <c r="D293" s="7"/>
    </row>
    <row r="294" spans="1:4" ht="12.75" hidden="1">
      <c r="A294" s="48">
        <v>41030</v>
      </c>
      <c r="B294" s="1"/>
      <c r="C294" s="4"/>
      <c r="D294" s="1"/>
    </row>
    <row r="295" spans="1:4" ht="12.75" hidden="1">
      <c r="A295" s="48" t="s">
        <v>48</v>
      </c>
      <c r="B295" s="52" t="s">
        <v>49</v>
      </c>
      <c r="C295" s="4">
        <v>34.1</v>
      </c>
      <c r="D295" s="1"/>
    </row>
    <row r="296" spans="1:4" ht="12.75" hidden="1">
      <c r="A296" s="23"/>
      <c r="B296" s="1"/>
      <c r="C296" s="4"/>
      <c r="D296" s="1"/>
    </row>
    <row r="297" spans="1:4" ht="12.75" hidden="1">
      <c r="A297" s="48" t="s">
        <v>24</v>
      </c>
      <c r="B297" s="52" t="s">
        <v>25</v>
      </c>
      <c r="C297" s="4">
        <v>33</v>
      </c>
      <c r="D297" s="1" t="s">
        <v>104</v>
      </c>
    </row>
    <row r="298" spans="1:4" ht="12.75" hidden="1">
      <c r="A298" s="23"/>
      <c r="B298" s="52" t="s">
        <v>82</v>
      </c>
      <c r="C298" s="4">
        <v>6.02</v>
      </c>
      <c r="D298" s="52" t="s">
        <v>108</v>
      </c>
    </row>
    <row r="299" spans="1:4" ht="12.75" hidden="1">
      <c r="A299" s="23"/>
      <c r="B299" s="90" t="s">
        <v>9</v>
      </c>
      <c r="C299" s="91">
        <f>SUM(C297:C298)</f>
        <v>39.019999999999996</v>
      </c>
      <c r="D299" s="1"/>
    </row>
    <row r="300" spans="1:4" ht="12.75" hidden="1">
      <c r="A300" s="23"/>
      <c r="B300" s="1"/>
      <c r="C300" s="4"/>
      <c r="D300" s="1"/>
    </row>
    <row r="301" spans="1:4" ht="12.75" hidden="1">
      <c r="A301" s="48" t="s">
        <v>27</v>
      </c>
      <c r="B301" s="52" t="s">
        <v>129</v>
      </c>
      <c r="C301" s="4">
        <v>33</v>
      </c>
      <c r="D301" s="1"/>
    </row>
    <row r="302" spans="1:4" ht="12.75" hidden="1">
      <c r="A302" s="7"/>
      <c r="B302" s="7"/>
      <c r="C302" s="8">
        <f>C301+C299+C295</f>
        <v>106.12</v>
      </c>
      <c r="D302" s="7"/>
    </row>
    <row r="303" spans="1:4" ht="12.75" hidden="1">
      <c r="A303" s="48">
        <v>41061</v>
      </c>
      <c r="B303" s="1"/>
      <c r="C303" s="4"/>
      <c r="D303" s="1"/>
    </row>
    <row r="304" spans="1:4" ht="12.75" hidden="1">
      <c r="A304" s="48" t="s">
        <v>67</v>
      </c>
      <c r="B304" s="52" t="s">
        <v>109</v>
      </c>
      <c r="C304" s="4">
        <v>120</v>
      </c>
      <c r="D304" s="52" t="s">
        <v>122</v>
      </c>
    </row>
    <row r="305" spans="1:4" ht="12.75" hidden="1">
      <c r="A305" s="23"/>
      <c r="B305" s="1"/>
      <c r="C305" s="4"/>
      <c r="D305" s="1"/>
    </row>
    <row r="306" spans="1:4" ht="12.75" hidden="1">
      <c r="A306" s="48" t="s">
        <v>77</v>
      </c>
      <c r="B306" s="52" t="s">
        <v>145</v>
      </c>
      <c r="C306" s="4">
        <v>160</v>
      </c>
      <c r="D306" s="1" t="s">
        <v>130</v>
      </c>
    </row>
    <row r="307" spans="1:4" ht="12.75" hidden="1">
      <c r="A307" s="7"/>
      <c r="B307" s="7"/>
      <c r="C307" s="8">
        <f>C306+C304</f>
        <v>280</v>
      </c>
      <c r="D307" s="7"/>
    </row>
    <row r="308" spans="1:4" ht="12.75">
      <c r="A308" s="48">
        <v>42644</v>
      </c>
      <c r="B308" s="1"/>
      <c r="C308" s="4"/>
      <c r="D308" s="1"/>
    </row>
    <row r="309" spans="1:4" ht="12.75">
      <c r="A309" s="48" t="s">
        <v>24</v>
      </c>
      <c r="B309" s="52" t="s">
        <v>171</v>
      </c>
      <c r="C309" s="100">
        <v>29.99</v>
      </c>
      <c r="D309" s="1" t="s">
        <v>231</v>
      </c>
    </row>
    <row r="310" spans="1:4" ht="12.75">
      <c r="A310" s="23"/>
      <c r="B310" s="52" t="s">
        <v>26</v>
      </c>
      <c r="C310" s="100">
        <v>458.23</v>
      </c>
      <c r="D310" s="52" t="s">
        <v>195</v>
      </c>
    </row>
    <row r="311" spans="1:4" ht="12.75">
      <c r="A311" s="23"/>
      <c r="B311" s="52" t="s">
        <v>171</v>
      </c>
      <c r="C311" s="115">
        <v>88.98</v>
      </c>
      <c r="D311" s="1" t="s">
        <v>232</v>
      </c>
    </row>
    <row r="312" spans="1:4" ht="12.75">
      <c r="A312" s="23"/>
      <c r="B312" s="52" t="s">
        <v>172</v>
      </c>
      <c r="C312" s="115">
        <v>60.75</v>
      </c>
      <c r="D312" s="1" t="s">
        <v>185</v>
      </c>
    </row>
    <row r="313" spans="1:4" ht="12.75">
      <c r="A313" s="23"/>
      <c r="B313" s="52" t="s">
        <v>26</v>
      </c>
      <c r="C313" s="11">
        <v>345.26</v>
      </c>
      <c r="D313" s="1" t="s">
        <v>196</v>
      </c>
    </row>
    <row r="314" spans="1:4" ht="12.75">
      <c r="A314" s="23"/>
      <c r="B314" s="52" t="s">
        <v>26</v>
      </c>
      <c r="C314" s="115">
        <v>18.09</v>
      </c>
      <c r="D314" s="1" t="s">
        <v>196</v>
      </c>
    </row>
    <row r="315" spans="1:4" ht="12.75">
      <c r="A315" s="23"/>
      <c r="B315" s="52" t="s">
        <v>173</v>
      </c>
      <c r="C315" s="11">
        <v>76.45</v>
      </c>
      <c r="D315" s="1" t="s">
        <v>233</v>
      </c>
    </row>
    <row r="316" spans="1:4" ht="12.75">
      <c r="A316" s="23"/>
      <c r="B316" s="90" t="s">
        <v>139</v>
      </c>
      <c r="C316" s="91">
        <f>SUM(C309:C315)</f>
        <v>1077.75</v>
      </c>
      <c r="D316" s="1"/>
    </row>
    <row r="317" spans="1:4" ht="12.75">
      <c r="A317" s="23"/>
      <c r="B317" s="90"/>
      <c r="C317" s="91"/>
      <c r="D317" s="1"/>
    </row>
    <row r="318" spans="1:4" ht="12.75">
      <c r="A318" s="48" t="s">
        <v>23</v>
      </c>
      <c r="B318" s="52" t="s">
        <v>150</v>
      </c>
      <c r="C318" s="115">
        <v>367.5</v>
      </c>
      <c r="D318" s="52" t="s">
        <v>174</v>
      </c>
    </row>
    <row r="319" spans="1:4" ht="12.75">
      <c r="A319" s="7"/>
      <c r="B319" s="7"/>
      <c r="C319" s="8">
        <f>C316+C318</f>
        <v>1445.25</v>
      </c>
      <c r="D319" s="7"/>
    </row>
    <row r="320" spans="1:4" ht="12.75">
      <c r="A320" s="150">
        <v>42675</v>
      </c>
      <c r="B320" s="49"/>
      <c r="C320" s="100"/>
      <c r="D320" s="49"/>
    </row>
    <row r="321" spans="1:4" ht="12.75">
      <c r="A321" s="82" t="s">
        <v>24</v>
      </c>
      <c r="B321" s="67" t="s">
        <v>26</v>
      </c>
      <c r="C321" s="100">
        <v>140.51</v>
      </c>
      <c r="D321" s="49" t="s">
        <v>234</v>
      </c>
    </row>
    <row r="322" spans="1:4" ht="12.75">
      <c r="A322" s="82"/>
      <c r="B322" s="67" t="s">
        <v>82</v>
      </c>
      <c r="C322" s="100">
        <v>75.33</v>
      </c>
      <c r="D322" s="49" t="s">
        <v>185</v>
      </c>
    </row>
    <row r="323" spans="1:4" ht="12.75">
      <c r="A323" s="82"/>
      <c r="B323" s="67" t="s">
        <v>176</v>
      </c>
      <c r="C323" s="100">
        <v>680</v>
      </c>
      <c r="D323" s="49" t="s">
        <v>207</v>
      </c>
    </row>
    <row r="324" spans="1:4" ht="12.75">
      <c r="A324" s="82"/>
      <c r="B324" s="92" t="s">
        <v>139</v>
      </c>
      <c r="C324" s="145">
        <f>SUM(C321:C323)</f>
        <v>895.8399999999999</v>
      </c>
      <c r="D324" s="49"/>
    </row>
    <row r="325" spans="1:4" ht="12.75">
      <c r="A325" s="82"/>
      <c r="B325" s="49"/>
      <c r="C325" s="100"/>
      <c r="D325" s="49"/>
    </row>
    <row r="326" spans="1:4" ht="12.75">
      <c r="A326" s="82" t="s">
        <v>23</v>
      </c>
      <c r="B326" s="67" t="s">
        <v>208</v>
      </c>
      <c r="C326" s="100">
        <v>105</v>
      </c>
      <c r="D326" s="49" t="s">
        <v>209</v>
      </c>
    </row>
    <row r="327" spans="1:4" ht="12.75">
      <c r="A327" s="82"/>
      <c r="B327" s="67" t="s">
        <v>208</v>
      </c>
      <c r="C327" s="100">
        <v>187.89</v>
      </c>
      <c r="D327" s="49" t="s">
        <v>210</v>
      </c>
    </row>
    <row r="328" spans="1:4" ht="12.75">
      <c r="A328" s="82"/>
      <c r="B328" s="67" t="s">
        <v>150</v>
      </c>
      <c r="C328" s="100">
        <v>100</v>
      </c>
      <c r="D328" s="67" t="s">
        <v>177</v>
      </c>
    </row>
    <row r="329" spans="1:4" ht="12.75">
      <c r="A329" s="82"/>
      <c r="B329" s="92" t="s">
        <v>139</v>
      </c>
      <c r="C329" s="145">
        <f>SUM(C326:C328)</f>
        <v>392.89</v>
      </c>
      <c r="D329" s="49"/>
    </row>
    <row r="330" spans="1:4" ht="12.75">
      <c r="A330" s="82"/>
      <c r="B330" s="49"/>
      <c r="C330" s="100"/>
      <c r="D330" s="49"/>
    </row>
    <row r="331" spans="1:4" ht="12.75">
      <c r="A331" s="82" t="s">
        <v>67</v>
      </c>
      <c r="B331" s="67" t="s">
        <v>178</v>
      </c>
      <c r="C331" s="115">
        <v>101.8</v>
      </c>
      <c r="D331" s="67" t="s">
        <v>157</v>
      </c>
    </row>
    <row r="332" spans="1:4" ht="12.75">
      <c r="A332" s="7"/>
      <c r="B332" s="7"/>
      <c r="C332" s="8">
        <f>C324+C329+C331</f>
        <v>1390.53</v>
      </c>
      <c r="D332" s="7"/>
    </row>
    <row r="333" spans="1:4" ht="12.75">
      <c r="A333" s="48">
        <v>42705</v>
      </c>
      <c r="B333" s="1"/>
      <c r="C333" s="4"/>
      <c r="D333" s="1"/>
    </row>
    <row r="334" spans="1:4" ht="12.75">
      <c r="A334" s="48" t="s">
        <v>24</v>
      </c>
      <c r="B334" s="52" t="s">
        <v>26</v>
      </c>
      <c r="C334" s="100">
        <v>14.85</v>
      </c>
      <c r="D334" s="52" t="s">
        <v>235</v>
      </c>
    </row>
    <row r="335" spans="1:4" ht="12.75">
      <c r="A335" s="48"/>
      <c r="B335" s="52" t="s">
        <v>82</v>
      </c>
      <c r="C335" s="4">
        <v>10.22</v>
      </c>
      <c r="D335" s="52" t="s">
        <v>185</v>
      </c>
    </row>
    <row r="336" spans="1:4" ht="12.75">
      <c r="A336" s="48"/>
      <c r="B336" s="90" t="s">
        <v>139</v>
      </c>
      <c r="C336" s="91">
        <f>SUM(C334:C335)</f>
        <v>25.07</v>
      </c>
      <c r="D336" s="52"/>
    </row>
    <row r="337" spans="1:4" ht="12.75">
      <c r="A337" s="48"/>
      <c r="B337" s="52"/>
      <c r="C337" s="4"/>
      <c r="D337" s="52"/>
    </row>
    <row r="338" spans="1:4" ht="12.75">
      <c r="A338" s="48" t="s">
        <v>60</v>
      </c>
      <c r="B338" s="52" t="s">
        <v>170</v>
      </c>
      <c r="C338" s="4">
        <v>707</v>
      </c>
      <c r="D338" s="52" t="s">
        <v>211</v>
      </c>
    </row>
    <row r="339" spans="1:4" ht="12.75">
      <c r="A339" s="7"/>
      <c r="B339" s="7"/>
      <c r="C339" s="8">
        <f>C336+C338</f>
        <v>732.07</v>
      </c>
      <c r="D339" s="7"/>
    </row>
    <row r="340" spans="1:4" ht="12.75">
      <c r="A340" s="150">
        <v>42736</v>
      </c>
      <c r="B340" s="49"/>
      <c r="C340" s="100"/>
      <c r="D340" s="49"/>
    </row>
    <row r="341" spans="1:4" ht="12.75">
      <c r="A341" s="82" t="s">
        <v>24</v>
      </c>
      <c r="B341" s="67" t="s">
        <v>26</v>
      </c>
      <c r="C341" s="100">
        <v>38.01</v>
      </c>
      <c r="D341" s="67" t="s">
        <v>299</v>
      </c>
    </row>
    <row r="342" spans="1:4" ht="12.75">
      <c r="A342" s="82"/>
      <c r="B342" s="67" t="s">
        <v>82</v>
      </c>
      <c r="C342" s="100">
        <v>20.89</v>
      </c>
      <c r="D342" s="49" t="s">
        <v>185</v>
      </c>
    </row>
    <row r="343" spans="1:4" ht="12.75">
      <c r="A343" s="82"/>
      <c r="B343" s="67" t="s">
        <v>236</v>
      </c>
      <c r="C343" s="100">
        <v>213.4</v>
      </c>
      <c r="D343" s="67" t="s">
        <v>300</v>
      </c>
    </row>
    <row r="344" spans="1:4" ht="12.75">
      <c r="A344" s="82"/>
      <c r="B344" s="92" t="s">
        <v>139</v>
      </c>
      <c r="C344" s="145">
        <f>SUM(C341:C343)</f>
        <v>272.3</v>
      </c>
      <c r="D344" s="49"/>
    </row>
    <row r="345" spans="1:4" ht="12.75">
      <c r="A345" s="82"/>
      <c r="B345" s="92"/>
      <c r="C345" s="145"/>
      <c r="D345" s="49"/>
    </row>
    <row r="346" spans="1:4" ht="12.75">
      <c r="A346" s="82" t="s">
        <v>60</v>
      </c>
      <c r="B346" s="67" t="s">
        <v>237</v>
      </c>
      <c r="C346" s="115">
        <v>105.3</v>
      </c>
      <c r="D346" s="67" t="s">
        <v>253</v>
      </c>
    </row>
    <row r="347" spans="1:4" ht="12.75">
      <c r="A347" s="82"/>
      <c r="B347" s="67" t="s">
        <v>170</v>
      </c>
      <c r="C347" s="115">
        <v>39</v>
      </c>
      <c r="D347" s="67" t="s">
        <v>243</v>
      </c>
    </row>
    <row r="348" spans="1:4" ht="12.75">
      <c r="A348" s="82"/>
      <c r="B348" s="92" t="s">
        <v>139</v>
      </c>
      <c r="C348" s="145">
        <f>SUM(C346:C347)</f>
        <v>144.3</v>
      </c>
      <c r="D348" s="92"/>
    </row>
    <row r="349" spans="1:4" ht="12.75">
      <c r="A349" s="7"/>
      <c r="B349" s="7"/>
      <c r="C349" s="8">
        <f>C344+C348</f>
        <v>416.6</v>
      </c>
      <c r="D349" s="7"/>
    </row>
    <row r="350" spans="1:4" ht="12.75">
      <c r="A350" s="150">
        <v>42767</v>
      </c>
      <c r="B350" s="49"/>
      <c r="C350" s="100"/>
      <c r="D350" s="49"/>
    </row>
    <row r="351" spans="1:4" ht="12.75">
      <c r="A351" s="82" t="s">
        <v>24</v>
      </c>
      <c r="B351" s="67" t="s">
        <v>26</v>
      </c>
      <c r="C351" s="100">
        <v>336.81</v>
      </c>
      <c r="D351" s="67" t="s">
        <v>301</v>
      </c>
    </row>
    <row r="352" spans="1:4" ht="12.75">
      <c r="A352" s="82"/>
      <c r="B352" s="67" t="s">
        <v>26</v>
      </c>
      <c r="C352" s="100">
        <v>318.58</v>
      </c>
      <c r="D352" s="67" t="s">
        <v>302</v>
      </c>
    </row>
    <row r="353" spans="1:4" ht="12.75">
      <c r="A353" s="82"/>
      <c r="B353" s="67" t="s">
        <v>239</v>
      </c>
      <c r="C353" s="100">
        <v>200</v>
      </c>
      <c r="D353" s="67" t="s">
        <v>303</v>
      </c>
    </row>
    <row r="354" spans="1:4" ht="12.75">
      <c r="A354" s="82"/>
      <c r="B354" s="67" t="s">
        <v>240</v>
      </c>
      <c r="C354" s="100">
        <v>55.5</v>
      </c>
      <c r="D354" s="67" t="s">
        <v>304</v>
      </c>
    </row>
    <row r="355" spans="1:4" ht="12.75">
      <c r="A355" s="82"/>
      <c r="B355" s="67" t="s">
        <v>82</v>
      </c>
      <c r="C355" s="100">
        <v>29.26</v>
      </c>
      <c r="D355" s="67" t="s">
        <v>185</v>
      </c>
    </row>
    <row r="356" spans="1:4" ht="12.75">
      <c r="A356" s="82"/>
      <c r="B356" s="92" t="s">
        <v>139</v>
      </c>
      <c r="C356" s="145">
        <f>SUM(C351:C355)</f>
        <v>940.15</v>
      </c>
      <c r="D356" s="49"/>
    </row>
    <row r="357" spans="1:4" ht="12.75">
      <c r="A357" s="82"/>
      <c r="B357" s="49"/>
      <c r="C357" s="100"/>
      <c r="D357" s="49"/>
    </row>
    <row r="358" spans="1:4" ht="12.75">
      <c r="A358" s="82" t="s">
        <v>23</v>
      </c>
      <c r="B358" s="67" t="s">
        <v>150</v>
      </c>
      <c r="C358" s="100">
        <v>150</v>
      </c>
      <c r="D358" s="67" t="s">
        <v>238</v>
      </c>
    </row>
    <row r="359" spans="1:4" ht="12.75">
      <c r="A359" s="82"/>
      <c r="B359" s="67" t="s">
        <v>208</v>
      </c>
      <c r="C359" s="100">
        <v>187.89</v>
      </c>
      <c r="D359" s="49" t="s">
        <v>210</v>
      </c>
    </row>
    <row r="360" spans="1:4" ht="12.75">
      <c r="A360" s="82"/>
      <c r="B360" s="67" t="s">
        <v>150</v>
      </c>
      <c r="C360" s="100">
        <v>100</v>
      </c>
      <c r="D360" s="67" t="s">
        <v>315</v>
      </c>
    </row>
    <row r="361" spans="1:4" ht="12.75">
      <c r="A361" s="82"/>
      <c r="B361" s="92" t="s">
        <v>139</v>
      </c>
      <c r="C361" s="145">
        <f>SUM(C358:C360)</f>
        <v>437.89</v>
      </c>
      <c r="D361" s="49"/>
    </row>
    <row r="362" spans="1:4" ht="12.75">
      <c r="A362" s="82"/>
      <c r="B362" s="92"/>
      <c r="C362" s="145"/>
      <c r="D362" s="49"/>
    </row>
    <row r="363" spans="1:4" ht="12.75">
      <c r="A363" s="82" t="s">
        <v>60</v>
      </c>
      <c r="B363" s="67" t="s">
        <v>170</v>
      </c>
      <c r="C363" s="115">
        <v>1024.65</v>
      </c>
      <c r="D363" s="67" t="s">
        <v>244</v>
      </c>
    </row>
    <row r="364" spans="1:4" ht="12.75">
      <c r="A364" s="7"/>
      <c r="B364" s="7"/>
      <c r="C364" s="8">
        <f>C356+C361+C363</f>
        <v>2402.69</v>
      </c>
      <c r="D364" s="7"/>
    </row>
    <row r="365" spans="1:4" ht="12.75">
      <c r="A365" s="150">
        <v>42795</v>
      </c>
      <c r="B365" s="49"/>
      <c r="C365" s="100"/>
      <c r="D365" s="49"/>
    </row>
    <row r="366" spans="1:4" ht="12.75">
      <c r="A366" s="82" t="s">
        <v>24</v>
      </c>
      <c r="B366" s="67" t="s">
        <v>26</v>
      </c>
      <c r="C366" s="100">
        <v>165.71</v>
      </c>
      <c r="D366" s="67" t="s">
        <v>305</v>
      </c>
    </row>
    <row r="367" spans="1:4" ht="12.75">
      <c r="A367" s="82"/>
      <c r="B367" s="67" t="s">
        <v>26</v>
      </c>
      <c r="C367" s="100">
        <v>55.29</v>
      </c>
      <c r="D367" s="67" t="s">
        <v>306</v>
      </c>
    </row>
    <row r="368" spans="1:4" ht="12.75">
      <c r="A368" s="82"/>
      <c r="B368" s="67" t="s">
        <v>82</v>
      </c>
      <c r="C368" s="100">
        <v>22.47</v>
      </c>
      <c r="D368" s="49" t="s">
        <v>185</v>
      </c>
    </row>
    <row r="369" spans="1:4" ht="12.75">
      <c r="A369" s="82"/>
      <c r="B369" s="92" t="s">
        <v>139</v>
      </c>
      <c r="C369" s="145">
        <f>SUM(C366:C368)</f>
        <v>243.47</v>
      </c>
      <c r="D369" s="49"/>
    </row>
    <row r="370" spans="1:4" ht="12.75">
      <c r="A370" s="82"/>
      <c r="B370" s="49"/>
      <c r="C370" s="100"/>
      <c r="D370" s="49"/>
    </row>
    <row r="371" spans="1:4" ht="12.75">
      <c r="A371" s="82" t="s">
        <v>23</v>
      </c>
      <c r="B371" s="67" t="s">
        <v>150</v>
      </c>
      <c r="C371" s="100">
        <v>150</v>
      </c>
      <c r="D371" s="67" t="s">
        <v>241</v>
      </c>
    </row>
    <row r="372" spans="1:4" ht="12.75">
      <c r="A372" s="82"/>
      <c r="B372" s="67" t="s">
        <v>150</v>
      </c>
      <c r="C372" s="100">
        <v>36</v>
      </c>
      <c r="D372" s="67" t="s">
        <v>242</v>
      </c>
    </row>
    <row r="373" spans="1:4" ht="12.75">
      <c r="A373" s="82"/>
      <c r="B373" s="92" t="s">
        <v>139</v>
      </c>
      <c r="C373" s="145">
        <f>SUM(C371:C372)</f>
        <v>186</v>
      </c>
      <c r="D373" s="49"/>
    </row>
    <row r="374" spans="1:4" ht="12.75">
      <c r="A374" s="82"/>
      <c r="B374" s="49"/>
      <c r="C374" s="100"/>
      <c r="D374" s="49"/>
    </row>
    <row r="375" spans="1:4" ht="12.75">
      <c r="A375" s="82" t="s">
        <v>60</v>
      </c>
      <c r="B375" s="67" t="s">
        <v>170</v>
      </c>
      <c r="C375" s="100">
        <v>325.52</v>
      </c>
      <c r="D375" s="67" t="s">
        <v>244</v>
      </c>
    </row>
    <row r="376" spans="1:4" ht="12.75">
      <c r="A376" s="82"/>
      <c r="B376" s="67" t="s">
        <v>269</v>
      </c>
      <c r="C376" s="100">
        <v>160</v>
      </c>
      <c r="D376" s="97" t="s">
        <v>296</v>
      </c>
    </row>
    <row r="377" spans="1:4" ht="12.75">
      <c r="A377" s="82"/>
      <c r="B377" s="92" t="s">
        <v>139</v>
      </c>
      <c r="C377" s="145">
        <f>SUM(C375:C376)</f>
        <v>485.52</v>
      </c>
      <c r="D377" s="97"/>
    </row>
    <row r="378" spans="1:4" ht="12.75">
      <c r="A378" s="7"/>
      <c r="B378" s="7"/>
      <c r="C378" s="8">
        <f>C369+C373+C377</f>
        <v>914.99</v>
      </c>
      <c r="D378" s="7"/>
    </row>
    <row r="379" spans="1:4" ht="12.75">
      <c r="A379" s="150">
        <v>42826</v>
      </c>
      <c r="B379" s="49"/>
      <c r="C379" s="100"/>
      <c r="D379" s="49"/>
    </row>
    <row r="380" spans="1:4" ht="12.75">
      <c r="A380" s="82" t="s">
        <v>24</v>
      </c>
      <c r="B380" s="67" t="s">
        <v>26</v>
      </c>
      <c r="C380" s="100">
        <v>87.07</v>
      </c>
      <c r="D380" s="67" t="s">
        <v>307</v>
      </c>
    </row>
    <row r="381" spans="1:4" ht="12.75">
      <c r="A381" s="82"/>
      <c r="B381" s="67" t="s">
        <v>82</v>
      </c>
      <c r="C381" s="100">
        <v>33.81</v>
      </c>
      <c r="D381" s="49" t="s">
        <v>185</v>
      </c>
    </row>
    <row r="382" spans="1:4" ht="12.75">
      <c r="A382" s="82"/>
      <c r="B382" s="92" t="s">
        <v>139</v>
      </c>
      <c r="C382" s="145">
        <f>SUM(C380:C381)</f>
        <v>120.88</v>
      </c>
      <c r="D382" s="49"/>
    </row>
    <row r="383" spans="1:4" ht="12.75">
      <c r="A383" s="82"/>
      <c r="B383" s="49"/>
      <c r="C383" s="100"/>
      <c r="D383" s="49"/>
    </row>
    <row r="384" spans="1:4" ht="12.75">
      <c r="A384" s="82" t="s">
        <v>60</v>
      </c>
      <c r="B384" s="67" t="s">
        <v>245</v>
      </c>
      <c r="C384" s="100">
        <v>994.03</v>
      </c>
      <c r="D384" s="67" t="s">
        <v>256</v>
      </c>
    </row>
    <row r="385" spans="1:4" ht="12.75">
      <c r="A385" s="82"/>
      <c r="B385" s="67" t="s">
        <v>245</v>
      </c>
      <c r="C385" s="115">
        <v>530</v>
      </c>
      <c r="D385" s="67" t="s">
        <v>309</v>
      </c>
    </row>
    <row r="386" spans="1:4" ht="12.75">
      <c r="A386" s="113"/>
      <c r="B386" s="67" t="s">
        <v>149</v>
      </c>
      <c r="C386" s="100">
        <v>145</v>
      </c>
      <c r="D386" s="152" t="s">
        <v>284</v>
      </c>
    </row>
    <row r="387" spans="1:4" ht="12.75">
      <c r="A387" s="82"/>
      <c r="B387" s="92" t="s">
        <v>139</v>
      </c>
      <c r="C387" s="145">
        <f>SUM(C384:C386)</f>
        <v>1669.03</v>
      </c>
      <c r="D387" s="67"/>
    </row>
    <row r="388" spans="1:4" ht="12.75">
      <c r="A388" s="82"/>
      <c r="B388" s="92"/>
      <c r="C388" s="145"/>
      <c r="D388" s="67"/>
    </row>
    <row r="389" spans="1:4" ht="12.75">
      <c r="A389" s="82" t="s">
        <v>67</v>
      </c>
      <c r="B389" s="67" t="s">
        <v>246</v>
      </c>
      <c r="C389" s="115">
        <v>89.94</v>
      </c>
      <c r="D389" s="67" t="s">
        <v>247</v>
      </c>
    </row>
    <row r="390" spans="1:4" ht="12.75">
      <c r="A390" s="7"/>
      <c r="B390" s="7"/>
      <c r="C390" s="8">
        <f>C382+C387+C389</f>
        <v>1879.85</v>
      </c>
      <c r="D390" s="7"/>
    </row>
    <row r="391" spans="1:4" ht="12.75">
      <c r="A391" s="150">
        <v>42856</v>
      </c>
      <c r="B391" s="49"/>
      <c r="C391" s="100"/>
      <c r="D391" s="49"/>
    </row>
    <row r="392" spans="1:4" ht="12.75">
      <c r="A392" s="82" t="s">
        <v>24</v>
      </c>
      <c r="B392" s="67" t="s">
        <v>82</v>
      </c>
      <c r="C392" s="100">
        <v>22.16</v>
      </c>
      <c r="D392" s="49" t="s">
        <v>185</v>
      </c>
    </row>
    <row r="393" spans="1:4" ht="12.75">
      <c r="A393" s="82"/>
      <c r="B393" s="49"/>
      <c r="C393" s="100"/>
      <c r="D393" s="49"/>
    </row>
    <row r="394" spans="1:4" ht="12.75">
      <c r="A394" s="82" t="s">
        <v>23</v>
      </c>
      <c r="B394" s="67" t="s">
        <v>150</v>
      </c>
      <c r="C394" s="100">
        <v>123</v>
      </c>
      <c r="D394" s="67" t="s">
        <v>248</v>
      </c>
    </row>
    <row r="395" spans="1:4" ht="12.75">
      <c r="A395" s="82"/>
      <c r="B395" s="49"/>
      <c r="C395" s="100"/>
      <c r="D395" s="49"/>
    </row>
    <row r="396" spans="1:4" ht="12.75">
      <c r="A396" s="82" t="s">
        <v>60</v>
      </c>
      <c r="B396" s="67" t="s">
        <v>170</v>
      </c>
      <c r="C396" s="115">
        <v>243.2</v>
      </c>
      <c r="D396" s="67" t="s">
        <v>249</v>
      </c>
    </row>
    <row r="397" spans="1:4" ht="12.75">
      <c r="A397" s="7"/>
      <c r="B397" s="7"/>
      <c r="C397" s="8">
        <f>C392+C394+C396</f>
        <v>388.36</v>
      </c>
      <c r="D397" s="7"/>
    </row>
    <row r="398" spans="1:4" ht="12.75">
      <c r="A398" s="150">
        <v>42887</v>
      </c>
      <c r="B398" s="49"/>
      <c r="C398" s="100"/>
      <c r="D398" s="49"/>
    </row>
    <row r="399" spans="1:4" ht="12.75">
      <c r="A399" s="82" t="s">
        <v>24</v>
      </c>
      <c r="B399" s="67" t="s">
        <v>26</v>
      </c>
      <c r="C399" s="100">
        <v>39.81</v>
      </c>
      <c r="D399" s="67" t="s">
        <v>308</v>
      </c>
    </row>
    <row r="400" spans="1:4" ht="12.75">
      <c r="A400" s="82"/>
      <c r="B400" s="67" t="s">
        <v>82</v>
      </c>
      <c r="C400" s="100">
        <v>34.06</v>
      </c>
      <c r="D400" s="49" t="s">
        <v>185</v>
      </c>
    </row>
    <row r="401" spans="1:4" ht="12.75">
      <c r="A401" s="82"/>
      <c r="B401" s="92" t="s">
        <v>139</v>
      </c>
      <c r="C401" s="145">
        <f>SUM(C399:C400)</f>
        <v>73.87</v>
      </c>
      <c r="D401" s="49"/>
    </row>
    <row r="402" spans="1:4" ht="12.75">
      <c r="A402" s="82"/>
      <c r="B402" s="49"/>
      <c r="C402" s="100"/>
      <c r="D402" s="49"/>
    </row>
    <row r="403" spans="1:4" ht="12.75">
      <c r="A403" s="82" t="s">
        <v>60</v>
      </c>
      <c r="B403" s="67" t="s">
        <v>170</v>
      </c>
      <c r="C403" s="100">
        <v>1111.85</v>
      </c>
      <c r="D403" s="67" t="s">
        <v>250</v>
      </c>
    </row>
    <row r="404" spans="1:4" ht="12.75">
      <c r="A404" s="82"/>
      <c r="B404" s="49"/>
      <c r="C404" s="100"/>
      <c r="D404" s="49"/>
    </row>
    <row r="405" spans="1:4" ht="12.75">
      <c r="A405" s="82" t="s">
        <v>67</v>
      </c>
      <c r="B405" s="67" t="s">
        <v>252</v>
      </c>
      <c r="C405" s="115">
        <v>300</v>
      </c>
      <c r="D405" s="67" t="s">
        <v>258</v>
      </c>
    </row>
    <row r="406" spans="1:4" ht="12.75">
      <c r="A406" s="7"/>
      <c r="B406" s="7"/>
      <c r="C406" s="8">
        <f>C401+C403+C405</f>
        <v>1485.7199999999998</v>
      </c>
      <c r="D406" s="7"/>
    </row>
  </sheetData>
  <sheetProtection/>
  <printOptions/>
  <pageMargins left="0.45" right="0.45" top="0.5" bottom="0.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2"/>
  <sheetViews>
    <sheetView zoomScalePageLayoutView="0" workbookViewId="0" topLeftCell="A1">
      <selection activeCell="D181" sqref="D181"/>
    </sheetView>
  </sheetViews>
  <sheetFormatPr defaultColWidth="9.140625" defaultRowHeight="12.75"/>
  <cols>
    <col min="1" max="1" width="28.421875" style="0" bestFit="1" customWidth="1"/>
    <col min="2" max="2" width="27.57421875" style="0" customWidth="1"/>
    <col min="3" max="3" width="10.7109375" style="13" bestFit="1" customWidth="1"/>
    <col min="4" max="4" width="37.140625" style="96" bestFit="1" customWidth="1"/>
  </cols>
  <sheetData>
    <row r="1" spans="1:4" ht="12.75">
      <c r="A1" s="47" t="s">
        <v>148</v>
      </c>
      <c r="B1" s="1"/>
      <c r="C1" s="4"/>
      <c r="D1" s="20"/>
    </row>
    <row r="2" spans="1:4" ht="12.75">
      <c r="A2" s="46">
        <v>42552</v>
      </c>
      <c r="B2" s="1"/>
      <c r="C2" s="4"/>
      <c r="D2" s="20"/>
    </row>
    <row r="3" spans="1:4" ht="12.75">
      <c r="A3" s="46" t="s">
        <v>21</v>
      </c>
      <c r="B3" s="52" t="s">
        <v>158</v>
      </c>
      <c r="C3" s="100">
        <v>382.44</v>
      </c>
      <c r="D3" s="94" t="s">
        <v>316</v>
      </c>
    </row>
    <row r="4" spans="1:4" ht="12.75">
      <c r="A4" s="46"/>
      <c r="B4" s="1"/>
      <c r="C4" s="4"/>
      <c r="D4" s="20"/>
    </row>
    <row r="5" spans="1:4" ht="12.75">
      <c r="A5" s="46" t="s">
        <v>22</v>
      </c>
      <c r="B5" s="52" t="s">
        <v>155</v>
      </c>
      <c r="C5" s="100">
        <v>0</v>
      </c>
      <c r="D5" s="20"/>
    </row>
    <row r="6" spans="1:4" ht="12.75">
      <c r="A6" s="7"/>
      <c r="B6" s="7"/>
      <c r="C6" s="8">
        <f>SUM(C3:C5)</f>
        <v>382.44</v>
      </c>
      <c r="D6" s="93"/>
    </row>
    <row r="7" spans="1:4" ht="12.75">
      <c r="A7" s="48">
        <v>42583</v>
      </c>
      <c r="B7" s="1"/>
      <c r="C7" s="4"/>
      <c r="D7" s="20"/>
    </row>
    <row r="8" spans="1:4" ht="12.75">
      <c r="A8" s="48" t="s">
        <v>21</v>
      </c>
      <c r="B8" s="52" t="s">
        <v>151</v>
      </c>
      <c r="C8" s="100">
        <v>911.84</v>
      </c>
      <c r="D8" s="97" t="s">
        <v>212</v>
      </c>
    </row>
    <row r="9" spans="1:4" ht="15" customHeight="1">
      <c r="A9" s="48"/>
      <c r="B9" s="67" t="s">
        <v>158</v>
      </c>
      <c r="C9" s="11">
        <v>1051.71</v>
      </c>
      <c r="D9" s="94" t="s">
        <v>317</v>
      </c>
    </row>
    <row r="10" spans="1:4" ht="15" customHeight="1">
      <c r="A10" s="48"/>
      <c r="B10" s="92" t="s">
        <v>139</v>
      </c>
      <c r="C10" s="91">
        <f>SUM(C8:C9)</f>
        <v>1963.5500000000002</v>
      </c>
      <c r="D10" s="94"/>
    </row>
    <row r="11" spans="1:4" ht="15" customHeight="1">
      <c r="A11" s="48"/>
      <c r="B11" s="92"/>
      <c r="C11" s="91"/>
      <c r="D11" s="94"/>
    </row>
    <row r="12" spans="1:4" ht="12.75">
      <c r="A12" s="48" t="s">
        <v>22</v>
      </c>
      <c r="B12" s="67" t="s">
        <v>180</v>
      </c>
      <c r="C12" s="4">
        <v>677.73</v>
      </c>
      <c r="D12" s="94" t="s">
        <v>200</v>
      </c>
    </row>
    <row r="13" spans="1:4" ht="12.75">
      <c r="A13" s="48"/>
      <c r="B13" s="67" t="s">
        <v>181</v>
      </c>
      <c r="C13" s="4">
        <v>109.9</v>
      </c>
      <c r="D13" s="94" t="s">
        <v>200</v>
      </c>
    </row>
    <row r="14" spans="1:4" ht="12.75">
      <c r="A14" s="48"/>
      <c r="B14" s="67" t="s">
        <v>182</v>
      </c>
      <c r="C14" s="4">
        <v>28.08</v>
      </c>
      <c r="D14" s="94" t="s">
        <v>200</v>
      </c>
    </row>
    <row r="15" spans="1:4" ht="12.75">
      <c r="A15" s="48"/>
      <c r="B15" s="67" t="s">
        <v>183</v>
      </c>
      <c r="C15" s="4">
        <v>990.11</v>
      </c>
      <c r="D15" s="94" t="s">
        <v>200</v>
      </c>
    </row>
    <row r="16" spans="1:4" ht="12.75">
      <c r="A16" s="48"/>
      <c r="B16" s="67" t="s">
        <v>153</v>
      </c>
      <c r="C16" s="4">
        <v>334.88</v>
      </c>
      <c r="D16" s="94" t="s">
        <v>201</v>
      </c>
    </row>
    <row r="17" spans="1:4" ht="26.25">
      <c r="A17" s="48"/>
      <c r="B17" s="67" t="s">
        <v>180</v>
      </c>
      <c r="C17" s="4">
        <v>733.2</v>
      </c>
      <c r="D17" s="94" t="s">
        <v>213</v>
      </c>
    </row>
    <row r="18" spans="1:4" ht="12.75">
      <c r="A18" s="48"/>
      <c r="B18" s="92" t="s">
        <v>139</v>
      </c>
      <c r="C18" s="91">
        <f>SUM(C12:C17)</f>
        <v>2873.9000000000005</v>
      </c>
      <c r="D18" s="94"/>
    </row>
    <row r="19" spans="1:4" ht="12.75">
      <c r="A19" s="50"/>
      <c r="B19" s="7"/>
      <c r="C19" s="8">
        <f>C10+C18</f>
        <v>4837.450000000001</v>
      </c>
      <c r="D19" s="93"/>
    </row>
    <row r="20" spans="1:4" ht="12.75" hidden="1">
      <c r="A20" s="48">
        <v>40057</v>
      </c>
      <c r="B20" s="1"/>
      <c r="C20" s="4"/>
      <c r="D20" s="20"/>
    </row>
    <row r="21" spans="1:4" ht="12.75" hidden="1">
      <c r="A21" s="48" t="s">
        <v>27</v>
      </c>
      <c r="B21" s="52"/>
      <c r="C21" s="4"/>
      <c r="D21" s="20"/>
    </row>
    <row r="22" spans="1:4" ht="12.75" hidden="1">
      <c r="A22" s="48"/>
      <c r="B22" s="1"/>
      <c r="C22" s="4"/>
      <c r="D22" s="20"/>
    </row>
    <row r="23" spans="1:4" ht="12.75" hidden="1">
      <c r="A23" s="48" t="s">
        <v>23</v>
      </c>
      <c r="B23" s="52"/>
      <c r="C23" s="4"/>
      <c r="D23" s="20"/>
    </row>
    <row r="24" spans="1:4" ht="12.75" hidden="1">
      <c r="A24" s="48"/>
      <c r="B24" s="1"/>
      <c r="C24" s="4"/>
      <c r="D24" s="20"/>
    </row>
    <row r="25" spans="1:4" ht="12.75" hidden="1">
      <c r="A25" s="48" t="s">
        <v>48</v>
      </c>
      <c r="B25" s="52"/>
      <c r="C25" s="4"/>
      <c r="D25" s="20"/>
    </row>
    <row r="26" spans="1:4" ht="12.75" hidden="1">
      <c r="A26" s="48"/>
      <c r="B26" s="1"/>
      <c r="C26" s="4"/>
      <c r="D26" s="20"/>
    </row>
    <row r="27" spans="1:4" ht="12.75" hidden="1">
      <c r="A27" s="48" t="s">
        <v>21</v>
      </c>
      <c r="B27" s="52"/>
      <c r="C27" s="4"/>
      <c r="D27" s="20"/>
    </row>
    <row r="28" spans="1:4" ht="12.75" hidden="1">
      <c r="A28" s="48"/>
      <c r="B28" s="52"/>
      <c r="C28" s="4"/>
      <c r="D28" s="20"/>
    </row>
    <row r="29" spans="1:4" ht="12.75" customHeight="1" hidden="1">
      <c r="A29" s="79" t="s">
        <v>60</v>
      </c>
      <c r="B29" s="52"/>
      <c r="C29" s="4"/>
      <c r="D29" s="20"/>
    </row>
    <row r="30" spans="1:4" ht="12.75" hidden="1">
      <c r="A30" s="51"/>
      <c r="B30" s="7"/>
      <c r="C30" s="8"/>
      <c r="D30" s="93"/>
    </row>
    <row r="31" spans="1:4" ht="12.75" hidden="1">
      <c r="A31" s="48">
        <v>40087</v>
      </c>
      <c r="B31" s="1"/>
      <c r="C31" s="4"/>
      <c r="D31" s="20"/>
    </row>
    <row r="32" spans="1:4" ht="12.75" hidden="1">
      <c r="A32" s="48" t="s">
        <v>27</v>
      </c>
      <c r="B32" s="52"/>
      <c r="C32" s="4"/>
      <c r="D32" s="20"/>
    </row>
    <row r="33" spans="1:4" ht="12.75" hidden="1">
      <c r="A33" s="48"/>
      <c r="B33" s="52"/>
      <c r="C33" s="4"/>
      <c r="D33" s="20"/>
    </row>
    <row r="34" spans="1:4" ht="12.75" hidden="1">
      <c r="A34" s="48"/>
      <c r="B34" s="1"/>
      <c r="C34" s="4"/>
      <c r="D34" s="20"/>
    </row>
    <row r="35" spans="1:4" ht="12.75" hidden="1">
      <c r="A35" s="48" t="s">
        <v>23</v>
      </c>
      <c r="B35" s="52"/>
      <c r="C35" s="4"/>
      <c r="D35" s="20"/>
    </row>
    <row r="36" spans="1:4" ht="12.75" hidden="1">
      <c r="A36" s="48"/>
      <c r="B36" s="1"/>
      <c r="C36" s="4"/>
      <c r="D36" s="20"/>
    </row>
    <row r="37" spans="1:4" ht="12.75" hidden="1">
      <c r="A37" s="48" t="s">
        <v>48</v>
      </c>
      <c r="B37" s="52"/>
      <c r="C37" s="4"/>
      <c r="D37" s="20"/>
    </row>
    <row r="38" spans="1:4" ht="12.75" hidden="1">
      <c r="A38" s="48"/>
      <c r="B38" s="1"/>
      <c r="C38" s="4"/>
      <c r="D38" s="20"/>
    </row>
    <row r="39" spans="1:4" ht="12.75" hidden="1">
      <c r="A39" s="48" t="s">
        <v>24</v>
      </c>
      <c r="B39" s="52"/>
      <c r="C39" s="4"/>
      <c r="D39" s="20"/>
    </row>
    <row r="40" spans="1:4" ht="12.75" hidden="1">
      <c r="A40" s="48"/>
      <c r="B40" s="1"/>
      <c r="C40" s="4"/>
      <c r="D40" s="20"/>
    </row>
    <row r="41" spans="1:4" ht="12.75" hidden="1">
      <c r="A41" s="48" t="s">
        <v>21</v>
      </c>
      <c r="B41" s="52"/>
      <c r="C41" s="4"/>
      <c r="D41" s="20"/>
    </row>
    <row r="42" spans="1:4" ht="12.75" hidden="1">
      <c r="A42" s="48"/>
      <c r="B42" s="52"/>
      <c r="C42" s="4"/>
      <c r="D42" s="20"/>
    </row>
    <row r="43" spans="1:4" ht="12.75" hidden="1">
      <c r="A43" s="48" t="s">
        <v>60</v>
      </c>
      <c r="B43" s="52"/>
      <c r="C43" s="4"/>
      <c r="D43" s="20"/>
    </row>
    <row r="44" spans="1:4" ht="12.75" hidden="1">
      <c r="A44" s="76"/>
      <c r="B44" s="77"/>
      <c r="C44" s="65"/>
      <c r="D44" s="95"/>
    </row>
    <row r="45" spans="1:4" ht="12.75" hidden="1">
      <c r="A45" s="48">
        <v>40118</v>
      </c>
      <c r="B45" s="1"/>
      <c r="C45" s="4"/>
      <c r="D45" s="20"/>
    </row>
    <row r="46" spans="1:4" ht="12.75" hidden="1">
      <c r="A46" s="48" t="s">
        <v>48</v>
      </c>
      <c r="B46" s="52"/>
      <c r="C46" s="4"/>
      <c r="D46" s="20"/>
    </row>
    <row r="47" spans="1:4" ht="12.75" hidden="1">
      <c r="A47" s="48"/>
      <c r="B47" s="1"/>
      <c r="C47" s="4"/>
      <c r="D47" s="20"/>
    </row>
    <row r="48" spans="1:4" ht="12.75" hidden="1">
      <c r="A48" s="48" t="s">
        <v>52</v>
      </c>
      <c r="B48" s="52"/>
      <c r="C48" s="4"/>
      <c r="D48" s="94"/>
    </row>
    <row r="49" spans="1:4" ht="12.75" hidden="1">
      <c r="A49" s="48"/>
      <c r="B49" s="52"/>
      <c r="C49" s="4"/>
      <c r="D49" s="94"/>
    </row>
    <row r="50" spans="1:4" ht="12.75" hidden="1">
      <c r="A50" s="48"/>
      <c r="B50" s="52"/>
      <c r="C50" s="4"/>
      <c r="D50" s="94"/>
    </row>
    <row r="51" spans="1:4" ht="12.75" hidden="1">
      <c r="A51" s="48"/>
      <c r="B51" s="52"/>
      <c r="C51" s="4"/>
      <c r="D51" s="94"/>
    </row>
    <row r="52" spans="1:4" ht="12.75" hidden="1">
      <c r="A52" s="48"/>
      <c r="B52" s="52"/>
      <c r="C52" s="4"/>
      <c r="D52" s="94"/>
    </row>
    <row r="53" spans="1:4" ht="12.75" hidden="1">
      <c r="A53" s="48" t="s">
        <v>21</v>
      </c>
      <c r="B53" s="52"/>
      <c r="C53" s="4"/>
      <c r="D53" s="94"/>
    </row>
    <row r="54" spans="1:4" ht="12.75" hidden="1">
      <c r="A54" s="76"/>
      <c r="B54" s="77"/>
      <c r="C54" s="65"/>
      <c r="D54" s="95"/>
    </row>
    <row r="55" spans="1:4" ht="12.75" hidden="1">
      <c r="A55" s="48">
        <v>40148</v>
      </c>
      <c r="B55" s="1"/>
      <c r="C55" s="4"/>
      <c r="D55" s="20"/>
    </row>
    <row r="56" spans="1:4" ht="12.75" hidden="1">
      <c r="A56" s="48" t="s">
        <v>48</v>
      </c>
      <c r="B56" s="52"/>
      <c r="C56" s="4"/>
      <c r="D56" s="20"/>
    </row>
    <row r="57" spans="1:4" ht="12.75" hidden="1">
      <c r="A57" s="48"/>
      <c r="B57" s="1"/>
      <c r="C57" s="4"/>
      <c r="D57" s="20"/>
    </row>
    <row r="58" spans="1:4" ht="12.75" hidden="1">
      <c r="A58" s="48" t="s">
        <v>24</v>
      </c>
      <c r="B58" s="1"/>
      <c r="C58" s="4"/>
      <c r="D58" s="20"/>
    </row>
    <row r="59" spans="1:4" ht="12.75" hidden="1">
      <c r="A59" s="48"/>
      <c r="B59" s="1"/>
      <c r="C59" s="4"/>
      <c r="D59" s="20"/>
    </row>
    <row r="60" spans="1:4" ht="12.75" hidden="1">
      <c r="A60" s="48"/>
      <c r="B60" s="1"/>
      <c r="C60" s="4"/>
      <c r="D60" s="20"/>
    </row>
    <row r="61" spans="1:4" ht="12.75" hidden="1">
      <c r="A61" s="48" t="s">
        <v>21</v>
      </c>
      <c r="B61" s="52"/>
      <c r="C61" s="4"/>
      <c r="D61" s="20"/>
    </row>
    <row r="62" spans="1:4" ht="12.75" hidden="1">
      <c r="A62" s="48"/>
      <c r="B62" s="1"/>
      <c r="C62" s="4"/>
      <c r="D62" s="20"/>
    </row>
    <row r="63" spans="1:4" ht="12.75" hidden="1">
      <c r="A63" s="48" t="s">
        <v>52</v>
      </c>
      <c r="B63" s="52"/>
      <c r="C63" s="4"/>
      <c r="D63" s="94"/>
    </row>
    <row r="64" spans="1:4" ht="12.75" hidden="1">
      <c r="A64" s="76"/>
      <c r="B64" s="77"/>
      <c r="C64" s="65"/>
      <c r="D64" s="95"/>
    </row>
    <row r="65" spans="1:4" ht="12.75" hidden="1">
      <c r="A65" s="48">
        <v>40179</v>
      </c>
      <c r="B65" s="1"/>
      <c r="C65" s="4"/>
      <c r="D65" s="20"/>
    </row>
    <row r="66" spans="1:4" ht="12.75" hidden="1">
      <c r="A66" s="48" t="s">
        <v>27</v>
      </c>
      <c r="B66" s="52"/>
      <c r="C66" s="4"/>
      <c r="D66" s="20"/>
    </row>
    <row r="67" spans="1:4" ht="12.75" hidden="1">
      <c r="A67" s="48"/>
      <c r="B67" s="1"/>
      <c r="C67" s="4"/>
      <c r="D67" s="20"/>
    </row>
    <row r="68" spans="1:4" ht="12.75" hidden="1">
      <c r="A68" s="48" t="s">
        <v>23</v>
      </c>
      <c r="B68" s="52"/>
      <c r="C68" s="4"/>
      <c r="D68" s="20"/>
    </row>
    <row r="69" spans="1:4" ht="12.75" hidden="1">
      <c r="A69" s="48"/>
      <c r="B69" s="52"/>
      <c r="C69" s="4"/>
      <c r="D69" s="20"/>
    </row>
    <row r="70" spans="1:4" ht="12.75" hidden="1">
      <c r="A70" s="48"/>
      <c r="B70" s="1"/>
      <c r="C70" s="4"/>
      <c r="D70" s="20"/>
    </row>
    <row r="71" spans="1:4" ht="12.75" hidden="1">
      <c r="A71" s="48" t="s">
        <v>21</v>
      </c>
      <c r="B71" s="52"/>
      <c r="C71" s="4"/>
      <c r="D71" s="20"/>
    </row>
    <row r="72" spans="1:4" ht="12.75" hidden="1">
      <c r="A72" s="48"/>
      <c r="B72" s="1"/>
      <c r="C72" s="4"/>
      <c r="D72" s="20"/>
    </row>
    <row r="73" spans="1:4" ht="12.75" hidden="1">
      <c r="A73" s="48" t="s">
        <v>52</v>
      </c>
      <c r="B73" s="52"/>
      <c r="C73" s="4"/>
      <c r="D73" s="94"/>
    </row>
    <row r="74" spans="1:4" ht="12.75" hidden="1">
      <c r="A74" s="48"/>
      <c r="B74" s="1"/>
      <c r="C74" s="4"/>
      <c r="D74" s="20"/>
    </row>
    <row r="75" spans="1:4" ht="12.75" hidden="1">
      <c r="A75" s="48" t="s">
        <v>66</v>
      </c>
      <c r="B75" s="52"/>
      <c r="C75" s="4"/>
      <c r="D75" s="94"/>
    </row>
    <row r="76" spans="1:4" ht="12.75" hidden="1">
      <c r="A76" s="76"/>
      <c r="B76" s="77"/>
      <c r="C76" s="65"/>
      <c r="D76" s="95"/>
    </row>
    <row r="77" spans="1:4" ht="12.75" hidden="1">
      <c r="A77" s="48">
        <v>40210</v>
      </c>
      <c r="B77" s="1"/>
      <c r="C77" s="4"/>
      <c r="D77" s="20"/>
    </row>
    <row r="78" spans="1:4" ht="12.75" hidden="1">
      <c r="A78" s="48" t="s">
        <v>76</v>
      </c>
      <c r="B78" s="1"/>
      <c r="C78" s="4"/>
      <c r="D78" s="20"/>
    </row>
    <row r="79" spans="1:4" ht="12.75" hidden="1">
      <c r="A79" s="48"/>
      <c r="B79" s="1"/>
      <c r="C79" s="4"/>
      <c r="D79" s="20"/>
    </row>
    <row r="80" spans="1:4" ht="12.75" hidden="1">
      <c r="A80" s="48"/>
      <c r="B80" s="1"/>
      <c r="C80" s="4"/>
      <c r="D80" s="20"/>
    </row>
    <row r="81" spans="1:4" ht="12.75" hidden="1">
      <c r="A81" s="48" t="s">
        <v>48</v>
      </c>
      <c r="B81" s="1"/>
      <c r="C81" s="4"/>
      <c r="D81" s="20"/>
    </row>
    <row r="82" spans="1:4" ht="12.75" hidden="1">
      <c r="A82" s="48"/>
      <c r="B82" s="1"/>
      <c r="C82" s="4"/>
      <c r="D82" s="20"/>
    </row>
    <row r="83" spans="1:4" ht="12.75" hidden="1">
      <c r="A83" s="48" t="s">
        <v>21</v>
      </c>
      <c r="B83" s="1"/>
      <c r="C83" s="4"/>
      <c r="D83" s="20"/>
    </row>
    <row r="84" spans="1:4" ht="12.75" hidden="1">
      <c r="A84" s="48"/>
      <c r="B84" s="1"/>
      <c r="C84" s="4"/>
      <c r="D84" s="20"/>
    </row>
    <row r="85" spans="1:4" ht="12.75" hidden="1">
      <c r="A85" s="48" t="s">
        <v>52</v>
      </c>
      <c r="B85" s="1"/>
      <c r="C85" s="4"/>
      <c r="D85" s="20"/>
    </row>
    <row r="86" spans="1:4" ht="12.75" hidden="1">
      <c r="A86" s="48"/>
      <c r="B86" s="1"/>
      <c r="C86" s="4"/>
      <c r="D86" s="20"/>
    </row>
    <row r="87" spans="1:4" ht="12.75" hidden="1">
      <c r="A87" s="48"/>
      <c r="B87" s="1"/>
      <c r="C87" s="4"/>
      <c r="D87" s="20"/>
    </row>
    <row r="88" spans="1:4" ht="12.75" hidden="1">
      <c r="A88" s="48" t="s">
        <v>60</v>
      </c>
      <c r="B88" s="1"/>
      <c r="C88" s="4"/>
      <c r="D88" s="20"/>
    </row>
    <row r="89" spans="1:4" ht="12.75" hidden="1">
      <c r="A89" s="76"/>
      <c r="B89" s="77"/>
      <c r="C89" s="65"/>
      <c r="D89" s="95"/>
    </row>
    <row r="90" spans="1:4" ht="12.75" hidden="1">
      <c r="A90" s="48">
        <v>40238</v>
      </c>
      <c r="B90" s="1"/>
      <c r="C90" s="4"/>
      <c r="D90" s="20"/>
    </row>
    <row r="91" spans="1:4" ht="12.75" hidden="1">
      <c r="A91" s="48" t="s">
        <v>27</v>
      </c>
      <c r="B91" s="1"/>
      <c r="C91" s="4"/>
      <c r="D91" s="20"/>
    </row>
    <row r="92" spans="1:4" ht="12.75" hidden="1">
      <c r="A92" s="48"/>
      <c r="B92" s="1"/>
      <c r="C92" s="4"/>
      <c r="D92" s="20"/>
    </row>
    <row r="93" spans="1:4" ht="12.75" hidden="1">
      <c r="A93" s="48" t="s">
        <v>23</v>
      </c>
      <c r="B93" s="1"/>
      <c r="C93" s="4"/>
      <c r="D93" s="20"/>
    </row>
    <row r="94" spans="1:4" ht="12.75" hidden="1">
      <c r="A94" s="48"/>
      <c r="B94" s="1"/>
      <c r="C94" s="4"/>
      <c r="D94" s="20"/>
    </row>
    <row r="95" spans="1:4" ht="12.75" hidden="1">
      <c r="A95" s="48" t="s">
        <v>21</v>
      </c>
      <c r="B95" s="1"/>
      <c r="C95" s="4"/>
      <c r="D95" s="20"/>
    </row>
    <row r="96" spans="1:4" ht="12.75" hidden="1">
      <c r="A96" s="48"/>
      <c r="B96" s="1"/>
      <c r="C96" s="4"/>
      <c r="D96" s="20"/>
    </row>
    <row r="97" spans="1:4" ht="12.75" hidden="1">
      <c r="A97" s="48" t="s">
        <v>52</v>
      </c>
      <c r="B97" s="1"/>
      <c r="C97" s="4"/>
      <c r="D97" s="20"/>
    </row>
    <row r="98" spans="1:4" ht="12.75" hidden="1">
      <c r="A98" s="48"/>
      <c r="B98" s="1"/>
      <c r="C98" s="4"/>
      <c r="D98" s="20"/>
    </row>
    <row r="99" spans="1:4" ht="12.75" hidden="1">
      <c r="A99" s="48" t="s">
        <v>60</v>
      </c>
      <c r="B99" s="1"/>
      <c r="C99" s="4"/>
      <c r="D99" s="20"/>
    </row>
    <row r="100" spans="1:4" ht="12.75" hidden="1">
      <c r="A100" s="76"/>
      <c r="B100" s="77"/>
      <c r="C100" s="65"/>
      <c r="D100" s="95"/>
    </row>
    <row r="101" spans="1:4" ht="12.75" hidden="1">
      <c r="A101" s="48">
        <v>40269</v>
      </c>
      <c r="B101" s="1"/>
      <c r="C101" s="4"/>
      <c r="D101" s="20"/>
    </row>
    <row r="102" spans="1:4" ht="12.75" hidden="1">
      <c r="A102" s="48" t="s">
        <v>76</v>
      </c>
      <c r="B102" s="1"/>
      <c r="C102" s="4"/>
      <c r="D102" s="20"/>
    </row>
    <row r="103" spans="1:4" ht="12.75" hidden="1">
      <c r="A103" s="48"/>
      <c r="B103" s="1"/>
      <c r="C103" s="4"/>
      <c r="D103" s="20"/>
    </row>
    <row r="104" spans="1:4" ht="12.75" hidden="1">
      <c r="A104" s="48"/>
      <c r="B104" s="1"/>
      <c r="C104" s="4"/>
      <c r="D104" s="20"/>
    </row>
    <row r="105" spans="1:4" ht="12.75" hidden="1">
      <c r="A105" s="48" t="s">
        <v>48</v>
      </c>
      <c r="B105" s="1"/>
      <c r="C105" s="4"/>
      <c r="D105" s="20"/>
    </row>
    <row r="106" spans="1:4" ht="12.75" hidden="1">
      <c r="A106" s="48"/>
      <c r="B106" s="1"/>
      <c r="C106" s="4"/>
      <c r="D106" s="20"/>
    </row>
    <row r="107" spans="1:4" ht="12.75" hidden="1">
      <c r="A107" s="48" t="s">
        <v>24</v>
      </c>
      <c r="B107" s="1"/>
      <c r="C107" s="4"/>
      <c r="D107" s="20"/>
    </row>
    <row r="108" spans="1:4" ht="12.75" hidden="1">
      <c r="A108" s="48"/>
      <c r="B108" s="1"/>
      <c r="C108" s="4"/>
      <c r="D108" s="20"/>
    </row>
    <row r="109" spans="1:4" ht="12.75" hidden="1">
      <c r="A109" s="48" t="s">
        <v>21</v>
      </c>
      <c r="B109" s="1"/>
      <c r="C109" s="4"/>
      <c r="D109" s="20"/>
    </row>
    <row r="110" spans="1:4" ht="12.75" hidden="1">
      <c r="A110" s="48"/>
      <c r="B110" s="1"/>
      <c r="C110" s="4"/>
      <c r="D110" s="20"/>
    </row>
    <row r="111" spans="1:4" ht="12.75" hidden="1">
      <c r="A111" s="48" t="s">
        <v>52</v>
      </c>
      <c r="B111" s="1"/>
      <c r="C111" s="4"/>
      <c r="D111" s="20"/>
    </row>
    <row r="112" spans="1:4" ht="12.75" hidden="1">
      <c r="A112" s="48"/>
      <c r="B112" s="1"/>
      <c r="C112" s="4"/>
      <c r="D112" s="20"/>
    </row>
    <row r="113" spans="1:4" ht="12.75" hidden="1">
      <c r="A113" s="48" t="s">
        <v>60</v>
      </c>
      <c r="B113" s="1"/>
      <c r="C113" s="4"/>
      <c r="D113" s="20"/>
    </row>
    <row r="114" spans="1:4" ht="12.75" hidden="1">
      <c r="A114" s="76"/>
      <c r="B114" s="77"/>
      <c r="C114" s="65"/>
      <c r="D114" s="95"/>
    </row>
    <row r="115" spans="1:4" ht="12.75" hidden="1">
      <c r="A115" s="48">
        <v>40299</v>
      </c>
      <c r="B115" s="1"/>
      <c r="C115" s="4"/>
      <c r="D115" s="20"/>
    </row>
    <row r="116" spans="1:4" ht="12.75" hidden="1">
      <c r="A116" s="48" t="s">
        <v>27</v>
      </c>
      <c r="B116" s="1"/>
      <c r="C116" s="4"/>
      <c r="D116" s="20"/>
    </row>
    <row r="117" spans="1:4" ht="12.75" hidden="1">
      <c r="A117" s="76"/>
      <c r="B117" s="77"/>
      <c r="C117" s="65"/>
      <c r="D117" s="95"/>
    </row>
    <row r="118" spans="1:4" ht="12.75" hidden="1">
      <c r="A118" s="48">
        <v>40330</v>
      </c>
      <c r="B118" s="1"/>
      <c r="C118" s="4"/>
      <c r="D118" s="20"/>
    </row>
    <row r="119" spans="1:4" ht="12.75" hidden="1">
      <c r="A119" s="48" t="s">
        <v>48</v>
      </c>
      <c r="B119" s="1"/>
      <c r="C119" s="4"/>
      <c r="D119" s="20"/>
    </row>
    <row r="120" spans="1:4" ht="12.75" hidden="1">
      <c r="A120" s="48"/>
      <c r="B120" s="1"/>
      <c r="C120" s="4"/>
      <c r="D120" s="20"/>
    </row>
    <row r="121" spans="1:4" ht="12.75" hidden="1">
      <c r="A121" s="48" t="s">
        <v>23</v>
      </c>
      <c r="B121" s="1"/>
      <c r="C121" s="4"/>
      <c r="D121" s="20"/>
    </row>
    <row r="122" spans="1:4" ht="12.75" hidden="1">
      <c r="A122" s="48"/>
      <c r="B122" s="1"/>
      <c r="C122" s="4"/>
      <c r="D122" s="20"/>
    </row>
    <row r="123" spans="1:4" ht="12.75" hidden="1">
      <c r="A123" s="48" t="s">
        <v>21</v>
      </c>
      <c r="B123" s="1"/>
      <c r="C123" s="4"/>
      <c r="D123" s="20"/>
    </row>
    <row r="124" spans="1:4" ht="12.75" hidden="1">
      <c r="A124" s="48"/>
      <c r="B124" s="1"/>
      <c r="C124" s="4"/>
      <c r="D124" s="20"/>
    </row>
    <row r="125" spans="1:4" ht="12.75" hidden="1">
      <c r="A125" s="48" t="s">
        <v>77</v>
      </c>
      <c r="B125" s="1"/>
      <c r="C125" s="4"/>
      <c r="D125" s="20"/>
    </row>
    <row r="126" spans="1:4" ht="12.75" hidden="1">
      <c r="A126" s="76"/>
      <c r="B126" s="77"/>
      <c r="C126" s="65"/>
      <c r="D126" s="95"/>
    </row>
    <row r="127" spans="1:4" ht="12.75">
      <c r="A127" s="48">
        <v>42614</v>
      </c>
      <c r="B127" s="52"/>
      <c r="C127" s="4"/>
      <c r="D127" s="20"/>
    </row>
    <row r="128" spans="1:4" ht="12.75">
      <c r="A128" s="48" t="s">
        <v>21</v>
      </c>
      <c r="B128" s="52" t="s">
        <v>151</v>
      </c>
      <c r="C128" s="100">
        <v>0</v>
      </c>
      <c r="D128" s="94"/>
    </row>
    <row r="129" spans="1:4" ht="12.75">
      <c r="A129" s="48"/>
      <c r="B129" s="52"/>
      <c r="C129" s="4"/>
      <c r="D129" s="20"/>
    </row>
    <row r="130" spans="1:4" ht="26.25">
      <c r="A130" s="48" t="s">
        <v>22</v>
      </c>
      <c r="B130" s="52" t="s">
        <v>153</v>
      </c>
      <c r="C130" s="4">
        <v>827.7</v>
      </c>
      <c r="D130" s="151" t="s">
        <v>214</v>
      </c>
    </row>
    <row r="131" spans="1:4" ht="12.75">
      <c r="A131" s="48"/>
      <c r="B131" s="52" t="s">
        <v>152</v>
      </c>
      <c r="C131" s="4">
        <v>700</v>
      </c>
      <c r="D131" s="151" t="s">
        <v>198</v>
      </c>
    </row>
    <row r="132" spans="1:4" ht="12.75">
      <c r="A132" s="48"/>
      <c r="B132" s="90" t="s">
        <v>139</v>
      </c>
      <c r="C132" s="91">
        <f>SUM(C130:C131)</f>
        <v>1527.7</v>
      </c>
      <c r="D132" s="151"/>
    </row>
    <row r="133" spans="1:4" ht="12.75">
      <c r="A133" s="50"/>
      <c r="B133" s="7"/>
      <c r="C133" s="8">
        <f>SUM(C128+C132)</f>
        <v>1527.7</v>
      </c>
      <c r="D133" s="93"/>
    </row>
    <row r="134" spans="1:4" ht="12.75" hidden="1">
      <c r="A134" s="48">
        <v>40817</v>
      </c>
      <c r="B134" s="1"/>
      <c r="C134" s="4"/>
      <c r="D134" s="20"/>
    </row>
    <row r="135" spans="1:4" ht="12.75" hidden="1">
      <c r="A135" s="48" t="s">
        <v>21</v>
      </c>
      <c r="B135" s="1"/>
      <c r="C135" s="4"/>
      <c r="D135" s="97"/>
    </row>
    <row r="136" spans="1:4" ht="12.75" hidden="1">
      <c r="A136" s="48"/>
      <c r="B136" s="52"/>
      <c r="C136" s="4"/>
      <c r="D136" s="20"/>
    </row>
    <row r="137" spans="1:4" ht="12.75" hidden="1">
      <c r="A137" s="48"/>
      <c r="B137" s="52"/>
      <c r="C137" s="4"/>
      <c r="D137" s="20"/>
    </row>
    <row r="138" spans="1:4" ht="12.75" hidden="1">
      <c r="A138" s="48"/>
      <c r="B138" s="90"/>
      <c r="C138" s="91"/>
      <c r="D138" s="20"/>
    </row>
    <row r="139" spans="1:4" ht="12.75" hidden="1">
      <c r="A139" s="48"/>
      <c r="B139" s="52"/>
      <c r="C139" s="4"/>
      <c r="D139" s="20"/>
    </row>
    <row r="140" spans="1:4" ht="12.75" hidden="1">
      <c r="A140" s="48" t="s">
        <v>22</v>
      </c>
      <c r="B140" s="67"/>
      <c r="C140" s="100"/>
      <c r="D140" s="97"/>
    </row>
    <row r="141" spans="1:4" ht="12.75" hidden="1">
      <c r="A141" s="48"/>
      <c r="B141" s="67"/>
      <c r="C141" s="4"/>
      <c r="D141" s="94"/>
    </row>
    <row r="142" spans="1:4" ht="12.75" hidden="1">
      <c r="A142" s="48"/>
      <c r="B142" s="92"/>
      <c r="C142" s="91"/>
      <c r="D142" s="94"/>
    </row>
    <row r="143" spans="1:4" ht="12.75" hidden="1">
      <c r="A143" s="50"/>
      <c r="B143" s="7"/>
      <c r="C143" s="8"/>
      <c r="D143" s="93"/>
    </row>
    <row r="144" spans="1:4" ht="12.75" hidden="1">
      <c r="A144" s="48">
        <v>40848</v>
      </c>
      <c r="B144" s="1"/>
      <c r="C144" s="4"/>
      <c r="D144" s="20"/>
    </row>
    <row r="145" spans="1:4" ht="12.75" hidden="1">
      <c r="A145" s="50"/>
      <c r="B145" s="7"/>
      <c r="C145" s="8"/>
      <c r="D145" s="93"/>
    </row>
    <row r="146" spans="1:4" ht="12.75" hidden="1">
      <c r="A146" s="48">
        <v>40878</v>
      </c>
      <c r="B146" s="1"/>
      <c r="C146" s="4"/>
      <c r="D146" s="20"/>
    </row>
    <row r="147" spans="1:4" ht="12.75" hidden="1">
      <c r="A147" s="48" t="s">
        <v>21</v>
      </c>
      <c r="B147" s="1"/>
      <c r="C147" s="4"/>
      <c r="D147" s="97"/>
    </row>
    <row r="148" spans="1:4" ht="12.75" hidden="1">
      <c r="A148" s="48"/>
      <c r="B148" s="52"/>
      <c r="C148" s="4"/>
      <c r="D148" s="20"/>
    </row>
    <row r="149" spans="1:4" ht="12.75" hidden="1">
      <c r="A149" s="48"/>
      <c r="B149" s="52"/>
      <c r="C149" s="4"/>
      <c r="D149" s="20"/>
    </row>
    <row r="150" spans="1:4" ht="12.75" hidden="1">
      <c r="A150" s="48"/>
      <c r="B150" s="90"/>
      <c r="C150" s="91"/>
      <c r="D150" s="20"/>
    </row>
    <row r="151" spans="1:4" ht="12.75" customHeight="1" hidden="1">
      <c r="A151" s="50"/>
      <c r="B151" s="7"/>
      <c r="C151" s="8"/>
      <c r="D151" s="93"/>
    </row>
    <row r="152" spans="1:4" s="80" customFormat="1" ht="12.75" hidden="1">
      <c r="A152" s="113">
        <v>40909</v>
      </c>
      <c r="B152" s="49"/>
      <c r="C152" s="100"/>
      <c r="D152" s="136"/>
    </row>
    <row r="153" spans="1:4" ht="12.75" hidden="1">
      <c r="A153" s="48" t="s">
        <v>21</v>
      </c>
      <c r="B153" s="52"/>
      <c r="C153" s="4"/>
      <c r="D153" s="97"/>
    </row>
    <row r="154" spans="1:4" ht="12.75" hidden="1">
      <c r="A154" s="50"/>
      <c r="B154" s="7"/>
      <c r="C154" s="8"/>
      <c r="D154" s="93"/>
    </row>
    <row r="155" spans="1:4" s="80" customFormat="1" ht="12.75" hidden="1">
      <c r="A155" s="113">
        <v>40940</v>
      </c>
      <c r="B155" s="49"/>
      <c r="C155" s="100"/>
      <c r="D155" s="136"/>
    </row>
    <row r="156" spans="1:4" ht="12.75" hidden="1">
      <c r="A156" s="48" t="s">
        <v>21</v>
      </c>
      <c r="B156" s="1"/>
      <c r="C156" s="4"/>
      <c r="D156" s="97"/>
    </row>
    <row r="157" spans="1:4" ht="12.75" hidden="1">
      <c r="A157" s="50"/>
      <c r="B157" s="7"/>
      <c r="C157" s="8"/>
      <c r="D157" s="93"/>
    </row>
    <row r="158" spans="1:4" ht="12.75" hidden="1">
      <c r="A158" s="113">
        <v>40969</v>
      </c>
      <c r="B158" s="49"/>
      <c r="C158" s="100"/>
      <c r="D158" s="136"/>
    </row>
    <row r="159" spans="1:4" ht="12.75" hidden="1">
      <c r="A159" s="48" t="s">
        <v>21</v>
      </c>
      <c r="B159" s="1"/>
      <c r="C159" s="4"/>
      <c r="D159" s="97"/>
    </row>
    <row r="160" spans="1:4" ht="12.75" hidden="1">
      <c r="A160" s="50"/>
      <c r="B160" s="7"/>
      <c r="C160" s="8"/>
      <c r="D160" s="93"/>
    </row>
    <row r="161" spans="1:4" ht="12.75" hidden="1">
      <c r="A161" s="113">
        <v>41000</v>
      </c>
      <c r="B161" s="49"/>
      <c r="C161" s="100"/>
      <c r="D161" s="136"/>
    </row>
    <row r="162" spans="1:4" ht="12.75" hidden="1">
      <c r="A162" s="48" t="s">
        <v>21</v>
      </c>
      <c r="B162" s="1"/>
      <c r="C162" s="4"/>
      <c r="D162" s="97"/>
    </row>
    <row r="163" spans="1:4" ht="12.75" hidden="1">
      <c r="A163" s="50"/>
      <c r="B163" s="7"/>
      <c r="C163" s="8"/>
      <c r="D163" s="93"/>
    </row>
    <row r="164" spans="1:4" ht="12.75" hidden="1">
      <c r="A164" s="113">
        <v>41030</v>
      </c>
      <c r="B164" s="49"/>
      <c r="C164" s="100"/>
      <c r="D164" s="136"/>
    </row>
    <row r="165" spans="1:4" ht="12.75" hidden="1">
      <c r="A165" s="48" t="s">
        <v>21</v>
      </c>
      <c r="B165" s="1"/>
      <c r="C165" s="4"/>
      <c r="D165" s="97"/>
    </row>
    <row r="166" spans="1:4" ht="12.75" hidden="1">
      <c r="A166" s="50"/>
      <c r="B166" s="7"/>
      <c r="C166" s="8"/>
      <c r="D166" s="93"/>
    </row>
    <row r="167" spans="1:4" ht="12.75" hidden="1">
      <c r="A167" s="113">
        <v>41061</v>
      </c>
      <c r="B167" s="49"/>
      <c r="C167" s="100"/>
      <c r="D167" s="136"/>
    </row>
    <row r="168" spans="1:4" ht="12.75" hidden="1">
      <c r="A168" s="48" t="s">
        <v>21</v>
      </c>
      <c r="B168" s="1"/>
      <c r="C168" s="4"/>
      <c r="D168" s="97"/>
    </row>
    <row r="169" spans="1:4" ht="12.75" hidden="1">
      <c r="A169" s="50"/>
      <c r="B169" s="7"/>
      <c r="C169" s="8"/>
      <c r="D169" s="93"/>
    </row>
    <row r="170" spans="1:4" s="80" customFormat="1" ht="12.75" hidden="1">
      <c r="A170" s="110"/>
      <c r="B170" s="111"/>
      <c r="C170" s="112"/>
      <c r="D170" s="131"/>
    </row>
    <row r="171" spans="1:4" s="80" customFormat="1" ht="12.75">
      <c r="A171" s="48">
        <v>42644</v>
      </c>
      <c r="B171" s="1"/>
      <c r="C171" s="4"/>
      <c r="D171" s="20"/>
    </row>
    <row r="172" spans="1:4" s="80" customFormat="1" ht="12.75">
      <c r="A172" s="48" t="s">
        <v>21</v>
      </c>
      <c r="B172" s="52" t="s">
        <v>151</v>
      </c>
      <c r="C172" s="100">
        <v>853.06</v>
      </c>
      <c r="D172" s="94" t="s">
        <v>216</v>
      </c>
    </row>
    <row r="173" spans="1:4" s="80" customFormat="1" ht="12.75">
      <c r="A173" s="48"/>
      <c r="B173" s="52" t="s">
        <v>179</v>
      </c>
      <c r="C173" s="4">
        <v>759.41</v>
      </c>
      <c r="D173" s="94" t="s">
        <v>318</v>
      </c>
    </row>
    <row r="174" spans="1:4" s="80" customFormat="1" ht="12.75">
      <c r="A174" s="48"/>
      <c r="B174" s="90" t="s">
        <v>139</v>
      </c>
      <c r="C174" s="91">
        <f>SUM(C172:C173)</f>
        <v>1612.4699999999998</v>
      </c>
      <c r="D174" s="94"/>
    </row>
    <row r="175" spans="1:4" s="80" customFormat="1" ht="12.75">
      <c r="A175" s="48"/>
      <c r="B175" s="52"/>
      <c r="C175" s="4"/>
      <c r="D175" s="94"/>
    </row>
    <row r="176" spans="1:4" s="80" customFormat="1" ht="26.25">
      <c r="A176" s="48" t="s">
        <v>22</v>
      </c>
      <c r="B176" s="52" t="s">
        <v>153</v>
      </c>
      <c r="C176" s="4">
        <v>400</v>
      </c>
      <c r="D176" s="97" t="s">
        <v>215</v>
      </c>
    </row>
    <row r="177" spans="1:4" s="80" customFormat="1" ht="12.75">
      <c r="A177" s="50"/>
      <c r="B177" s="7"/>
      <c r="C177" s="8">
        <f>SUM(C174+C176)</f>
        <v>2012.4699999999998</v>
      </c>
      <c r="D177" s="93"/>
    </row>
    <row r="178" spans="1:4" s="80" customFormat="1" ht="12.75">
      <c r="A178" s="48">
        <v>42675</v>
      </c>
      <c r="B178" s="1"/>
      <c r="C178" s="4"/>
      <c r="D178" s="20"/>
    </row>
    <row r="179" spans="1:4" s="80" customFormat="1" ht="12.75">
      <c r="A179" s="48" t="s">
        <v>21</v>
      </c>
      <c r="B179" s="67" t="s">
        <v>155</v>
      </c>
      <c r="C179" s="4">
        <v>0</v>
      </c>
      <c r="D179" s="94"/>
    </row>
    <row r="180" spans="1:4" s="80" customFormat="1" ht="12.75">
      <c r="A180" s="48"/>
      <c r="B180" s="67"/>
      <c r="C180" s="4"/>
      <c r="D180" s="94"/>
    </row>
    <row r="181" spans="1:4" s="80" customFormat="1" ht="26.25">
      <c r="A181" s="48" t="s">
        <v>22</v>
      </c>
      <c r="B181" s="67" t="s">
        <v>153</v>
      </c>
      <c r="C181" s="4">
        <v>495.2</v>
      </c>
      <c r="D181" s="94" t="s">
        <v>326</v>
      </c>
    </row>
    <row r="182" spans="1:4" s="80" customFormat="1" ht="12.75">
      <c r="A182" s="50"/>
      <c r="B182" s="7"/>
      <c r="C182" s="8">
        <f>SUM(C181+C179)</f>
        <v>495.2</v>
      </c>
      <c r="D182" s="93"/>
    </row>
    <row r="183" spans="1:4" s="80" customFormat="1" ht="12.75">
      <c r="A183" s="48">
        <v>42705</v>
      </c>
      <c r="B183" s="1"/>
      <c r="C183" s="4"/>
      <c r="D183" s="20"/>
    </row>
    <row r="184" spans="1:4" s="80" customFormat="1" ht="12.75">
      <c r="A184" s="48" t="s">
        <v>21</v>
      </c>
      <c r="B184" s="52" t="s">
        <v>151</v>
      </c>
      <c r="C184" s="4">
        <v>1157.51</v>
      </c>
      <c r="D184" s="97" t="s">
        <v>217</v>
      </c>
    </row>
    <row r="185" spans="1:4" s="80" customFormat="1" ht="12.75">
      <c r="A185" s="48"/>
      <c r="B185" s="67" t="s">
        <v>151</v>
      </c>
      <c r="C185" s="11">
        <v>830.7</v>
      </c>
      <c r="D185" s="94" t="s">
        <v>218</v>
      </c>
    </row>
    <row r="186" spans="1:4" s="80" customFormat="1" ht="12.75">
      <c r="A186" s="48"/>
      <c r="B186" s="67" t="s">
        <v>179</v>
      </c>
      <c r="C186" s="11">
        <v>662.62</v>
      </c>
      <c r="D186" s="94" t="s">
        <v>319</v>
      </c>
    </row>
    <row r="187" spans="1:4" s="80" customFormat="1" ht="12.75">
      <c r="A187" s="48"/>
      <c r="B187" s="92" t="s">
        <v>139</v>
      </c>
      <c r="C187" s="91">
        <f>SUM(C184:C186)</f>
        <v>2650.83</v>
      </c>
      <c r="D187" s="94"/>
    </row>
    <row r="188" spans="1:4" s="80" customFormat="1" ht="12.75">
      <c r="A188" s="48"/>
      <c r="B188" s="67"/>
      <c r="C188" s="11"/>
      <c r="D188" s="94"/>
    </row>
    <row r="189" spans="1:4" s="80" customFormat="1" ht="26.25">
      <c r="A189" s="48" t="s">
        <v>22</v>
      </c>
      <c r="B189" s="67" t="s">
        <v>154</v>
      </c>
      <c r="C189" s="11">
        <v>36.6</v>
      </c>
      <c r="D189" s="94" t="s">
        <v>199</v>
      </c>
    </row>
    <row r="190" spans="1:4" s="80" customFormat="1" ht="12.75">
      <c r="A190" s="48"/>
      <c r="B190" s="67" t="s">
        <v>152</v>
      </c>
      <c r="C190" s="11">
        <v>1356.97</v>
      </c>
      <c r="D190" s="94" t="s">
        <v>197</v>
      </c>
    </row>
    <row r="191" spans="1:4" s="80" customFormat="1" ht="12.75">
      <c r="A191" s="48"/>
      <c r="B191" s="92" t="s">
        <v>139</v>
      </c>
      <c r="C191" s="91">
        <f>SUM(C189:C190)</f>
        <v>1393.57</v>
      </c>
      <c r="D191" s="94"/>
    </row>
    <row r="192" spans="1:4" s="80" customFormat="1" ht="12.75">
      <c r="A192" s="50"/>
      <c r="B192" s="7"/>
      <c r="C192" s="8">
        <f>SUM(C187+C191)</f>
        <v>4044.3999999999996</v>
      </c>
      <c r="D192" s="93"/>
    </row>
    <row r="193" spans="1:4" s="80" customFormat="1" ht="12.75">
      <c r="A193" s="48">
        <v>42736</v>
      </c>
      <c r="B193" s="1"/>
      <c r="C193" s="4"/>
      <c r="D193" s="20"/>
    </row>
    <row r="194" spans="1:4" s="80" customFormat="1" ht="12.75">
      <c r="A194" s="48" t="s">
        <v>21</v>
      </c>
      <c r="B194" s="52"/>
      <c r="C194" s="4">
        <v>0</v>
      </c>
      <c r="D194" s="97"/>
    </row>
    <row r="195" spans="1:4" s="80" customFormat="1" ht="12.75">
      <c r="A195" s="48"/>
      <c r="B195" s="67"/>
      <c r="C195" s="11"/>
      <c r="D195" s="94"/>
    </row>
    <row r="196" spans="1:4" s="80" customFormat="1" ht="26.25">
      <c r="A196" s="48" t="s">
        <v>22</v>
      </c>
      <c r="B196" s="67" t="s">
        <v>259</v>
      </c>
      <c r="C196" s="11">
        <v>1421.03</v>
      </c>
      <c r="D196" s="94" t="s">
        <v>292</v>
      </c>
    </row>
    <row r="197" spans="1:4" s="80" customFormat="1" ht="26.25">
      <c r="A197" s="48"/>
      <c r="B197" s="67" t="s">
        <v>153</v>
      </c>
      <c r="C197" s="11">
        <v>562.38</v>
      </c>
      <c r="D197" s="94" t="s">
        <v>291</v>
      </c>
    </row>
    <row r="198" spans="1:4" s="80" customFormat="1" ht="12.75">
      <c r="A198" s="48"/>
      <c r="B198" s="92" t="s">
        <v>139</v>
      </c>
      <c r="C198" s="91">
        <f>SUM(C196:C197)</f>
        <v>1983.4099999999999</v>
      </c>
      <c r="D198" s="94"/>
    </row>
    <row r="199" spans="1:4" s="80" customFormat="1" ht="12.75">
      <c r="A199" s="50"/>
      <c r="B199" s="7"/>
      <c r="C199" s="8">
        <f>C194+C198</f>
        <v>1983.4099999999999</v>
      </c>
      <c r="D199" s="93"/>
    </row>
    <row r="200" spans="1:4" s="80" customFormat="1" ht="12.75">
      <c r="A200" s="48">
        <v>42767</v>
      </c>
      <c r="B200" s="1"/>
      <c r="C200" s="4"/>
      <c r="D200" s="20"/>
    </row>
    <row r="201" spans="1:4" s="80" customFormat="1" ht="12.75">
      <c r="A201" s="48" t="s">
        <v>21</v>
      </c>
      <c r="B201" s="52" t="s">
        <v>151</v>
      </c>
      <c r="C201" s="4">
        <v>956.8</v>
      </c>
      <c r="D201" s="97" t="s">
        <v>312</v>
      </c>
    </row>
    <row r="202" spans="1:4" s="80" customFormat="1" ht="12.75">
      <c r="A202" s="48"/>
      <c r="B202" s="67" t="s">
        <v>179</v>
      </c>
      <c r="C202" s="11">
        <v>580.74</v>
      </c>
      <c r="D202" s="94" t="s">
        <v>320</v>
      </c>
    </row>
    <row r="203" spans="1:4" s="80" customFormat="1" ht="12.75">
      <c r="A203" s="48"/>
      <c r="B203" s="92" t="s">
        <v>139</v>
      </c>
      <c r="C203" s="91">
        <f>SUM(C201:C202)</f>
        <v>1537.54</v>
      </c>
      <c r="D203" s="94"/>
    </row>
    <row r="204" spans="1:4" s="80" customFormat="1" ht="12.75">
      <c r="A204" s="48"/>
      <c r="B204" s="67"/>
      <c r="C204" s="11"/>
      <c r="D204" s="94"/>
    </row>
    <row r="205" spans="1:4" s="80" customFormat="1" ht="12.75">
      <c r="A205" s="48" t="s">
        <v>22</v>
      </c>
      <c r="B205" s="67"/>
      <c r="C205" s="11">
        <v>0</v>
      </c>
      <c r="D205" s="94"/>
    </row>
    <row r="206" spans="1:4" s="80" customFormat="1" ht="12.75">
      <c r="A206" s="50"/>
      <c r="B206" s="7"/>
      <c r="C206" s="8">
        <f>C203+C205</f>
        <v>1537.54</v>
      </c>
      <c r="D206" s="93"/>
    </row>
    <row r="207" spans="1:4" s="80" customFormat="1" ht="12.75">
      <c r="A207" s="48">
        <v>42795</v>
      </c>
      <c r="B207" s="1"/>
      <c r="C207" s="4"/>
      <c r="D207" s="20"/>
    </row>
    <row r="208" spans="1:4" s="80" customFormat="1" ht="12.75">
      <c r="A208" s="48" t="s">
        <v>21</v>
      </c>
      <c r="B208" s="52"/>
      <c r="C208" s="4">
        <v>0</v>
      </c>
      <c r="D208" s="97"/>
    </row>
    <row r="209" spans="1:4" s="80" customFormat="1" ht="12.75">
      <c r="A209" s="48"/>
      <c r="B209" s="67"/>
      <c r="C209" s="11"/>
      <c r="D209" s="94"/>
    </row>
    <row r="210" spans="1:4" s="80" customFormat="1" ht="26.25">
      <c r="A210" s="48" t="s">
        <v>22</v>
      </c>
      <c r="B210" s="67" t="s">
        <v>153</v>
      </c>
      <c r="C210" s="11">
        <v>344</v>
      </c>
      <c r="D210" s="94" t="s">
        <v>295</v>
      </c>
    </row>
    <row r="211" spans="1:4" s="80" customFormat="1" ht="12.75">
      <c r="A211" s="50"/>
      <c r="B211" s="7"/>
      <c r="C211" s="8">
        <f>C208+C210</f>
        <v>344</v>
      </c>
      <c r="D211" s="93"/>
    </row>
    <row r="212" spans="1:4" s="80" customFormat="1" ht="12.75">
      <c r="A212" s="48">
        <v>42826</v>
      </c>
      <c r="B212" s="1"/>
      <c r="C212" s="4"/>
      <c r="D212" s="20"/>
    </row>
    <row r="213" spans="1:4" s="80" customFormat="1" ht="12.75">
      <c r="A213" s="48" t="s">
        <v>21</v>
      </c>
      <c r="B213" s="52" t="s">
        <v>151</v>
      </c>
      <c r="C213" s="4">
        <v>730.4</v>
      </c>
      <c r="D213" s="97" t="s">
        <v>260</v>
      </c>
    </row>
    <row r="214" spans="1:4" s="80" customFormat="1" ht="12.75">
      <c r="A214" s="48"/>
      <c r="B214" s="67" t="s">
        <v>179</v>
      </c>
      <c r="C214" s="11">
        <v>524.36</v>
      </c>
      <c r="D214" s="94" t="s">
        <v>321</v>
      </c>
    </row>
    <row r="215" spans="1:4" s="80" customFormat="1" ht="12.75">
      <c r="A215" s="48"/>
      <c r="B215" s="92" t="s">
        <v>139</v>
      </c>
      <c r="C215" s="91">
        <f>SUM(C213:C214)</f>
        <v>1254.76</v>
      </c>
      <c r="D215" s="94"/>
    </row>
    <row r="216" spans="1:4" s="80" customFormat="1" ht="12.75">
      <c r="A216" s="48"/>
      <c r="B216" s="67"/>
      <c r="C216" s="11"/>
      <c r="D216" s="94"/>
    </row>
    <row r="217" spans="1:5" s="80" customFormat="1" ht="26.25">
      <c r="A217" s="48" t="s">
        <v>22</v>
      </c>
      <c r="B217" s="67" t="s">
        <v>261</v>
      </c>
      <c r="C217" s="11">
        <v>68</v>
      </c>
      <c r="D217" s="94" t="s">
        <v>293</v>
      </c>
      <c r="E217" s="153"/>
    </row>
    <row r="218" spans="1:4" s="80" customFormat="1" ht="26.25">
      <c r="A218" s="48"/>
      <c r="B218" s="67" t="s">
        <v>153</v>
      </c>
      <c r="C218" s="11">
        <v>825.86</v>
      </c>
      <c r="D218" s="94" t="s">
        <v>294</v>
      </c>
    </row>
    <row r="219" spans="1:4" s="80" customFormat="1" ht="12.75">
      <c r="A219" s="48"/>
      <c r="B219" s="92" t="s">
        <v>139</v>
      </c>
      <c r="C219" s="91">
        <f>SUM(C217:C218)</f>
        <v>893.86</v>
      </c>
      <c r="D219" s="94"/>
    </row>
    <row r="220" spans="1:4" s="80" customFormat="1" ht="12.75">
      <c r="A220" s="50"/>
      <c r="B220" s="7"/>
      <c r="C220" s="8">
        <f>SUM(C215+C219)</f>
        <v>2148.62</v>
      </c>
      <c r="D220" s="93"/>
    </row>
    <row r="221" spans="1:4" s="80" customFormat="1" ht="12.75">
      <c r="A221" s="48">
        <v>42856</v>
      </c>
      <c r="B221" s="1"/>
      <c r="C221" s="4"/>
      <c r="D221" s="20"/>
    </row>
    <row r="222" spans="1:4" s="80" customFormat="1" ht="39">
      <c r="A222" s="48" t="s">
        <v>21</v>
      </c>
      <c r="B222" s="52" t="s">
        <v>261</v>
      </c>
      <c r="C222" s="4">
        <v>59.6</v>
      </c>
      <c r="D222" s="97" t="s">
        <v>310</v>
      </c>
    </row>
    <row r="223" spans="1:4" s="80" customFormat="1" ht="12.75">
      <c r="A223" s="48"/>
      <c r="B223" s="67"/>
      <c r="C223" s="11"/>
      <c r="D223" s="94"/>
    </row>
    <row r="224" spans="1:4" s="80" customFormat="1" ht="12.75">
      <c r="A224" s="48" t="s">
        <v>22</v>
      </c>
      <c r="B224" s="67"/>
      <c r="C224" s="11">
        <v>0</v>
      </c>
      <c r="D224" s="94"/>
    </row>
    <row r="225" spans="1:4" s="80" customFormat="1" ht="12.75">
      <c r="A225" s="50"/>
      <c r="B225" s="7"/>
      <c r="C225" s="8">
        <f>C222+C224</f>
        <v>59.6</v>
      </c>
      <c r="D225" s="93"/>
    </row>
    <row r="226" spans="1:4" s="80" customFormat="1" ht="12.75">
      <c r="A226" s="48">
        <v>42887</v>
      </c>
      <c r="B226" s="1"/>
      <c r="C226" s="4"/>
      <c r="D226" s="20"/>
    </row>
    <row r="227" spans="1:4" s="80" customFormat="1" ht="12.75">
      <c r="A227" s="48" t="s">
        <v>21</v>
      </c>
      <c r="B227" s="52" t="s">
        <v>151</v>
      </c>
      <c r="C227" s="4">
        <v>1036</v>
      </c>
      <c r="D227" s="97" t="s">
        <v>262</v>
      </c>
    </row>
    <row r="228" spans="1:4" s="80" customFormat="1" ht="12.75">
      <c r="A228" s="48"/>
      <c r="B228" s="67" t="s">
        <v>179</v>
      </c>
      <c r="C228" s="11">
        <v>193.58</v>
      </c>
      <c r="D228" s="94" t="s">
        <v>322</v>
      </c>
    </row>
    <row r="229" spans="1:4" s="80" customFormat="1" ht="12.75">
      <c r="A229" s="48"/>
      <c r="B229" s="92" t="s">
        <v>139</v>
      </c>
      <c r="C229" s="91">
        <f>SUM(C227:C228)</f>
        <v>1229.58</v>
      </c>
      <c r="D229" s="94"/>
    </row>
    <row r="230" spans="1:4" s="80" customFormat="1" ht="12.75">
      <c r="A230" s="48"/>
      <c r="B230" s="67"/>
      <c r="C230" s="11"/>
      <c r="D230" s="94"/>
    </row>
    <row r="231" spans="1:4" s="80" customFormat="1" ht="26.25">
      <c r="A231" s="48" t="s">
        <v>22</v>
      </c>
      <c r="B231" s="67" t="s">
        <v>261</v>
      </c>
      <c r="C231" s="11">
        <v>233.6</v>
      </c>
      <c r="D231" s="94" t="s">
        <v>286</v>
      </c>
    </row>
    <row r="232" spans="1:4" s="80" customFormat="1" ht="26.25">
      <c r="A232" s="48"/>
      <c r="B232" s="67" t="s">
        <v>182</v>
      </c>
      <c r="C232" s="11">
        <v>271.2</v>
      </c>
      <c r="D232" s="94" t="s">
        <v>287</v>
      </c>
    </row>
    <row r="233" spans="1:4" s="80" customFormat="1" ht="26.25">
      <c r="A233" s="48"/>
      <c r="B233" s="67" t="s">
        <v>181</v>
      </c>
      <c r="C233" s="11">
        <v>10.4</v>
      </c>
      <c r="D233" s="94" t="s">
        <v>311</v>
      </c>
    </row>
    <row r="234" spans="1:4" s="80" customFormat="1" ht="26.25">
      <c r="A234" s="48"/>
      <c r="B234" s="67" t="s">
        <v>152</v>
      </c>
      <c r="C234" s="11">
        <v>435.82</v>
      </c>
      <c r="D234" s="94" t="s">
        <v>288</v>
      </c>
    </row>
    <row r="235" spans="1:4" s="80" customFormat="1" ht="26.25">
      <c r="A235" s="48"/>
      <c r="B235" s="67" t="s">
        <v>180</v>
      </c>
      <c r="C235" s="11">
        <v>339.2</v>
      </c>
      <c r="D235" s="94" t="s">
        <v>288</v>
      </c>
    </row>
    <row r="236" spans="1:4" s="80" customFormat="1" ht="12.75">
      <c r="A236" s="48"/>
      <c r="B236" s="92" t="s">
        <v>139</v>
      </c>
      <c r="C236" s="91">
        <f>SUM(C231:C235)</f>
        <v>1290.22</v>
      </c>
      <c r="D236" s="94"/>
    </row>
    <row r="237" spans="1:4" s="80" customFormat="1" ht="12.75">
      <c r="A237" s="50"/>
      <c r="B237" s="7"/>
      <c r="C237" s="8">
        <f>C229+C236</f>
        <v>2519.8</v>
      </c>
      <c r="D237" s="93"/>
    </row>
    <row r="238" spans="1:4" s="80" customFormat="1" ht="12.75">
      <c r="A238" s="110"/>
      <c r="B238" s="111"/>
      <c r="C238" s="112"/>
      <c r="D238" s="131"/>
    </row>
    <row r="239" spans="1:4" s="80" customFormat="1" ht="12.75">
      <c r="A239" s="138" t="s">
        <v>119</v>
      </c>
      <c r="B239" s="111"/>
      <c r="C239" s="112"/>
      <c r="D239" s="131"/>
    </row>
    <row r="240" spans="1:4" s="80" customFormat="1" ht="12.75">
      <c r="A240" s="113">
        <v>42552</v>
      </c>
      <c r="B240" s="67"/>
      <c r="C240" s="100"/>
      <c r="D240" s="136"/>
    </row>
    <row r="241" spans="1:4" s="80" customFormat="1" ht="12.75">
      <c r="A241" s="113" t="s">
        <v>88</v>
      </c>
      <c r="B241" s="67" t="s">
        <v>184</v>
      </c>
      <c r="C241" s="100">
        <v>203.17</v>
      </c>
      <c r="D241" s="97" t="s">
        <v>185</v>
      </c>
    </row>
    <row r="242" spans="1:4" s="80" customFormat="1" ht="12.75">
      <c r="A242" s="113"/>
      <c r="B242" s="67"/>
      <c r="C242" s="100"/>
      <c r="D242" s="136"/>
    </row>
    <row r="243" spans="1:4" s="80" customFormat="1" ht="12.75">
      <c r="A243" s="113" t="s">
        <v>67</v>
      </c>
      <c r="B243" s="67" t="s">
        <v>159</v>
      </c>
      <c r="C243" s="100">
        <v>2000</v>
      </c>
      <c r="D243" s="97" t="s">
        <v>161</v>
      </c>
    </row>
    <row r="244" spans="1:4" s="80" customFormat="1" ht="12.75">
      <c r="A244" s="139"/>
      <c r="B244" s="132"/>
      <c r="C244" s="133">
        <f>SUM(C243+C241)</f>
        <v>2203.17</v>
      </c>
      <c r="D244" s="134"/>
    </row>
    <row r="245" spans="1:4" s="80" customFormat="1" ht="12.75">
      <c r="A245" s="113">
        <v>42583</v>
      </c>
      <c r="B245" s="49"/>
      <c r="C245" s="100"/>
      <c r="D245" s="136"/>
    </row>
    <row r="246" spans="1:4" s="80" customFormat="1" ht="12.75">
      <c r="A246" s="113" t="s">
        <v>48</v>
      </c>
      <c r="B246" s="67" t="s">
        <v>89</v>
      </c>
      <c r="C246" s="100">
        <v>458.52</v>
      </c>
      <c r="D246" s="136" t="s">
        <v>196</v>
      </c>
    </row>
    <row r="247" spans="1:4" s="80" customFormat="1" ht="12.75">
      <c r="A247" s="113"/>
      <c r="B247" s="49"/>
      <c r="C247" s="100"/>
      <c r="D247" s="136"/>
    </row>
    <row r="248" spans="1:4" s="80" customFormat="1" ht="12.75">
      <c r="A248" s="113" t="s">
        <v>77</v>
      </c>
      <c r="B248" s="67" t="s">
        <v>186</v>
      </c>
      <c r="C248" s="100">
        <v>125</v>
      </c>
      <c r="D248" s="97" t="s">
        <v>187</v>
      </c>
    </row>
    <row r="249" spans="1:4" s="80" customFormat="1" ht="12.75">
      <c r="A249" s="113"/>
      <c r="B249" s="67" t="s">
        <v>188</v>
      </c>
      <c r="C249" s="100">
        <v>249.62</v>
      </c>
      <c r="D249" s="97" t="s">
        <v>219</v>
      </c>
    </row>
    <row r="250" spans="1:4" s="80" customFormat="1" ht="12.75">
      <c r="A250" s="113"/>
      <c r="B250" s="67" t="s">
        <v>149</v>
      </c>
      <c r="C250" s="100">
        <v>628.71</v>
      </c>
      <c r="D250" s="97" t="s">
        <v>226</v>
      </c>
    </row>
    <row r="251" spans="1:4" s="80" customFormat="1" ht="12.75">
      <c r="A251" s="113"/>
      <c r="B251" s="67" t="s">
        <v>189</v>
      </c>
      <c r="C251" s="100">
        <v>420</v>
      </c>
      <c r="D251" s="97" t="s">
        <v>220</v>
      </c>
    </row>
    <row r="252" spans="1:4" s="147" customFormat="1" ht="12.75">
      <c r="A252" s="144"/>
      <c r="B252" s="92" t="s">
        <v>139</v>
      </c>
      <c r="C252" s="145">
        <f>SUM(C248:C251)</f>
        <v>1423.33</v>
      </c>
      <c r="D252" s="146"/>
    </row>
    <row r="253" spans="1:4" s="147" customFormat="1" ht="12.75">
      <c r="A253" s="144"/>
      <c r="B253" s="92"/>
      <c r="C253" s="145"/>
      <c r="D253" s="146"/>
    </row>
    <row r="254" spans="1:4" s="80" customFormat="1" ht="12.75">
      <c r="A254" s="113" t="s">
        <v>88</v>
      </c>
      <c r="B254" s="67" t="s">
        <v>184</v>
      </c>
      <c r="C254" s="100">
        <v>34.63</v>
      </c>
      <c r="D254" s="97" t="s">
        <v>185</v>
      </c>
    </row>
    <row r="255" spans="1:4" s="80" customFormat="1" ht="12.75">
      <c r="A255" s="137"/>
      <c r="B255" s="132"/>
      <c r="C255" s="133">
        <f>C246+C252+C254</f>
        <v>1916.48</v>
      </c>
      <c r="D255" s="134"/>
    </row>
    <row r="256" spans="1:4" ht="12.75">
      <c r="A256" s="46">
        <v>42614</v>
      </c>
      <c r="B256" s="1"/>
      <c r="C256" s="4"/>
      <c r="D256" s="20"/>
    </row>
    <row r="257" spans="1:4" ht="12.75">
      <c r="A257" s="46" t="s">
        <v>83</v>
      </c>
      <c r="B257" s="52" t="s">
        <v>89</v>
      </c>
      <c r="C257" s="4">
        <v>30.4</v>
      </c>
      <c r="D257" s="94" t="s">
        <v>196</v>
      </c>
    </row>
    <row r="258" spans="1:4" ht="12.75">
      <c r="A258" s="46"/>
      <c r="B258" s="52"/>
      <c r="C258" s="4"/>
      <c r="D258" s="94"/>
    </row>
    <row r="259" spans="1:4" ht="12.75">
      <c r="A259" s="46" t="s">
        <v>77</v>
      </c>
      <c r="B259" s="52" t="s">
        <v>190</v>
      </c>
      <c r="C259" s="4">
        <v>125</v>
      </c>
      <c r="D259" s="94" t="s">
        <v>227</v>
      </c>
    </row>
    <row r="260" spans="1:4" ht="12.75">
      <c r="A260" s="7"/>
      <c r="B260" s="7"/>
      <c r="C260" s="8">
        <f>SUM(C257:C259)</f>
        <v>155.4</v>
      </c>
      <c r="D260" s="93"/>
    </row>
    <row r="261" spans="1:4" ht="12.75" hidden="1">
      <c r="A261" s="46">
        <v>40817</v>
      </c>
      <c r="B261" s="1"/>
      <c r="C261" s="4"/>
      <c r="D261" s="20"/>
    </row>
    <row r="262" spans="1:4" ht="12.75" hidden="1">
      <c r="A262" s="48" t="s">
        <v>24</v>
      </c>
      <c r="B262" s="52"/>
      <c r="C262" s="4"/>
      <c r="D262" s="94"/>
    </row>
    <row r="263" spans="1:4" ht="12.75" hidden="1">
      <c r="A263" s="48"/>
      <c r="B263" s="1"/>
      <c r="C263" s="4"/>
      <c r="D263" s="20"/>
    </row>
    <row r="264" spans="1:4" ht="12.75" hidden="1">
      <c r="A264" s="48" t="s">
        <v>88</v>
      </c>
      <c r="B264" s="67"/>
      <c r="C264" s="4"/>
      <c r="D264" s="97"/>
    </row>
    <row r="265" spans="1:4" ht="12.75" hidden="1">
      <c r="A265" s="7"/>
      <c r="B265" s="7"/>
      <c r="C265" s="8"/>
      <c r="D265" s="93"/>
    </row>
    <row r="266" spans="1:4" ht="12.75" hidden="1">
      <c r="A266" s="46">
        <v>40848</v>
      </c>
      <c r="B266" s="1"/>
      <c r="C266" s="4"/>
      <c r="D266" s="20"/>
    </row>
    <row r="267" spans="1:4" ht="12.75" hidden="1">
      <c r="A267" s="48" t="s">
        <v>48</v>
      </c>
      <c r="B267" s="67"/>
      <c r="C267" s="4"/>
      <c r="D267" s="20"/>
    </row>
    <row r="268" spans="1:4" ht="12.75" hidden="1">
      <c r="A268" s="48"/>
      <c r="B268" s="1"/>
      <c r="C268" s="4"/>
      <c r="D268" s="20"/>
    </row>
    <row r="269" spans="1:4" ht="12.75" hidden="1">
      <c r="A269" s="48" t="s">
        <v>27</v>
      </c>
      <c r="B269" s="1"/>
      <c r="C269" s="4"/>
      <c r="D269" s="97"/>
    </row>
    <row r="270" spans="1:4" ht="12.75" hidden="1">
      <c r="A270" s="7"/>
      <c r="B270" s="7"/>
      <c r="C270" s="8"/>
      <c r="D270" s="93"/>
    </row>
    <row r="271" spans="1:4" ht="12.75" hidden="1">
      <c r="A271" s="46">
        <v>40878</v>
      </c>
      <c r="B271" s="1"/>
      <c r="C271" s="4"/>
      <c r="D271" s="20"/>
    </row>
    <row r="272" spans="1:4" ht="12.75" hidden="1">
      <c r="A272" s="48" t="s">
        <v>83</v>
      </c>
      <c r="B272" s="52"/>
      <c r="C272" s="4"/>
      <c r="D272" s="20"/>
    </row>
    <row r="273" spans="1:4" ht="12.75" hidden="1">
      <c r="A273" s="48"/>
      <c r="B273" s="1"/>
      <c r="C273" s="4"/>
      <c r="D273" s="20"/>
    </row>
    <row r="274" spans="1:4" ht="12.75" hidden="1">
      <c r="A274" s="48" t="s">
        <v>24</v>
      </c>
      <c r="B274" s="52"/>
      <c r="C274" s="4"/>
      <c r="D274" s="94"/>
    </row>
    <row r="275" spans="1:4" ht="12.75" hidden="1">
      <c r="A275" s="48"/>
      <c r="B275" s="1"/>
      <c r="C275" s="4"/>
      <c r="D275" s="20"/>
    </row>
    <row r="276" spans="1:4" ht="12.75" hidden="1">
      <c r="A276" s="48" t="s">
        <v>23</v>
      </c>
      <c r="B276" s="52"/>
      <c r="C276" s="4"/>
      <c r="D276" s="94"/>
    </row>
    <row r="277" spans="1:4" ht="12.75" hidden="1">
      <c r="A277" s="48"/>
      <c r="B277" s="52"/>
      <c r="C277" s="4"/>
      <c r="D277" s="94"/>
    </row>
    <row r="278" spans="1:4" ht="12.75" hidden="1">
      <c r="A278" s="48" t="s">
        <v>118</v>
      </c>
      <c r="B278" s="52"/>
      <c r="C278" s="4"/>
      <c r="D278" s="94"/>
    </row>
    <row r="279" spans="1:4" ht="12.75" hidden="1">
      <c r="A279" s="7"/>
      <c r="B279" s="7"/>
      <c r="C279" s="8"/>
      <c r="D279" s="93"/>
    </row>
    <row r="280" spans="1:4" ht="12.75" hidden="1">
      <c r="A280" s="46">
        <v>40909</v>
      </c>
      <c r="B280" s="1"/>
      <c r="C280" s="4"/>
      <c r="D280" s="20"/>
    </row>
    <row r="281" spans="1:4" ht="12.75" hidden="1">
      <c r="A281" s="48" t="s">
        <v>88</v>
      </c>
      <c r="B281" s="52"/>
      <c r="C281" s="4"/>
      <c r="D281" s="20"/>
    </row>
    <row r="282" spans="1:4" ht="12.75" hidden="1">
      <c r="A282" s="48"/>
      <c r="B282" s="52"/>
      <c r="C282" s="4"/>
      <c r="D282" s="20"/>
    </row>
    <row r="283" spans="1:4" ht="12.75" hidden="1">
      <c r="A283" s="48" t="s">
        <v>144</v>
      </c>
      <c r="B283" s="52"/>
      <c r="C283" s="4"/>
      <c r="D283" s="20"/>
    </row>
    <row r="284" spans="1:4" ht="12.75" hidden="1">
      <c r="A284" s="7"/>
      <c r="B284" s="7"/>
      <c r="C284" s="8"/>
      <c r="D284" s="93"/>
    </row>
    <row r="285" spans="1:4" ht="12.75" hidden="1">
      <c r="A285" s="46">
        <v>40940</v>
      </c>
      <c r="B285" s="1"/>
      <c r="C285" s="4"/>
      <c r="D285" s="20"/>
    </row>
    <row r="286" spans="1:4" ht="12.75" hidden="1">
      <c r="A286" s="48" t="s">
        <v>83</v>
      </c>
      <c r="B286" s="52"/>
      <c r="C286" s="4"/>
      <c r="D286" s="20"/>
    </row>
    <row r="287" spans="1:4" ht="12.75" hidden="1">
      <c r="A287" s="48"/>
      <c r="B287" s="1"/>
      <c r="C287" s="4"/>
      <c r="D287" s="20"/>
    </row>
    <row r="288" spans="1:4" ht="12.75" hidden="1">
      <c r="A288" s="48" t="s">
        <v>24</v>
      </c>
      <c r="B288" s="52"/>
      <c r="C288" s="4"/>
      <c r="D288" s="94"/>
    </row>
    <row r="289" spans="1:4" ht="12.75" hidden="1">
      <c r="A289" s="48"/>
      <c r="B289" s="52"/>
      <c r="C289" s="4"/>
      <c r="D289" s="94"/>
    </row>
    <row r="290" spans="1:4" ht="12.75" hidden="1">
      <c r="A290" s="48"/>
      <c r="B290" s="90"/>
      <c r="C290" s="91"/>
      <c r="D290" s="94"/>
    </row>
    <row r="291" spans="1:4" ht="12.75" hidden="1">
      <c r="A291" s="48"/>
      <c r="B291" s="1"/>
      <c r="C291" s="4"/>
      <c r="D291" s="20"/>
    </row>
    <row r="292" spans="1:4" ht="12.75" hidden="1">
      <c r="A292" s="48" t="s">
        <v>23</v>
      </c>
      <c r="B292" s="52"/>
      <c r="C292" s="4"/>
      <c r="D292" s="94"/>
    </row>
    <row r="293" spans="1:4" ht="12.75" hidden="1">
      <c r="A293" s="48"/>
      <c r="B293" s="52"/>
      <c r="C293" s="4"/>
      <c r="D293" s="94"/>
    </row>
    <row r="294" spans="1:4" ht="12.75" hidden="1">
      <c r="A294" s="48" t="s">
        <v>60</v>
      </c>
      <c r="B294" s="52"/>
      <c r="C294" s="4"/>
      <c r="D294" s="94"/>
    </row>
    <row r="295" spans="1:4" ht="12.75" hidden="1">
      <c r="A295" s="48"/>
      <c r="B295" s="52"/>
      <c r="C295" s="4"/>
      <c r="D295" s="94"/>
    </row>
    <row r="296" spans="1:4" ht="12.75" hidden="1">
      <c r="A296" s="48" t="s">
        <v>88</v>
      </c>
      <c r="B296" s="52"/>
      <c r="C296" s="4"/>
      <c r="D296" s="94"/>
    </row>
    <row r="297" spans="1:4" ht="12.75" hidden="1">
      <c r="A297" s="7"/>
      <c r="B297" s="7"/>
      <c r="C297" s="8"/>
      <c r="D297" s="93"/>
    </row>
    <row r="298" spans="1:4" ht="12.75" hidden="1">
      <c r="A298" s="46">
        <v>40969</v>
      </c>
      <c r="B298" s="1"/>
      <c r="C298" s="4"/>
      <c r="D298" s="20"/>
    </row>
    <row r="299" spans="1:4" ht="12.75" hidden="1">
      <c r="A299" s="48" t="s">
        <v>23</v>
      </c>
      <c r="B299" s="52"/>
      <c r="C299" s="4"/>
      <c r="D299" s="94"/>
    </row>
    <row r="300" spans="1:4" ht="12.75" hidden="1">
      <c r="A300" s="48"/>
      <c r="B300" s="52"/>
      <c r="C300" s="4"/>
      <c r="D300" s="94"/>
    </row>
    <row r="301" spans="1:4" ht="12.75" hidden="1">
      <c r="A301" s="48" t="s">
        <v>60</v>
      </c>
      <c r="B301" s="52"/>
      <c r="C301" s="4"/>
      <c r="D301" s="94"/>
    </row>
    <row r="302" spans="1:4" ht="12.75" hidden="1">
      <c r="A302" s="48"/>
      <c r="B302" s="52"/>
      <c r="C302" s="4"/>
      <c r="D302" s="94"/>
    </row>
    <row r="303" spans="1:4" ht="12.75" hidden="1">
      <c r="A303" s="48"/>
      <c r="B303" s="90"/>
      <c r="C303" s="91"/>
      <c r="D303" s="94"/>
    </row>
    <row r="304" spans="1:4" ht="12.75" hidden="1">
      <c r="A304" s="7"/>
      <c r="B304" s="7"/>
      <c r="C304" s="8"/>
      <c r="D304" s="93"/>
    </row>
    <row r="305" spans="1:4" ht="12.75" hidden="1">
      <c r="A305" s="46">
        <v>41000</v>
      </c>
      <c r="B305" s="1"/>
      <c r="C305" s="4"/>
      <c r="D305" s="20"/>
    </row>
    <row r="306" spans="1:4" ht="12.75" hidden="1">
      <c r="A306" s="48" t="s">
        <v>83</v>
      </c>
      <c r="B306" s="52"/>
      <c r="C306" s="4"/>
      <c r="D306" s="20"/>
    </row>
    <row r="307" spans="1:4" ht="12.75" hidden="1">
      <c r="A307" s="48"/>
      <c r="B307" s="1"/>
      <c r="C307" s="4"/>
      <c r="D307" s="20"/>
    </row>
    <row r="308" spans="1:4" ht="12.75" hidden="1">
      <c r="A308" s="48"/>
      <c r="B308" s="52"/>
      <c r="C308" s="4"/>
      <c r="D308" s="94"/>
    </row>
    <row r="309" spans="1:4" ht="12.75" hidden="1">
      <c r="A309" s="48" t="s">
        <v>60</v>
      </c>
      <c r="B309" s="52"/>
      <c r="C309" s="4"/>
      <c r="D309" s="94"/>
    </row>
    <row r="310" spans="1:4" ht="12.75" hidden="1">
      <c r="A310" s="48"/>
      <c r="B310" s="52"/>
      <c r="C310" s="4"/>
      <c r="D310" s="94"/>
    </row>
    <row r="311" spans="1:4" ht="12.75" hidden="1">
      <c r="A311" s="48"/>
      <c r="B311" s="90"/>
      <c r="C311" s="91"/>
      <c r="D311" s="94"/>
    </row>
    <row r="312" spans="1:4" ht="12.75" hidden="1">
      <c r="A312" s="48"/>
      <c r="B312" s="52"/>
      <c r="C312" s="4"/>
      <c r="D312" s="94"/>
    </row>
    <row r="313" spans="1:4" ht="12.75" hidden="1">
      <c r="A313" s="48" t="s">
        <v>88</v>
      </c>
      <c r="B313" s="52"/>
      <c r="C313" s="4"/>
      <c r="D313" s="94"/>
    </row>
    <row r="314" spans="1:4" ht="12.75" hidden="1">
      <c r="A314" s="48"/>
      <c r="B314" s="52"/>
      <c r="C314" s="4"/>
      <c r="D314" s="94"/>
    </row>
    <row r="315" spans="1:4" ht="12.75" hidden="1">
      <c r="A315" s="48" t="s">
        <v>27</v>
      </c>
      <c r="B315" s="52"/>
      <c r="C315" s="4"/>
      <c r="D315" s="94"/>
    </row>
    <row r="316" spans="1:4" ht="12.75" hidden="1">
      <c r="A316" s="7"/>
      <c r="B316" s="7"/>
      <c r="C316" s="8"/>
      <c r="D316" s="93"/>
    </row>
    <row r="317" spans="1:4" ht="12.75" hidden="1">
      <c r="A317" s="46">
        <v>41030</v>
      </c>
      <c r="B317" s="1"/>
      <c r="C317" s="4"/>
      <c r="D317" s="20"/>
    </row>
    <row r="318" spans="1:4" ht="12.75" hidden="1">
      <c r="A318" s="48" t="s">
        <v>60</v>
      </c>
      <c r="B318" s="52"/>
      <c r="C318" s="4"/>
      <c r="D318" s="97"/>
    </row>
    <row r="319" spans="1:4" ht="12.75" hidden="1">
      <c r="A319" s="48"/>
      <c r="B319" s="52"/>
      <c r="C319" s="4"/>
      <c r="D319" s="97"/>
    </row>
    <row r="320" spans="1:4" ht="12.75" hidden="1">
      <c r="A320" s="48"/>
      <c r="B320" s="90"/>
      <c r="C320" s="91"/>
      <c r="D320" s="97"/>
    </row>
    <row r="321" spans="1:4" ht="12.75" hidden="1">
      <c r="A321" s="7"/>
      <c r="B321" s="7"/>
      <c r="C321" s="8"/>
      <c r="D321" s="93"/>
    </row>
    <row r="322" spans="1:4" ht="12.75" hidden="1">
      <c r="A322" s="46">
        <v>41061</v>
      </c>
      <c r="B322" s="1"/>
      <c r="C322" s="4"/>
      <c r="D322" s="20"/>
    </row>
    <row r="323" spans="1:4" ht="12.75" hidden="1">
      <c r="A323" s="48" t="s">
        <v>83</v>
      </c>
      <c r="B323" s="52"/>
      <c r="C323" s="4"/>
      <c r="D323" s="20"/>
    </row>
    <row r="324" spans="1:4" ht="12.75" hidden="1">
      <c r="A324" s="48"/>
      <c r="B324" s="1"/>
      <c r="C324" s="4"/>
      <c r="D324" s="20"/>
    </row>
    <row r="325" spans="1:4" ht="12.75" hidden="1">
      <c r="A325" s="48" t="s">
        <v>24</v>
      </c>
      <c r="B325" s="52"/>
      <c r="C325" s="4"/>
      <c r="D325" s="94"/>
    </row>
    <row r="326" spans="1:4" ht="12.75" hidden="1">
      <c r="A326" s="48"/>
      <c r="B326" s="52"/>
      <c r="C326" s="4"/>
      <c r="D326" s="94"/>
    </row>
    <row r="327" spans="1:4" ht="12.75" hidden="1">
      <c r="A327" s="48"/>
      <c r="B327" s="90"/>
      <c r="C327" s="91"/>
      <c r="D327" s="94"/>
    </row>
    <row r="328" spans="1:4" ht="12.75" hidden="1">
      <c r="A328" s="48"/>
      <c r="B328" s="1"/>
      <c r="C328" s="4"/>
      <c r="D328" s="20"/>
    </row>
    <row r="329" spans="1:4" ht="12.75" hidden="1">
      <c r="A329" s="48" t="s">
        <v>23</v>
      </c>
      <c r="B329" s="52"/>
      <c r="C329" s="4"/>
      <c r="D329" s="94"/>
    </row>
    <row r="330" spans="1:4" ht="12.75" hidden="1">
      <c r="A330" s="48"/>
      <c r="B330" s="52"/>
      <c r="C330" s="4"/>
      <c r="D330" s="94"/>
    </row>
    <row r="331" spans="1:4" ht="12.75" hidden="1">
      <c r="A331" s="48" t="s">
        <v>60</v>
      </c>
      <c r="B331" s="52"/>
      <c r="C331" s="4"/>
      <c r="D331" s="94"/>
    </row>
    <row r="332" spans="1:4" ht="12.75" hidden="1">
      <c r="A332" s="48"/>
      <c r="B332" s="52"/>
      <c r="C332" s="4"/>
      <c r="D332" s="94"/>
    </row>
    <row r="333" spans="1:4" ht="12.75" hidden="1">
      <c r="A333" s="48"/>
      <c r="B333" s="52"/>
      <c r="C333" s="4"/>
      <c r="D333" s="94"/>
    </row>
    <row r="334" spans="1:4" ht="12.75" hidden="1">
      <c r="A334" s="48"/>
      <c r="B334" s="52"/>
      <c r="C334" s="4"/>
      <c r="D334" s="94"/>
    </row>
    <row r="335" spans="1:4" ht="12.75" hidden="1">
      <c r="A335" s="48"/>
      <c r="B335" s="52"/>
      <c r="C335" s="4"/>
      <c r="D335" s="94"/>
    </row>
    <row r="336" spans="1:4" ht="12.75" hidden="1">
      <c r="A336" s="48"/>
      <c r="B336" s="90"/>
      <c r="C336" s="91"/>
      <c r="D336" s="94"/>
    </row>
    <row r="337" spans="1:4" ht="12.75" hidden="1">
      <c r="A337" s="48"/>
      <c r="B337" s="52"/>
      <c r="C337" s="4"/>
      <c r="D337" s="94"/>
    </row>
    <row r="338" spans="1:4" ht="12.75" hidden="1">
      <c r="A338" s="48" t="s">
        <v>88</v>
      </c>
      <c r="B338" s="52"/>
      <c r="C338" s="4"/>
      <c r="D338" s="94"/>
    </row>
    <row r="339" spans="1:4" ht="12.75" hidden="1">
      <c r="A339" s="7"/>
      <c r="B339" s="7"/>
      <c r="C339" s="8"/>
      <c r="D339" s="93"/>
    </row>
    <row r="340" spans="1:4" ht="12.75">
      <c r="A340" s="113">
        <v>42644</v>
      </c>
      <c r="B340" s="49"/>
      <c r="C340" s="100"/>
      <c r="D340" s="136"/>
    </row>
    <row r="341" spans="1:4" ht="12.75">
      <c r="A341" s="113" t="s">
        <v>77</v>
      </c>
      <c r="B341" s="67" t="s">
        <v>175</v>
      </c>
      <c r="C341" s="100">
        <v>142.12</v>
      </c>
      <c r="D341" s="97" t="s">
        <v>221</v>
      </c>
    </row>
    <row r="342" spans="1:4" ht="12.75">
      <c r="A342" s="144"/>
      <c r="B342" s="67" t="s">
        <v>160</v>
      </c>
      <c r="C342" s="115">
        <v>430</v>
      </c>
      <c r="D342" s="97" t="s">
        <v>222</v>
      </c>
    </row>
    <row r="343" spans="1:4" ht="12.75">
      <c r="A343" s="144"/>
      <c r="B343" s="67" t="s">
        <v>149</v>
      </c>
      <c r="C343" s="115">
        <v>470</v>
      </c>
      <c r="D343" s="97" t="s">
        <v>223</v>
      </c>
    </row>
    <row r="344" spans="1:4" ht="12.75">
      <c r="A344" s="144"/>
      <c r="B344" s="92" t="s">
        <v>139</v>
      </c>
      <c r="C344" s="145">
        <f>SUM(C341:C343)</f>
        <v>1042.12</v>
      </c>
      <c r="D344" s="97"/>
    </row>
    <row r="345" spans="1:4" ht="12.75">
      <c r="A345" s="144"/>
      <c r="B345" s="67"/>
      <c r="C345" s="115"/>
      <c r="D345" s="97"/>
    </row>
    <row r="346" spans="1:4" ht="12.75">
      <c r="A346" s="113" t="s">
        <v>88</v>
      </c>
      <c r="B346" s="67" t="s">
        <v>184</v>
      </c>
      <c r="C346" s="100">
        <v>73.42</v>
      </c>
      <c r="D346" s="97" t="s">
        <v>185</v>
      </c>
    </row>
    <row r="347" spans="1:4" ht="12.75">
      <c r="A347" s="137"/>
      <c r="B347" s="132"/>
      <c r="C347" s="133">
        <f>C346+C344</f>
        <v>1115.54</v>
      </c>
      <c r="D347" s="134"/>
    </row>
    <row r="348" spans="1:4" ht="12.75">
      <c r="A348" s="113">
        <v>42675</v>
      </c>
      <c r="B348" s="49"/>
      <c r="C348" s="100"/>
      <c r="D348" s="136"/>
    </row>
    <row r="349" spans="1:4" ht="12.75">
      <c r="A349" s="113" t="s">
        <v>77</v>
      </c>
      <c r="B349" s="67" t="s">
        <v>149</v>
      </c>
      <c r="C349" s="100">
        <v>305</v>
      </c>
      <c r="D349" s="97" t="s">
        <v>228</v>
      </c>
    </row>
    <row r="350" spans="1:4" ht="12.75">
      <c r="A350" s="113"/>
      <c r="B350" s="49"/>
      <c r="C350" s="100"/>
      <c r="D350" s="136"/>
    </row>
    <row r="351" spans="1:4" ht="12.75">
      <c r="A351" s="113" t="s">
        <v>88</v>
      </c>
      <c r="B351" s="67" t="s">
        <v>184</v>
      </c>
      <c r="C351" s="100">
        <v>32.51</v>
      </c>
      <c r="D351" s="97" t="s">
        <v>185</v>
      </c>
    </row>
    <row r="352" spans="1:4" ht="12.75">
      <c r="A352" s="137"/>
      <c r="B352" s="132"/>
      <c r="C352" s="133">
        <f>SUM(C349:C351)</f>
        <v>337.51</v>
      </c>
      <c r="D352" s="134"/>
    </row>
    <row r="353" spans="1:4" ht="12.75">
      <c r="A353" s="113">
        <v>42717</v>
      </c>
      <c r="B353" s="49"/>
      <c r="C353" s="100"/>
      <c r="D353" s="136"/>
    </row>
    <row r="354" spans="1:4" ht="12.75">
      <c r="A354" s="113" t="s">
        <v>77</v>
      </c>
      <c r="B354" s="67" t="s">
        <v>149</v>
      </c>
      <c r="C354" s="100">
        <v>366</v>
      </c>
      <c r="D354" s="97" t="s">
        <v>229</v>
      </c>
    </row>
    <row r="355" spans="1:4" ht="12.75">
      <c r="A355" s="113"/>
      <c r="B355" s="67" t="s">
        <v>202</v>
      </c>
      <c r="C355" s="100">
        <v>23.4</v>
      </c>
      <c r="D355" s="97" t="s">
        <v>203</v>
      </c>
    </row>
    <row r="356" spans="1:4" ht="12.75">
      <c r="A356" s="113"/>
      <c r="B356" s="67" t="s">
        <v>189</v>
      </c>
      <c r="C356" s="100">
        <v>427.5</v>
      </c>
      <c r="D356" s="97" t="s">
        <v>224</v>
      </c>
    </row>
    <row r="357" spans="1:4" ht="12.75">
      <c r="A357" s="113"/>
      <c r="B357" s="67" t="s">
        <v>160</v>
      </c>
      <c r="C357" s="100">
        <v>450</v>
      </c>
      <c r="D357" s="97" t="s">
        <v>225</v>
      </c>
    </row>
    <row r="358" spans="1:4" ht="12.75">
      <c r="A358" s="113"/>
      <c r="B358" s="92" t="s">
        <v>139</v>
      </c>
      <c r="C358" s="145">
        <f>SUM(C354:C357)</f>
        <v>1266.9</v>
      </c>
      <c r="D358" s="97"/>
    </row>
    <row r="359" spans="1:4" ht="12.75">
      <c r="A359" s="113"/>
      <c r="B359" s="67"/>
      <c r="C359" s="100"/>
      <c r="D359" s="97"/>
    </row>
    <row r="360" spans="1:4" ht="12.75">
      <c r="A360" s="113" t="s">
        <v>88</v>
      </c>
      <c r="B360" s="67" t="s">
        <v>184</v>
      </c>
      <c r="C360" s="100">
        <v>42.05</v>
      </c>
      <c r="D360" s="97" t="s">
        <v>185</v>
      </c>
    </row>
    <row r="361" spans="1:4" ht="12.75">
      <c r="A361" s="137"/>
      <c r="B361" s="132"/>
      <c r="C361" s="133">
        <f>C358+C360</f>
        <v>1308.95</v>
      </c>
      <c r="D361" s="134"/>
    </row>
    <row r="362" spans="1:4" ht="12.75">
      <c r="A362" s="113">
        <v>42736</v>
      </c>
      <c r="B362" s="49"/>
      <c r="C362" s="100"/>
      <c r="D362" s="136"/>
    </row>
    <row r="363" spans="1:4" ht="12.75">
      <c r="A363" s="113" t="s">
        <v>77</v>
      </c>
      <c r="B363" s="67" t="s">
        <v>263</v>
      </c>
      <c r="C363" s="100">
        <v>350</v>
      </c>
      <c r="D363" s="97" t="s">
        <v>264</v>
      </c>
    </row>
    <row r="364" spans="1:4" ht="12.75">
      <c r="A364" s="144"/>
      <c r="B364" s="92"/>
      <c r="C364" s="145"/>
      <c r="D364" s="146"/>
    </row>
    <row r="365" spans="1:4" ht="12.75">
      <c r="A365" s="113" t="s">
        <v>88</v>
      </c>
      <c r="B365" s="67" t="s">
        <v>184</v>
      </c>
      <c r="C365" s="100">
        <v>88.27</v>
      </c>
      <c r="D365" s="97" t="s">
        <v>185</v>
      </c>
    </row>
    <row r="366" spans="1:4" ht="12.75">
      <c r="A366" s="137"/>
      <c r="B366" s="132"/>
      <c r="C366" s="133">
        <f>C363+C365</f>
        <v>438.27</v>
      </c>
      <c r="D366" s="134"/>
    </row>
    <row r="367" spans="1:4" ht="12.75">
      <c r="A367" s="113">
        <v>42767</v>
      </c>
      <c r="B367" s="49"/>
      <c r="C367" s="100"/>
      <c r="D367" s="136"/>
    </row>
    <row r="368" spans="1:4" ht="12.75">
      <c r="A368" s="113" t="s">
        <v>24</v>
      </c>
      <c r="B368" s="67" t="s">
        <v>26</v>
      </c>
      <c r="C368" s="100">
        <v>292.94</v>
      </c>
      <c r="D368" s="97" t="s">
        <v>323</v>
      </c>
    </row>
    <row r="369" spans="1:4" ht="12.75">
      <c r="A369" s="113"/>
      <c r="B369" s="49"/>
      <c r="C369" s="100"/>
      <c r="D369" s="136"/>
    </row>
    <row r="370" spans="1:4" ht="12.75">
      <c r="A370" s="113" t="s">
        <v>77</v>
      </c>
      <c r="B370" s="67" t="s">
        <v>149</v>
      </c>
      <c r="C370" s="100">
        <v>245</v>
      </c>
      <c r="D370" s="152" t="s">
        <v>279</v>
      </c>
    </row>
    <row r="371" spans="1:4" ht="12.75">
      <c r="A371" s="113"/>
      <c r="B371" s="67" t="s">
        <v>265</v>
      </c>
      <c r="C371" s="100">
        <v>392.5</v>
      </c>
      <c r="D371" s="152" t="s">
        <v>280</v>
      </c>
    </row>
    <row r="372" spans="1:4" ht="12.75">
      <c r="A372" s="113"/>
      <c r="B372" s="67" t="s">
        <v>266</v>
      </c>
      <c r="C372" s="100">
        <v>270</v>
      </c>
      <c r="D372" s="97" t="s">
        <v>277</v>
      </c>
    </row>
    <row r="373" spans="1:4" ht="12.75">
      <c r="A373" s="113"/>
      <c r="B373" s="67" t="s">
        <v>267</v>
      </c>
      <c r="C373" s="100">
        <v>450</v>
      </c>
      <c r="D373" s="97" t="s">
        <v>278</v>
      </c>
    </row>
    <row r="374" spans="1:4" ht="12.75">
      <c r="A374" s="144"/>
      <c r="B374" s="92" t="s">
        <v>139</v>
      </c>
      <c r="C374" s="145">
        <f>SUM(C370:C373)</f>
        <v>1357.5</v>
      </c>
      <c r="D374" s="146"/>
    </row>
    <row r="375" spans="1:4" ht="12.75">
      <c r="A375" s="144"/>
      <c r="B375" s="92"/>
      <c r="C375" s="145"/>
      <c r="D375" s="146"/>
    </row>
    <row r="376" spans="1:4" ht="12.75">
      <c r="A376" s="113" t="s">
        <v>88</v>
      </c>
      <c r="B376" s="67" t="s">
        <v>184</v>
      </c>
      <c r="C376" s="100">
        <v>23.76</v>
      </c>
      <c r="D376" s="97" t="s">
        <v>185</v>
      </c>
    </row>
    <row r="377" spans="1:4" ht="12.75">
      <c r="A377" s="137"/>
      <c r="B377" s="132"/>
      <c r="C377" s="133">
        <f>C368+C374+C376</f>
        <v>1674.2</v>
      </c>
      <c r="D377" s="134"/>
    </row>
    <row r="378" spans="1:4" ht="12.75">
      <c r="A378" s="113">
        <v>42795</v>
      </c>
      <c r="B378" s="49"/>
      <c r="C378" s="100"/>
      <c r="D378" s="136"/>
    </row>
    <row r="379" spans="1:4" ht="12.75">
      <c r="A379" s="113" t="s">
        <v>24</v>
      </c>
      <c r="B379" s="67" t="s">
        <v>268</v>
      </c>
      <c r="C379" s="100">
        <v>184.71</v>
      </c>
      <c r="D379" s="97" t="s">
        <v>297</v>
      </c>
    </row>
    <row r="380" spans="1:4" ht="12.75">
      <c r="A380" s="113"/>
      <c r="B380" s="49"/>
      <c r="C380" s="100"/>
      <c r="D380" s="136"/>
    </row>
    <row r="381" spans="1:4" ht="12.75">
      <c r="A381" s="113" t="s">
        <v>77</v>
      </c>
      <c r="B381" s="67" t="s">
        <v>270</v>
      </c>
      <c r="C381" s="100">
        <v>225</v>
      </c>
      <c r="D381" s="97" t="s">
        <v>277</v>
      </c>
    </row>
    <row r="382" spans="1:4" ht="12.75">
      <c r="A382" s="113"/>
      <c r="C382" s="4"/>
      <c r="D382" s="20"/>
    </row>
    <row r="383" spans="1:4" ht="12.75">
      <c r="A383" s="113" t="s">
        <v>88</v>
      </c>
      <c r="B383" s="67" t="s">
        <v>184</v>
      </c>
      <c r="C383" s="100">
        <v>53.85</v>
      </c>
      <c r="D383" s="97" t="s">
        <v>185</v>
      </c>
    </row>
    <row r="384" spans="1:4" ht="12.75">
      <c r="A384" s="137"/>
      <c r="B384" s="132"/>
      <c r="C384" s="133">
        <f>C379+C381+C383</f>
        <v>463.56000000000006</v>
      </c>
      <c r="D384" s="134"/>
    </row>
    <row r="385" spans="1:4" ht="12.75">
      <c r="A385" s="113">
        <v>42826</v>
      </c>
      <c r="B385" s="49"/>
      <c r="C385" s="100"/>
      <c r="D385" s="136"/>
    </row>
    <row r="386" spans="1:4" ht="12.75">
      <c r="A386" s="113" t="s">
        <v>24</v>
      </c>
      <c r="B386" s="67" t="s">
        <v>167</v>
      </c>
      <c r="C386" s="100">
        <v>139.9</v>
      </c>
      <c r="D386" s="97" t="s">
        <v>313</v>
      </c>
    </row>
    <row r="387" spans="1:4" ht="12.75">
      <c r="A387" s="113"/>
      <c r="B387" s="49"/>
      <c r="C387" s="100"/>
      <c r="D387" s="136"/>
    </row>
    <row r="388" spans="1:4" ht="12.75">
      <c r="A388" s="113" t="s">
        <v>77</v>
      </c>
      <c r="B388" s="67" t="s">
        <v>271</v>
      </c>
      <c r="C388" s="100">
        <v>180</v>
      </c>
      <c r="D388" s="97" t="s">
        <v>281</v>
      </c>
    </row>
    <row r="389" spans="1:4" ht="12.75">
      <c r="A389" s="113"/>
      <c r="B389" s="67" t="s">
        <v>272</v>
      </c>
      <c r="C389" s="100">
        <v>461.25</v>
      </c>
      <c r="D389" s="97" t="s">
        <v>282</v>
      </c>
    </row>
    <row r="390" spans="1:4" ht="12.75">
      <c r="A390" s="113"/>
      <c r="B390" s="67" t="s">
        <v>273</v>
      </c>
      <c r="C390" s="100">
        <v>737.5</v>
      </c>
      <c r="D390" s="97" t="s">
        <v>283</v>
      </c>
    </row>
    <row r="391" spans="1:4" ht="12.75">
      <c r="A391" s="113"/>
      <c r="B391" s="67" t="s">
        <v>265</v>
      </c>
      <c r="C391" s="100">
        <v>990</v>
      </c>
      <c r="D391" s="97" t="s">
        <v>285</v>
      </c>
    </row>
    <row r="392" spans="1:4" ht="12.75">
      <c r="A392" s="144"/>
      <c r="B392" s="92" t="s">
        <v>139</v>
      </c>
      <c r="C392" s="145">
        <f>SUM(C388:C391)</f>
        <v>2368.75</v>
      </c>
      <c r="D392" s="146"/>
    </row>
    <row r="393" spans="1:4" ht="12.75">
      <c r="A393" s="144"/>
      <c r="B393" s="92"/>
      <c r="C393" s="145"/>
      <c r="D393" s="146"/>
    </row>
    <row r="394" spans="1:4" ht="12.75">
      <c r="A394" s="113" t="s">
        <v>88</v>
      </c>
      <c r="B394" s="67" t="s">
        <v>184</v>
      </c>
      <c r="C394" s="100">
        <v>28.37</v>
      </c>
      <c r="D394" s="97" t="s">
        <v>185</v>
      </c>
    </row>
    <row r="395" spans="1:4" ht="12.75">
      <c r="A395" s="137"/>
      <c r="B395" s="132"/>
      <c r="C395" s="133">
        <f>C386+C392+C394</f>
        <v>2537.02</v>
      </c>
      <c r="D395" s="134"/>
    </row>
    <row r="396" spans="1:4" ht="12.75">
      <c r="A396" s="113">
        <v>42856</v>
      </c>
      <c r="B396" s="49"/>
      <c r="C396" s="100"/>
      <c r="D396" s="136"/>
    </row>
    <row r="397" spans="1:4" ht="12.75">
      <c r="A397" s="113" t="s">
        <v>88</v>
      </c>
      <c r="B397" s="67" t="s">
        <v>184</v>
      </c>
      <c r="C397" s="100">
        <v>59.02</v>
      </c>
      <c r="D397" s="97" t="s">
        <v>185</v>
      </c>
    </row>
    <row r="398" spans="1:4" ht="12.75">
      <c r="A398" s="137"/>
      <c r="B398" s="132"/>
      <c r="C398" s="133">
        <f>C397</f>
        <v>59.02</v>
      </c>
      <c r="D398" s="134"/>
    </row>
    <row r="399" spans="1:4" ht="12.75">
      <c r="A399" s="113">
        <v>42887</v>
      </c>
      <c r="B399" s="49"/>
      <c r="C399" s="100"/>
      <c r="D399" s="136"/>
    </row>
    <row r="400" spans="1:4" ht="12.75">
      <c r="A400" s="113" t="s">
        <v>24</v>
      </c>
      <c r="B400" s="67" t="s">
        <v>274</v>
      </c>
      <c r="C400" s="100">
        <v>96.18</v>
      </c>
      <c r="D400" s="97" t="s">
        <v>298</v>
      </c>
    </row>
    <row r="401" spans="1:4" ht="12.75">
      <c r="A401" s="113"/>
      <c r="B401" s="49"/>
      <c r="C401" s="100"/>
      <c r="D401" s="136"/>
    </row>
    <row r="402" spans="1:4" ht="12.75">
      <c r="A402" s="113" t="s">
        <v>77</v>
      </c>
      <c r="B402" s="67" t="s">
        <v>273</v>
      </c>
      <c r="C402" s="100">
        <v>472.5</v>
      </c>
      <c r="D402" s="97" t="s">
        <v>289</v>
      </c>
    </row>
    <row r="403" spans="1:4" ht="12.75">
      <c r="A403" s="113"/>
      <c r="B403" s="67" t="s">
        <v>276</v>
      </c>
      <c r="C403" s="100">
        <v>331.5</v>
      </c>
      <c r="D403" s="97" t="s">
        <v>290</v>
      </c>
    </row>
    <row r="404" spans="1:4" ht="12.75">
      <c r="A404" s="113"/>
      <c r="B404" s="67" t="s">
        <v>149</v>
      </c>
      <c r="C404" s="100">
        <v>265</v>
      </c>
      <c r="D404" s="97" t="s">
        <v>289</v>
      </c>
    </row>
    <row r="405" spans="1:4" ht="12.75">
      <c r="A405" s="144"/>
      <c r="B405" s="92" t="s">
        <v>139</v>
      </c>
      <c r="C405" s="145">
        <f>SUM(C402:C404)</f>
        <v>1069</v>
      </c>
      <c r="D405" s="146"/>
    </row>
    <row r="406" spans="1:4" ht="12.75">
      <c r="A406" s="144"/>
      <c r="B406" s="92"/>
      <c r="C406" s="145"/>
      <c r="D406" s="146"/>
    </row>
    <row r="407" spans="1:4" ht="12.75">
      <c r="A407" s="113" t="s">
        <v>88</v>
      </c>
      <c r="B407" s="67" t="s">
        <v>184</v>
      </c>
      <c r="C407" s="100">
        <v>143.03</v>
      </c>
      <c r="D407" s="97" t="s">
        <v>185</v>
      </c>
    </row>
    <row r="408" spans="1:4" ht="12.75">
      <c r="A408" s="113"/>
      <c r="B408" s="67"/>
      <c r="C408" s="100"/>
      <c r="D408" s="97"/>
    </row>
    <row r="409" spans="1:4" ht="12.75">
      <c r="A409" s="113" t="s">
        <v>67</v>
      </c>
      <c r="B409" s="67" t="s">
        <v>275</v>
      </c>
      <c r="C409" s="100">
        <v>27785</v>
      </c>
      <c r="D409" s="97" t="s">
        <v>314</v>
      </c>
    </row>
    <row r="410" spans="1:4" ht="12.75">
      <c r="A410" s="113"/>
      <c r="B410" s="67" t="s">
        <v>251</v>
      </c>
      <c r="C410" s="100">
        <v>2000</v>
      </c>
      <c r="D410" s="97" t="s">
        <v>161</v>
      </c>
    </row>
    <row r="411" spans="1:4" ht="12.75">
      <c r="A411" s="113"/>
      <c r="B411" s="92" t="s">
        <v>139</v>
      </c>
      <c r="C411" s="145">
        <f>SUM(C409:C410)</f>
        <v>29785</v>
      </c>
      <c r="D411" s="97"/>
    </row>
    <row r="412" spans="1:4" ht="12.75">
      <c r="A412" s="137"/>
      <c r="B412" s="132"/>
      <c r="C412" s="133">
        <f>C400+C405+C407+C411</f>
        <v>31093.21</v>
      </c>
      <c r="D412" s="13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3" width="13.421875" style="0" customWidth="1"/>
    <col min="4" max="4" width="11.421875" style="0" customWidth="1"/>
    <col min="5" max="5" width="17.28125" style="0" customWidth="1"/>
    <col min="6" max="6" width="12.7109375" style="0" customWidth="1"/>
    <col min="7" max="7" width="20.7109375" style="0" customWidth="1"/>
    <col min="8" max="8" width="15.57421875" style="0" customWidth="1"/>
    <col min="9" max="9" width="17.57421875" style="0" customWidth="1"/>
    <col min="10" max="10" width="13.140625" style="0" hidden="1" customWidth="1"/>
    <col min="11" max="11" width="12.00390625" style="0" bestFit="1" customWidth="1"/>
  </cols>
  <sheetData>
    <row r="3" spans="1:11" ht="12.75">
      <c r="A3" s="160" t="s">
        <v>34</v>
      </c>
      <c r="B3" s="161"/>
      <c r="C3" s="161"/>
      <c r="D3" s="161"/>
      <c r="E3" s="162"/>
      <c r="F3" s="162"/>
      <c r="G3" s="162"/>
      <c r="H3" s="162"/>
      <c r="I3" s="162"/>
      <c r="J3" s="162"/>
      <c r="K3" s="44"/>
    </row>
    <row r="4" spans="1:11" ht="52.5">
      <c r="A4" s="3" t="s">
        <v>0</v>
      </c>
      <c r="B4" s="16" t="s">
        <v>29</v>
      </c>
      <c r="C4" s="16" t="s">
        <v>43</v>
      </c>
      <c r="D4" s="2">
        <v>39995</v>
      </c>
      <c r="E4" s="64">
        <v>40026</v>
      </c>
      <c r="F4" s="2">
        <v>40057</v>
      </c>
      <c r="G4" s="2">
        <v>40087</v>
      </c>
      <c r="H4" s="2">
        <v>40118</v>
      </c>
      <c r="I4" s="2">
        <v>40148</v>
      </c>
      <c r="J4" s="2">
        <v>40179</v>
      </c>
      <c r="K4" s="69" t="s">
        <v>31</v>
      </c>
    </row>
    <row r="5" spans="1:11" ht="12.75">
      <c r="A5" s="1" t="s">
        <v>1</v>
      </c>
      <c r="B5" s="9">
        <v>593300</v>
      </c>
      <c r="C5" s="9">
        <v>584500</v>
      </c>
      <c r="D5" s="9">
        <v>76634.08</v>
      </c>
      <c r="E5" s="9">
        <v>61376.04</v>
      </c>
      <c r="F5" s="9">
        <v>44750.12</v>
      </c>
      <c r="G5" s="9">
        <v>45705.79</v>
      </c>
      <c r="H5" s="9">
        <v>21603.22</v>
      </c>
      <c r="I5" s="9">
        <v>67356.83</v>
      </c>
      <c r="J5" s="9"/>
      <c r="K5" s="17">
        <f>D5+E5+F5+G5+H5+I5</f>
        <v>317426.08</v>
      </c>
    </row>
    <row r="6" spans="1:11" ht="12.75">
      <c r="A6" s="1"/>
      <c r="B6" s="4"/>
      <c r="C6" s="4"/>
      <c r="D6" s="11"/>
      <c r="E6" s="11"/>
      <c r="F6" s="4"/>
      <c r="G6" s="4"/>
      <c r="H6" s="4"/>
      <c r="I6" s="4"/>
      <c r="J6" s="4"/>
      <c r="K6" s="6"/>
    </row>
    <row r="7" spans="1:11" ht="12.75">
      <c r="A7" s="7"/>
      <c r="B7" s="8"/>
      <c r="C7" s="8"/>
      <c r="D7" s="8"/>
      <c r="E7" s="8"/>
      <c r="F7" s="8"/>
      <c r="G7" s="8"/>
      <c r="H7" s="8"/>
      <c r="I7" s="8"/>
      <c r="J7" s="8"/>
      <c r="K7" s="6"/>
    </row>
    <row r="8" spans="1:11" ht="12.75">
      <c r="A8" s="3" t="s">
        <v>2</v>
      </c>
      <c r="B8" s="9">
        <v>37500</v>
      </c>
      <c r="C8" s="9">
        <v>13000</v>
      </c>
      <c r="D8" s="14"/>
      <c r="E8" s="4"/>
      <c r="F8" s="4"/>
      <c r="H8" s="4"/>
      <c r="I8" s="4"/>
      <c r="J8" s="4"/>
      <c r="K8" s="6"/>
    </row>
    <row r="9" spans="1:11" ht="12.75">
      <c r="A9" s="1" t="s">
        <v>20</v>
      </c>
      <c r="B9" s="4"/>
      <c r="C9" s="4"/>
      <c r="D9" s="15">
        <v>106.4</v>
      </c>
      <c r="E9" s="4">
        <v>786.97</v>
      </c>
      <c r="F9" s="4">
        <v>21.92</v>
      </c>
      <c r="G9" s="10">
        <v>317.15</v>
      </c>
      <c r="H9" s="10">
        <v>301.51</v>
      </c>
      <c r="I9" s="4">
        <v>100.27</v>
      </c>
      <c r="J9" s="4"/>
      <c r="K9" s="6">
        <f>D9+E9+F9+G9+H9+I9</f>
        <v>1634.22</v>
      </c>
    </row>
    <row r="10" spans="1:11" ht="20.25" customHeight="1">
      <c r="A10" s="1" t="s">
        <v>19</v>
      </c>
      <c r="B10" s="4"/>
      <c r="C10" s="4"/>
      <c r="D10" s="4">
        <v>268.33</v>
      </c>
      <c r="E10" s="4">
        <v>299</v>
      </c>
      <c r="F10" s="10">
        <v>0</v>
      </c>
      <c r="G10" s="10">
        <v>150.45</v>
      </c>
      <c r="H10" s="10">
        <v>107.13</v>
      </c>
      <c r="I10" s="10">
        <v>69.14</v>
      </c>
      <c r="J10" s="4"/>
      <c r="K10" s="17">
        <f>SUM(D10:I10)</f>
        <v>894.05</v>
      </c>
    </row>
    <row r="11" spans="1:11" ht="18" customHeight="1">
      <c r="A11" s="35" t="s">
        <v>3</v>
      </c>
      <c r="B11" s="36"/>
      <c r="C11" s="36"/>
      <c r="D11" s="36">
        <v>57.96</v>
      </c>
      <c r="E11" s="36">
        <v>0</v>
      </c>
      <c r="F11" s="37">
        <v>569.12</v>
      </c>
      <c r="G11" s="37">
        <v>1035.3</v>
      </c>
      <c r="H11" s="37">
        <v>3002.43</v>
      </c>
      <c r="I11" s="37">
        <v>0</v>
      </c>
      <c r="J11" s="38"/>
      <c r="K11" s="6">
        <f>SUM(D11:I11)</f>
        <v>4664.8099999999995</v>
      </c>
    </row>
    <row r="12" spans="1:11" s="22" customFormat="1" ht="15.75" customHeight="1">
      <c r="A12" s="32"/>
      <c r="B12" s="33"/>
      <c r="C12" s="33"/>
      <c r="D12" s="33"/>
      <c r="E12" s="33"/>
      <c r="F12" s="34"/>
      <c r="G12" s="34"/>
      <c r="H12" s="34"/>
      <c r="I12" s="34"/>
      <c r="J12" s="40"/>
      <c r="K12" s="6"/>
    </row>
    <row r="13" spans="1:11" ht="24" customHeight="1">
      <c r="A13" s="41" t="s">
        <v>4</v>
      </c>
      <c r="B13" s="42"/>
      <c r="C13" s="42"/>
      <c r="D13" s="42">
        <v>0</v>
      </c>
      <c r="E13" s="42">
        <v>0</v>
      </c>
      <c r="F13" s="42">
        <v>0</v>
      </c>
      <c r="G13" s="43">
        <v>400</v>
      </c>
      <c r="H13" s="42">
        <v>132.61</v>
      </c>
      <c r="I13" s="43">
        <v>148.86</v>
      </c>
      <c r="J13" s="42"/>
      <c r="K13" s="70">
        <f>SUM(D13:I13)</f>
        <v>681.47</v>
      </c>
    </row>
    <row r="14" spans="1:11" ht="26.25" customHeight="1">
      <c r="A14" s="32"/>
      <c r="B14" s="33"/>
      <c r="C14" s="33"/>
      <c r="D14" s="33"/>
      <c r="E14" s="33"/>
      <c r="F14" s="33"/>
      <c r="G14" s="34" t="s">
        <v>44</v>
      </c>
      <c r="H14" s="74" t="s">
        <v>46</v>
      </c>
      <c r="I14" s="34" t="s">
        <v>47</v>
      </c>
      <c r="J14" s="39"/>
      <c r="K14" s="6"/>
    </row>
    <row r="15" spans="1:11" ht="14.25" customHeight="1">
      <c r="A15" s="32" t="s">
        <v>45</v>
      </c>
      <c r="B15" s="33"/>
      <c r="C15" s="33"/>
      <c r="D15" s="33">
        <v>250</v>
      </c>
      <c r="E15" s="33">
        <v>22</v>
      </c>
      <c r="F15" s="33">
        <v>0</v>
      </c>
      <c r="G15" s="34">
        <v>2135.02</v>
      </c>
      <c r="H15" s="33">
        <v>0</v>
      </c>
      <c r="I15" s="34">
        <v>0</v>
      </c>
      <c r="J15" s="39"/>
      <c r="K15" s="6">
        <f>SUM(D15:I15)</f>
        <v>2407.02</v>
      </c>
    </row>
    <row r="16" spans="1:11" ht="12.75">
      <c r="A16" s="1" t="s">
        <v>5</v>
      </c>
      <c r="B16" s="4"/>
      <c r="C16" s="4"/>
      <c r="D16" s="4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f>SUM(D16:I16)</f>
        <v>0</v>
      </c>
      <c r="K16" s="6">
        <f>SUM(J16)</f>
        <v>0</v>
      </c>
    </row>
    <row r="17" spans="1:11" ht="12.75">
      <c r="A17" s="1" t="s">
        <v>6</v>
      </c>
      <c r="B17" s="4"/>
      <c r="C17" s="4"/>
      <c r="D17" s="4">
        <v>0</v>
      </c>
      <c r="E17" s="11">
        <v>0</v>
      </c>
      <c r="F17" s="11">
        <v>47.7</v>
      </c>
      <c r="G17" s="11">
        <v>0</v>
      </c>
      <c r="H17" s="11">
        <v>0</v>
      </c>
      <c r="I17" s="11">
        <v>0</v>
      </c>
      <c r="J17" s="11"/>
      <c r="K17" s="6">
        <f>SUM(D17:J17)</f>
        <v>47.7</v>
      </c>
    </row>
    <row r="18" spans="1:11" ht="12.75">
      <c r="A18" s="52" t="s">
        <v>32</v>
      </c>
      <c r="B18" s="4"/>
      <c r="C18" s="4"/>
      <c r="D18" s="4">
        <v>0</v>
      </c>
      <c r="E18" s="11">
        <v>74.94</v>
      </c>
      <c r="F18" s="11">
        <v>0</v>
      </c>
      <c r="G18" s="11">
        <v>359.5</v>
      </c>
      <c r="H18" s="11">
        <v>0</v>
      </c>
      <c r="I18" s="11">
        <v>0</v>
      </c>
      <c r="J18" s="11"/>
      <c r="K18" s="6">
        <f>SUM(D18:J18)</f>
        <v>434.44</v>
      </c>
    </row>
    <row r="19" spans="1:11" ht="12.75">
      <c r="A19" s="5" t="s">
        <v>7</v>
      </c>
      <c r="B19" s="6"/>
      <c r="C19" s="6"/>
      <c r="D19" s="6">
        <f aca="true" t="shared" si="0" ref="D19:I19">SUM(D8:D18)</f>
        <v>682.69</v>
      </c>
      <c r="E19" s="6">
        <f t="shared" si="0"/>
        <v>1182.91</v>
      </c>
      <c r="F19" s="6">
        <f t="shared" si="0"/>
        <v>638.74</v>
      </c>
      <c r="G19" s="6">
        <f t="shared" si="0"/>
        <v>4397.42</v>
      </c>
      <c r="H19" s="6">
        <f t="shared" si="0"/>
        <v>3543.68</v>
      </c>
      <c r="I19" s="6">
        <f t="shared" si="0"/>
        <v>318.27</v>
      </c>
      <c r="J19" s="6">
        <f>SUM(J8:J17)</f>
        <v>0</v>
      </c>
      <c r="K19" s="6">
        <f>SUM(K9:K18)</f>
        <v>10763.710000000001</v>
      </c>
    </row>
    <row r="20" spans="1:11" ht="12.75">
      <c r="A20" s="1"/>
      <c r="B20" s="4"/>
      <c r="C20" s="4"/>
      <c r="D20" s="4"/>
      <c r="E20" s="4"/>
      <c r="F20" s="4"/>
      <c r="G20" s="4"/>
      <c r="H20" s="4"/>
      <c r="I20" s="4"/>
      <c r="J20" s="4"/>
      <c r="K20" s="17"/>
    </row>
    <row r="21" spans="1:11" ht="12.75">
      <c r="A21" s="5" t="s">
        <v>8</v>
      </c>
      <c r="B21" s="6">
        <f>B5+B8</f>
        <v>630800</v>
      </c>
      <c r="C21" s="6">
        <f>C5+C8</f>
        <v>597500</v>
      </c>
      <c r="D21" s="6">
        <f aca="true" t="shared" si="1" ref="D21:J21">D5+D19</f>
        <v>77316.77</v>
      </c>
      <c r="E21" s="6">
        <f t="shared" si="1"/>
        <v>62558.950000000004</v>
      </c>
      <c r="F21" s="6">
        <f t="shared" si="1"/>
        <v>45388.86</v>
      </c>
      <c r="G21" s="6">
        <f t="shared" si="1"/>
        <v>50103.21</v>
      </c>
      <c r="H21" s="6">
        <f t="shared" si="1"/>
        <v>25146.9</v>
      </c>
      <c r="I21" s="6">
        <f t="shared" si="1"/>
        <v>67675.1</v>
      </c>
      <c r="J21" s="6">
        <f t="shared" si="1"/>
        <v>0</v>
      </c>
      <c r="K21" s="75">
        <f>SUM(D21:J21)</f>
        <v>328189.79000000004</v>
      </c>
    </row>
    <row r="22" spans="1:4" ht="12.75">
      <c r="A22" s="12" t="s">
        <v>14</v>
      </c>
      <c r="B22" s="12"/>
      <c r="C22" s="12"/>
      <c r="D22" s="12"/>
    </row>
    <row r="24" spans="1:11" ht="12.75">
      <c r="A24" s="163" t="s">
        <v>28</v>
      </c>
      <c r="B24" s="163"/>
      <c r="C24" s="163"/>
      <c r="D24" s="163"/>
      <c r="E24" s="164"/>
      <c r="F24" s="164"/>
      <c r="G24" s="164"/>
      <c r="H24" s="164"/>
      <c r="I24" s="164"/>
      <c r="J24" s="164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52.5">
      <c r="A26" s="1"/>
      <c r="B26" s="16" t="s">
        <v>29</v>
      </c>
      <c r="C26" s="16" t="s">
        <v>43</v>
      </c>
      <c r="D26" s="2">
        <v>39995</v>
      </c>
      <c r="E26" s="25">
        <v>40026</v>
      </c>
      <c r="F26" s="2">
        <v>40057</v>
      </c>
      <c r="G26" s="2">
        <v>40087</v>
      </c>
      <c r="H26" s="2">
        <v>40118</v>
      </c>
      <c r="I26" s="2">
        <v>40148</v>
      </c>
      <c r="J26" s="2">
        <v>40179</v>
      </c>
      <c r="K26" s="69" t="s">
        <v>31</v>
      </c>
    </row>
    <row r="27" spans="1:11" ht="12.75">
      <c r="A27" s="3" t="s">
        <v>0</v>
      </c>
      <c r="B27" s="9">
        <v>19500</v>
      </c>
      <c r="C27" s="9">
        <v>15500</v>
      </c>
      <c r="D27" s="9">
        <v>3014.2</v>
      </c>
      <c r="E27" s="27">
        <v>3014.2</v>
      </c>
      <c r="F27" s="9">
        <v>753.55</v>
      </c>
      <c r="G27" s="9">
        <v>1937.7</v>
      </c>
      <c r="H27" s="9">
        <v>0</v>
      </c>
      <c r="I27" s="9">
        <v>1722.4</v>
      </c>
      <c r="J27" s="9"/>
      <c r="K27" s="17">
        <f>SUM(D27:J27)</f>
        <v>10442.05</v>
      </c>
    </row>
    <row r="28" spans="1:11" ht="12.75">
      <c r="A28" s="7"/>
      <c r="B28" s="8"/>
      <c r="C28" s="8"/>
      <c r="D28" s="8"/>
      <c r="E28" s="29"/>
      <c r="F28" s="8"/>
      <c r="G28" s="8"/>
      <c r="H28" s="8"/>
      <c r="I28" s="8"/>
      <c r="J28" s="8"/>
      <c r="K28" s="6"/>
    </row>
    <row r="29" spans="1:11" ht="12.75">
      <c r="A29" s="3" t="s">
        <v>2</v>
      </c>
      <c r="B29" s="9">
        <v>78700</v>
      </c>
      <c r="C29" s="9">
        <v>29400</v>
      </c>
      <c r="D29" s="14"/>
      <c r="E29" s="28"/>
      <c r="F29" s="4"/>
      <c r="H29" s="4"/>
      <c r="I29" s="4"/>
      <c r="J29" s="4"/>
      <c r="K29" s="6"/>
    </row>
    <row r="30" spans="1:11" ht="12.75">
      <c r="A30" s="1" t="s">
        <v>13</v>
      </c>
      <c r="B30" s="4"/>
      <c r="C30" s="4"/>
      <c r="D30" s="15">
        <v>85.72</v>
      </c>
      <c r="E30" s="28">
        <v>46.64</v>
      </c>
      <c r="F30" s="4">
        <v>116.48</v>
      </c>
      <c r="G30" s="10">
        <v>496.67</v>
      </c>
      <c r="H30" s="10">
        <v>82.56</v>
      </c>
      <c r="I30" s="4">
        <v>38.34</v>
      </c>
      <c r="J30" s="4"/>
      <c r="K30" s="6">
        <f>SUM(D30:J30)</f>
        <v>866.41</v>
      </c>
    </row>
    <row r="31" spans="1:11" ht="12.75">
      <c r="A31" s="1" t="s">
        <v>19</v>
      </c>
      <c r="B31" s="4"/>
      <c r="C31" s="4"/>
      <c r="D31" s="4">
        <v>290</v>
      </c>
      <c r="E31" s="28">
        <v>1025.3</v>
      </c>
      <c r="F31" s="10">
        <v>0</v>
      </c>
      <c r="G31" s="10">
        <v>194.85</v>
      </c>
      <c r="H31" s="10">
        <v>0</v>
      </c>
      <c r="I31" s="10">
        <v>87.45</v>
      </c>
      <c r="J31" s="4"/>
      <c r="K31" s="6">
        <f aca="true" t="shared" si="2" ref="K31:K38">SUM(D31:J31)</f>
        <v>1597.6</v>
      </c>
    </row>
    <row r="32" spans="1:11" ht="12" customHeight="1">
      <c r="A32" s="19" t="s">
        <v>18</v>
      </c>
      <c r="B32" s="15"/>
      <c r="C32" s="15"/>
      <c r="D32" s="15">
        <v>88.58</v>
      </c>
      <c r="E32" s="30">
        <v>98.49</v>
      </c>
      <c r="F32" s="10">
        <v>12.41</v>
      </c>
      <c r="G32" s="10">
        <v>149.82</v>
      </c>
      <c r="H32" s="10">
        <v>0</v>
      </c>
      <c r="I32" s="10">
        <v>0</v>
      </c>
      <c r="J32" s="15"/>
      <c r="K32" s="6">
        <f t="shared" si="2"/>
        <v>349.29999999999995</v>
      </c>
    </row>
    <row r="33" spans="1:11" ht="12" customHeight="1">
      <c r="A33" s="1" t="s">
        <v>10</v>
      </c>
      <c r="B33" s="4"/>
      <c r="C33" s="4"/>
      <c r="D33" s="4">
        <v>411</v>
      </c>
      <c r="E33" s="28">
        <v>0</v>
      </c>
      <c r="F33" s="10">
        <v>618.25</v>
      </c>
      <c r="G33" s="10">
        <v>4.75</v>
      </c>
      <c r="H33" s="10">
        <v>0</v>
      </c>
      <c r="I33" s="10">
        <v>0</v>
      </c>
      <c r="J33" s="4"/>
      <c r="K33" s="6">
        <f t="shared" si="2"/>
        <v>1034</v>
      </c>
    </row>
    <row r="34" spans="1:11" ht="26.25" customHeight="1">
      <c r="A34" s="1" t="s">
        <v>3</v>
      </c>
      <c r="B34" s="4"/>
      <c r="C34" s="4"/>
      <c r="D34" s="4">
        <v>2231.4</v>
      </c>
      <c r="E34" s="28">
        <v>4938.1</v>
      </c>
      <c r="F34" s="10">
        <v>748.21</v>
      </c>
      <c r="G34" s="10">
        <v>2393.82</v>
      </c>
      <c r="H34" s="10">
        <v>56.52</v>
      </c>
      <c r="I34" s="10">
        <v>0</v>
      </c>
      <c r="J34" s="11"/>
      <c r="K34" s="6">
        <f t="shared" si="2"/>
        <v>10368.050000000001</v>
      </c>
    </row>
    <row r="35" spans="1:11" ht="12.75">
      <c r="A35" s="1" t="s">
        <v>4</v>
      </c>
      <c r="B35" s="4"/>
      <c r="C35" s="4"/>
      <c r="D35" s="4">
        <v>0</v>
      </c>
      <c r="E35" s="28">
        <v>4865</v>
      </c>
      <c r="F35" s="4">
        <v>0</v>
      </c>
      <c r="G35" s="10">
        <v>0</v>
      </c>
      <c r="H35" s="4">
        <v>1600.73</v>
      </c>
      <c r="I35" s="10">
        <v>0</v>
      </c>
      <c r="J35" s="4"/>
      <c r="K35" s="6">
        <f t="shared" si="2"/>
        <v>6465.73</v>
      </c>
    </row>
    <row r="36" spans="1:11" ht="26.25">
      <c r="A36" s="20" t="s">
        <v>16</v>
      </c>
      <c r="B36" s="4"/>
      <c r="C36" s="4"/>
      <c r="D36" s="4">
        <v>0</v>
      </c>
      <c r="E36" s="26">
        <v>416</v>
      </c>
      <c r="F36" s="11">
        <v>823.29</v>
      </c>
      <c r="G36" s="11">
        <v>1119.15</v>
      </c>
      <c r="H36" s="11">
        <v>0</v>
      </c>
      <c r="I36" s="11">
        <v>0</v>
      </c>
      <c r="J36" s="11"/>
      <c r="K36" s="6">
        <f t="shared" si="2"/>
        <v>2358.44</v>
      </c>
    </row>
    <row r="37" spans="1:11" ht="12.75">
      <c r="A37" s="1" t="s">
        <v>15</v>
      </c>
      <c r="B37" s="4"/>
      <c r="C37" s="4"/>
      <c r="D37" s="4">
        <v>0</v>
      </c>
      <c r="E37" s="26">
        <v>0</v>
      </c>
      <c r="F37" s="11">
        <v>0</v>
      </c>
      <c r="G37" s="11">
        <v>0</v>
      </c>
      <c r="H37" s="11">
        <v>0</v>
      </c>
      <c r="I37" s="11">
        <v>0</v>
      </c>
      <c r="J37" s="11"/>
      <c r="K37" s="6">
        <f t="shared" si="2"/>
        <v>0</v>
      </c>
    </row>
    <row r="38" spans="1:11" ht="12.75">
      <c r="A38" s="1" t="s">
        <v>30</v>
      </c>
      <c r="B38" s="4"/>
      <c r="C38" s="4"/>
      <c r="D38" s="4">
        <v>0</v>
      </c>
      <c r="E38" s="26">
        <v>112</v>
      </c>
      <c r="F38" s="11">
        <v>0</v>
      </c>
      <c r="G38" s="11">
        <v>0</v>
      </c>
      <c r="H38" s="11">
        <v>0</v>
      </c>
      <c r="I38" s="11">
        <v>0</v>
      </c>
      <c r="J38" s="11"/>
      <c r="K38" s="6">
        <f t="shared" si="2"/>
        <v>112</v>
      </c>
    </row>
    <row r="39" spans="1:11" ht="12.75">
      <c r="A39" s="5" t="s">
        <v>7</v>
      </c>
      <c r="B39" s="6"/>
      <c r="C39" s="6"/>
      <c r="D39" s="6">
        <f aca="true" t="shared" si="3" ref="D39:I39">SUM(D30:D38)</f>
        <v>3106.7</v>
      </c>
      <c r="E39" s="31">
        <f t="shared" si="3"/>
        <v>11501.53</v>
      </c>
      <c r="F39" s="6">
        <f t="shared" si="3"/>
        <v>2318.64</v>
      </c>
      <c r="G39" s="6">
        <f t="shared" si="3"/>
        <v>4359.0599999999995</v>
      </c>
      <c r="H39" s="6">
        <f t="shared" si="3"/>
        <v>1739.81</v>
      </c>
      <c r="I39" s="6">
        <f t="shared" si="3"/>
        <v>125.79</v>
      </c>
      <c r="J39" s="6">
        <f>SUM(J30:J37)</f>
        <v>0</v>
      </c>
      <c r="K39" s="6">
        <f>SUM(D39:J39)</f>
        <v>23151.530000000002</v>
      </c>
    </row>
    <row r="40" spans="1:11" ht="12.75">
      <c r="A40" s="1"/>
      <c r="B40" s="4"/>
      <c r="C40" s="4"/>
      <c r="D40" s="4"/>
      <c r="E40" s="28"/>
      <c r="F40" s="4"/>
      <c r="G40" s="4"/>
      <c r="H40" s="4"/>
      <c r="I40" s="4"/>
      <c r="J40" s="4"/>
      <c r="K40" s="6"/>
    </row>
    <row r="41" spans="1:11" ht="12.75">
      <c r="A41" s="5" t="s">
        <v>8</v>
      </c>
      <c r="B41" s="6">
        <f>SUM(B27:B29)</f>
        <v>98200</v>
      </c>
      <c r="C41" s="6">
        <f>SUM(C27:C40)</f>
        <v>44900</v>
      </c>
      <c r="D41" s="6">
        <f aca="true" t="shared" si="4" ref="D41:J41">D27+D39</f>
        <v>6120.9</v>
      </c>
      <c r="E41" s="31">
        <f t="shared" si="4"/>
        <v>14515.73</v>
      </c>
      <c r="F41" s="6">
        <f t="shared" si="4"/>
        <v>3072.1899999999996</v>
      </c>
      <c r="G41" s="6">
        <f t="shared" si="4"/>
        <v>6296.759999999999</v>
      </c>
      <c r="H41" s="6">
        <f t="shared" si="4"/>
        <v>1739.81</v>
      </c>
      <c r="I41" s="6">
        <f t="shared" si="4"/>
        <v>1848.19</v>
      </c>
      <c r="J41" s="6">
        <f t="shared" si="4"/>
        <v>0</v>
      </c>
      <c r="K41" s="17">
        <f>K27+K39</f>
        <v>33593.58</v>
      </c>
    </row>
    <row r="42" spans="1:11" ht="12.75">
      <c r="A42" s="12" t="s">
        <v>14</v>
      </c>
      <c r="B42" s="12"/>
      <c r="C42" s="12"/>
      <c r="D42" s="12"/>
      <c r="K42" s="73"/>
    </row>
    <row r="43" spans="1:11" ht="12.75">
      <c r="A43" s="24" t="s">
        <v>17</v>
      </c>
      <c r="K43" s="22"/>
    </row>
    <row r="44" ht="12.75">
      <c r="A44" s="54" t="s">
        <v>59</v>
      </c>
    </row>
  </sheetData>
  <sheetProtection/>
  <mergeCells count="2">
    <mergeCell ref="A3:J3"/>
    <mergeCell ref="A24:J24"/>
  </mergeCells>
  <printOptions/>
  <pageMargins left="0.7" right="0.7" top="0.75" bottom="0.75" header="0.3" footer="0.3"/>
  <pageSetup horizontalDpi="600" verticalDpi="6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24" customWidth="1"/>
    <col min="2" max="2" width="16.8515625" style="71" bestFit="1" customWidth="1"/>
  </cols>
  <sheetData>
    <row r="1" spans="1:2" ht="12.75">
      <c r="A1" s="47" t="s">
        <v>35</v>
      </c>
      <c r="B1" s="9"/>
    </row>
    <row r="2" spans="1:2" ht="12.75">
      <c r="A2" s="5"/>
      <c r="B2" s="6"/>
    </row>
    <row r="3" spans="1:2" ht="12.75">
      <c r="A3" s="46">
        <v>39995</v>
      </c>
      <c r="B3" s="72" t="s">
        <v>41</v>
      </c>
    </row>
    <row r="4" spans="1:2" ht="12.75">
      <c r="A4" s="24" t="s">
        <v>36</v>
      </c>
      <c r="B4" s="9">
        <v>39846.01</v>
      </c>
    </row>
    <row r="5" spans="1:2" ht="12.75">
      <c r="A5" s="47" t="s">
        <v>37</v>
      </c>
      <c r="B5" s="9"/>
    </row>
    <row r="6" spans="1:2" ht="12.75">
      <c r="A6" s="47" t="s">
        <v>38</v>
      </c>
      <c r="B6" s="9"/>
    </row>
    <row r="7" spans="1:2" ht="12.75">
      <c r="A7" s="47" t="s">
        <v>39</v>
      </c>
      <c r="B7" s="9"/>
    </row>
    <row r="8" spans="1:2" ht="12.75">
      <c r="A8" s="47" t="s">
        <v>40</v>
      </c>
      <c r="B8" s="9"/>
    </row>
    <row r="9" spans="1:2" ht="12.75">
      <c r="A9" s="47"/>
      <c r="B9" s="9"/>
    </row>
    <row r="10" spans="1:2" ht="12.75">
      <c r="A10" s="47"/>
      <c r="B10" s="9"/>
    </row>
    <row r="11" spans="1:2" ht="12.75">
      <c r="A11" s="5"/>
      <c r="B11" s="6"/>
    </row>
    <row r="12" spans="1:2" ht="12.75">
      <c r="A12" s="48">
        <v>40026</v>
      </c>
      <c r="B12" s="9"/>
    </row>
    <row r="13" spans="1:2" ht="12.75">
      <c r="A13" s="48" t="s">
        <v>37</v>
      </c>
      <c r="B13" s="9">
        <v>42490.55</v>
      </c>
    </row>
    <row r="14" spans="1:2" ht="12.75">
      <c r="A14" s="48" t="s">
        <v>38</v>
      </c>
      <c r="B14" s="72"/>
    </row>
    <row r="15" spans="1:2" ht="12.75">
      <c r="A15" s="48" t="s">
        <v>39</v>
      </c>
      <c r="B15" s="9"/>
    </row>
    <row r="16" spans="1:2" ht="12.75">
      <c r="A16" s="48" t="s">
        <v>40</v>
      </c>
      <c r="B16" s="9"/>
    </row>
    <row r="17" spans="1:2" ht="12.75">
      <c r="A17" s="48" t="s">
        <v>42</v>
      </c>
      <c r="B17" s="9"/>
    </row>
    <row r="18" spans="1:2" ht="12.75">
      <c r="A18" s="48"/>
      <c r="B18" s="9"/>
    </row>
    <row r="19" spans="1:2" ht="12.75">
      <c r="A19" s="48"/>
      <c r="B19" s="9"/>
    </row>
    <row r="20" spans="1:2" ht="12.75">
      <c r="A20" s="51"/>
      <c r="B20" s="6"/>
    </row>
    <row r="21" spans="1:2" ht="12.75">
      <c r="A21" s="48">
        <v>40057</v>
      </c>
      <c r="B21" s="9"/>
    </row>
    <row r="22" spans="1:2" ht="12.75">
      <c r="A22" s="48" t="s">
        <v>37</v>
      </c>
      <c r="B22" s="9">
        <v>44840.21</v>
      </c>
    </row>
    <row r="23" spans="1:2" ht="12.75">
      <c r="A23" s="48" t="s">
        <v>38</v>
      </c>
      <c r="B23" s="9"/>
    </row>
    <row r="24" spans="1:2" ht="12.75">
      <c r="A24" s="48" t="s">
        <v>39</v>
      </c>
      <c r="B24" s="9"/>
    </row>
    <row r="25" spans="1:2" ht="12.75">
      <c r="A25" s="48" t="s">
        <v>40</v>
      </c>
      <c r="B25" s="9"/>
    </row>
    <row r="26" spans="1:2" ht="12.75">
      <c r="A26" s="48" t="s">
        <v>42</v>
      </c>
      <c r="B26" s="9"/>
    </row>
    <row r="27" spans="1:2" ht="12.75">
      <c r="A27" s="48"/>
      <c r="B27" s="9"/>
    </row>
    <row r="28" spans="1:2" ht="12.75">
      <c r="A28" s="48"/>
      <c r="B28" s="9"/>
    </row>
    <row r="29" spans="1:2" ht="12.75">
      <c r="A29" s="51"/>
      <c r="B29" s="6"/>
    </row>
    <row r="30" spans="1:2" ht="12.75">
      <c r="A30" s="48">
        <v>40087</v>
      </c>
      <c r="B30" s="9"/>
    </row>
    <row r="31" spans="1:2" ht="12.75">
      <c r="A31" s="48" t="s">
        <v>37</v>
      </c>
      <c r="B31" s="9">
        <v>45705.81</v>
      </c>
    </row>
    <row r="32" spans="1:2" ht="12.75">
      <c r="A32" s="48" t="s">
        <v>38</v>
      </c>
      <c r="B32" s="9"/>
    </row>
    <row r="33" spans="1:2" ht="12.75">
      <c r="A33" s="48" t="s">
        <v>39</v>
      </c>
      <c r="B33" s="9"/>
    </row>
    <row r="34" spans="1:2" ht="12.75">
      <c r="A34" s="48" t="s">
        <v>40</v>
      </c>
      <c r="B34" s="9"/>
    </row>
    <row r="35" spans="1:2" ht="12.75">
      <c r="A35" s="48" t="s">
        <v>42</v>
      </c>
      <c r="B35" s="9"/>
    </row>
    <row r="36" spans="1:2" ht="12.75">
      <c r="A36" s="48"/>
      <c r="B36" s="9"/>
    </row>
    <row r="37" spans="1:2" ht="12.75">
      <c r="A37" s="48"/>
      <c r="B37" s="9"/>
    </row>
    <row r="38" spans="1:2" ht="12.75">
      <c r="A38" s="76"/>
      <c r="B38" s="66"/>
    </row>
    <row r="39" spans="1:2" ht="12.75">
      <c r="A39" s="48">
        <v>40118</v>
      </c>
      <c r="B39" s="9"/>
    </row>
    <row r="40" spans="1:2" ht="12.75">
      <c r="A40" s="48" t="s">
        <v>37</v>
      </c>
      <c r="B40" s="9">
        <v>45705.81</v>
      </c>
    </row>
    <row r="41" spans="1:2" ht="12.75">
      <c r="A41" s="48" t="s">
        <v>38</v>
      </c>
      <c r="B41" s="9"/>
    </row>
    <row r="42" spans="1:2" ht="12.75">
      <c r="A42" s="48" t="s">
        <v>39</v>
      </c>
      <c r="B42" s="9"/>
    </row>
    <row r="43" spans="1:2" ht="12.75">
      <c r="A43" s="48" t="s">
        <v>40</v>
      </c>
      <c r="B43" s="9"/>
    </row>
    <row r="44" spans="1:2" ht="12.75">
      <c r="A44" s="48" t="s">
        <v>42</v>
      </c>
      <c r="B44" s="9"/>
    </row>
    <row r="45" spans="1:2" ht="12.75">
      <c r="A45" s="48"/>
      <c r="B45" s="9"/>
    </row>
    <row r="46" spans="1:2" ht="12.75">
      <c r="A46" s="48"/>
      <c r="B46" s="9"/>
    </row>
    <row r="47" spans="1:2" ht="12.75">
      <c r="A47" s="76"/>
      <c r="B47" s="66"/>
    </row>
    <row r="48" spans="1:2" ht="12.75">
      <c r="A48" s="48">
        <v>40148</v>
      </c>
      <c r="B48" s="9"/>
    </row>
    <row r="49" spans="1:2" ht="12.75">
      <c r="A49" s="48" t="s">
        <v>37</v>
      </c>
      <c r="B49" s="9">
        <v>45707.09</v>
      </c>
    </row>
    <row r="50" spans="1:2" ht="12.75">
      <c r="A50" s="48" t="s">
        <v>38</v>
      </c>
      <c r="B50" s="9"/>
    </row>
    <row r="51" spans="1:2" ht="12.75">
      <c r="A51" s="48" t="s">
        <v>39</v>
      </c>
      <c r="B51" s="9"/>
    </row>
    <row r="52" spans="1:2" ht="12.75">
      <c r="A52" s="48" t="s">
        <v>40</v>
      </c>
      <c r="B52" s="9"/>
    </row>
    <row r="53" spans="1:2" ht="12.75">
      <c r="A53" s="48" t="s">
        <v>42</v>
      </c>
      <c r="B53" s="9"/>
    </row>
    <row r="54" spans="1:2" ht="12.75">
      <c r="A54" s="48"/>
      <c r="B54" s="9"/>
    </row>
    <row r="55" spans="1:2" ht="12.75">
      <c r="A55" s="48"/>
      <c r="B55" s="9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kwirth</dc:creator>
  <cp:keywords/>
  <dc:description/>
  <cp:lastModifiedBy>kwirth</cp:lastModifiedBy>
  <cp:lastPrinted>2017-08-31T16:04:16Z</cp:lastPrinted>
  <dcterms:created xsi:type="dcterms:W3CDTF">2008-09-02T14:51:02Z</dcterms:created>
  <dcterms:modified xsi:type="dcterms:W3CDTF">2017-09-06T14:42:29Z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