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1590"/>
  </bookViews>
  <sheets>
    <sheet name="Sheet1" sheetId="3" r:id="rId1"/>
    <sheet name="Sheet2" sheetId="16" r:id="rId2"/>
    <sheet name="Sheet3" sheetId="4" r:id="rId3"/>
  </sheets>
  <calcPr calcId="145621"/>
</workbook>
</file>

<file path=xl/calcChain.xml><?xml version="1.0" encoding="utf-8"?>
<calcChain xmlns="http://schemas.openxmlformats.org/spreadsheetml/2006/main">
  <c r="M95" i="3"/>
  <c r="J95"/>
  <c r="M96" l="1"/>
  <c r="J96"/>
  <c r="M75"/>
  <c r="J75"/>
  <c r="M131" l="1"/>
  <c r="J131"/>
  <c r="M130"/>
  <c r="J130"/>
  <c r="M124" l="1"/>
  <c r="J124"/>
  <c r="M125"/>
  <c r="J125"/>
  <c r="M123"/>
  <c r="J123"/>
  <c r="M118" l="1"/>
  <c r="J118"/>
  <c r="M119"/>
  <c r="J119"/>
  <c r="M104" l="1"/>
  <c r="J104"/>
  <c r="J117" l="1"/>
  <c r="J116"/>
  <c r="J115"/>
  <c r="J110"/>
  <c r="J109"/>
  <c r="J103"/>
  <c r="J102"/>
  <c r="J94"/>
  <c r="J93"/>
  <c r="J80"/>
  <c r="J79"/>
  <c r="J54"/>
  <c r="J67"/>
  <c r="J66"/>
  <c r="J65"/>
  <c r="J64"/>
  <c r="J63"/>
  <c r="J62"/>
  <c r="M67"/>
  <c r="M66"/>
  <c r="M65"/>
  <c r="M64"/>
  <c r="M63"/>
  <c r="M62"/>
  <c r="M82"/>
  <c r="J82"/>
  <c r="M81"/>
  <c r="J81"/>
  <c r="M83"/>
  <c r="J83"/>
  <c r="M70" l="1"/>
  <c r="J70"/>
  <c r="M69"/>
  <c r="J69"/>
  <c r="M71"/>
  <c r="J71"/>
  <c r="M111" l="1"/>
  <c r="J111"/>
  <c r="M129"/>
  <c r="J129"/>
  <c r="M105"/>
  <c r="J105"/>
  <c r="M84"/>
  <c r="J84"/>
  <c r="M68"/>
  <c r="J68"/>
  <c r="M57"/>
  <c r="J57"/>
  <c r="M56"/>
  <c r="J56"/>
  <c r="M58"/>
  <c r="J58"/>
  <c r="M55"/>
  <c r="J55"/>
  <c r="M117" l="1"/>
  <c r="M116"/>
  <c r="M115"/>
  <c r="M110"/>
  <c r="M109"/>
  <c r="M103"/>
  <c r="M102"/>
  <c r="M94"/>
  <c r="M93"/>
  <c r="M80"/>
  <c r="M79"/>
  <c r="M54"/>
  <c r="M47"/>
  <c r="M149" s="1"/>
  <c r="M155" l="1"/>
  <c r="B9" i="16" l="1"/>
  <c r="D9" s="1"/>
  <c r="D8"/>
  <c r="D7"/>
  <c r="D6"/>
  <c r="D11" l="1"/>
</calcChain>
</file>

<file path=xl/sharedStrings.xml><?xml version="1.0" encoding="utf-8"?>
<sst xmlns="http://schemas.openxmlformats.org/spreadsheetml/2006/main" count="387" uniqueCount="164">
  <si>
    <t>1.</t>
  </si>
  <si>
    <t>2.</t>
  </si>
  <si>
    <t>3.</t>
  </si>
  <si>
    <t>4.</t>
  </si>
  <si>
    <t>5.</t>
  </si>
  <si>
    <t>a.</t>
  </si>
  <si>
    <t>b.</t>
  </si>
  <si>
    <t>c.</t>
  </si>
  <si>
    <t>d.</t>
  </si>
  <si>
    <t>e.</t>
  </si>
  <si>
    <t>f.</t>
  </si>
  <si>
    <t>g.</t>
  </si>
  <si>
    <t>PLAN OF SCHOOL ORGANIZATION</t>
  </si>
  <si>
    <t>Current Plan</t>
  </si>
  <si>
    <t>Long Range Plan</t>
  </si>
  <si>
    <t>SCHOOL CENTERS</t>
  </si>
  <si>
    <t>Status</t>
  </si>
  <si>
    <t>Organization</t>
  </si>
  <si>
    <t>Secondary</t>
  </si>
  <si>
    <t xml:space="preserve">Permanent </t>
  </si>
  <si>
    <t>9-12 Center</t>
  </si>
  <si>
    <t>Middle</t>
  </si>
  <si>
    <t>Elementary</t>
  </si>
  <si>
    <t>sf.</t>
  </si>
  <si>
    <t>Construct:</t>
  </si>
  <si>
    <t>administrative areas, auditoriums, and gymnasiums.</t>
  </si>
  <si>
    <t>2c.</t>
  </si>
  <si>
    <t>CAPITAL CONSTRUCTION PRIORITIES (Regardless of Schedule)</t>
  </si>
  <si>
    <t>Estimated Costs of these projects will not be included in the FACILITY NEEDS ASSESSMENT TOTAL.</t>
  </si>
  <si>
    <r>
      <t>Major renovation/additions of educational facilities;</t>
    </r>
    <r>
      <rPr>
        <sz val="8"/>
        <rFont val="Times New Roman"/>
        <family val="1"/>
      </rPr>
      <t xml:space="preserve"> including expansions, kitchens, cafeterias, libraries, </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</si>
  <si>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</si>
  <si>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</si>
  <si>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Media Center Addition</t>
  </si>
  <si>
    <t>Transitional</t>
  </si>
  <si>
    <t>DISTRICT NEED</t>
  </si>
  <si>
    <t>PS-5 Center</t>
  </si>
  <si>
    <t>1c.</t>
  </si>
  <si>
    <t>CAPITAL CONSTRUCTION PRIORITIES (Schedule within the 2016-2018 Biennium)</t>
  </si>
  <si>
    <t>CAPITAL CONSTRUCTION PRIORITIES (Schedule after the 2018 Biennium)</t>
  </si>
  <si>
    <r>
      <t>6</t>
    </r>
    <r>
      <rPr>
        <b/>
        <sz val="10"/>
        <rFont val="Times New Roman"/>
        <family val="1"/>
      </rPr>
      <t>-</t>
    </r>
    <r>
      <rPr>
        <sz val="10"/>
        <rFont val="Times New Roman"/>
        <family val="1"/>
      </rPr>
      <t>8 Center</t>
    </r>
  </si>
  <si>
    <r>
      <t>1.</t>
    </r>
    <r>
      <rPr>
        <sz val="7"/>
        <color rgb="FF0F243E"/>
        <rFont val="Times New Roman"/>
        <family val="1"/>
      </rPr>
      <t xml:space="preserve">     </t>
    </r>
    <r>
      <rPr>
        <sz val="10"/>
        <color rgb="FF0F243E"/>
        <rFont val="Arial"/>
        <family val="2"/>
      </rPr>
      <t>Addition of HVAC to the High School Gymnasium – 20,000 SF @ $40 / SF = $800,000</t>
    </r>
  </si>
  <si>
    <r>
      <t>2.</t>
    </r>
    <r>
      <rPr>
        <sz val="7"/>
        <color rgb="FF0F243E"/>
        <rFont val="Times New Roman"/>
        <family val="1"/>
      </rPr>
      <t xml:space="preserve">     </t>
    </r>
    <r>
      <rPr>
        <sz val="10"/>
        <color rgb="FF0F243E"/>
        <rFont val="Arial"/>
        <family val="2"/>
      </rPr>
      <t>Replacement of one (1) of the HVAC Chillers at the High School – 135 Tons @ $1,000 / Ton = $135,000</t>
    </r>
  </si>
  <si>
    <r>
      <t>3.</t>
    </r>
    <r>
      <rPr>
        <sz val="7"/>
        <color rgb="FF0F243E"/>
        <rFont val="Times New Roman"/>
        <family val="1"/>
      </rPr>
      <t xml:space="preserve">     </t>
    </r>
    <r>
      <rPr>
        <sz val="10"/>
        <color rgb="FF0F243E"/>
        <rFont val="Arial"/>
        <family val="2"/>
      </rPr>
      <t>Installation of DDC Controls at the High School – 160,000 SF @ $2 / SF = $320,000</t>
    </r>
  </si>
  <si>
    <t>PS-5, 6-8, 9-12</t>
  </si>
  <si>
    <t>Central Hardin High School</t>
  </si>
  <si>
    <t>North Hardin High School</t>
  </si>
  <si>
    <t>John Hardin High School</t>
  </si>
  <si>
    <t>7-12 Center</t>
  </si>
  <si>
    <t>Bluegrass Middle School</t>
  </si>
  <si>
    <t>East Hardin Middle School</t>
  </si>
  <si>
    <t>James T. Alton Middle School</t>
  </si>
  <si>
    <t>North Middle School</t>
  </si>
  <si>
    <t>West Hardin Middle School</t>
  </si>
  <si>
    <t>6-8 Center</t>
  </si>
  <si>
    <t>h.</t>
  </si>
  <si>
    <t>i.</t>
  </si>
  <si>
    <t>j.</t>
  </si>
  <si>
    <t>k.</t>
  </si>
  <si>
    <t>l.</t>
  </si>
  <si>
    <t>m.</t>
  </si>
  <si>
    <t>n.</t>
  </si>
  <si>
    <t>Creekside Elementary School</t>
  </si>
  <si>
    <t>Howevalley Elementary School</t>
  </si>
  <si>
    <t>Lakewood Elementary School</t>
  </si>
  <si>
    <t>Lincoln Trail Elementary School</t>
  </si>
  <si>
    <t>Meadow View Elementary School</t>
  </si>
  <si>
    <t>New Highland Elementary School</t>
  </si>
  <si>
    <t>North Park Elementary School</t>
  </si>
  <si>
    <t>Radcliff Elementary School</t>
  </si>
  <si>
    <t>Rineyville Elementary School</t>
  </si>
  <si>
    <t>Vine Grove Elementary School</t>
  </si>
  <si>
    <t>Woodland Elementary School</t>
  </si>
  <si>
    <t>Heartland Elementary School</t>
  </si>
  <si>
    <t>Cecilia Valley Elementary School (Under Const)</t>
  </si>
  <si>
    <t>1b.</t>
  </si>
  <si>
    <t>New Elementary School</t>
  </si>
  <si>
    <t>North Park Elementary</t>
  </si>
  <si>
    <t>Band Room Addition</t>
  </si>
  <si>
    <t>Family Resource</t>
  </si>
  <si>
    <t>Resource Rooms</t>
  </si>
  <si>
    <t>Science Room Addition</t>
  </si>
  <si>
    <t>Kitchen Addition</t>
  </si>
  <si>
    <t>Auditorium Addition</t>
  </si>
  <si>
    <r>
      <rPr>
        <b/>
        <sz val="10"/>
        <rFont val="Times New Roman"/>
        <family val="1"/>
      </rPr>
      <t>New construction</t>
    </r>
    <r>
      <rPr>
        <sz val="10"/>
        <rFont val="Times New Roman"/>
        <family val="1"/>
      </rPr>
      <t xml:space="preserve"> </t>
    </r>
    <r>
      <rPr>
        <sz val="8"/>
        <rFont val="Times New Roman"/>
        <family val="1"/>
      </rPr>
      <t>to replace inadequate spaces; expand existing or new buildings for educational purposes; consolidate schools;</t>
    </r>
  </si>
  <si>
    <t>or replace deteriorated facilities</t>
  </si>
  <si>
    <t>Aquatic Center</t>
  </si>
  <si>
    <t>New pool facility for the entire district for use by all of the district's swim teams.</t>
  </si>
  <si>
    <t>Athletic Upgrades</t>
  </si>
  <si>
    <t xml:space="preserve">Tennis Court Surfacing and Lighting </t>
  </si>
  <si>
    <t>Central Bus Garage</t>
  </si>
  <si>
    <t>Central Office Annex Facility (Unrenovated portion)</t>
  </si>
  <si>
    <t>Food Service/Building Grounds Support Services</t>
  </si>
  <si>
    <t>Major Renovation to include;  roof replacement, ADA access and code compliance, site improvements, asphalt paving, additional warehouse space.</t>
  </si>
  <si>
    <t>Central Office</t>
  </si>
  <si>
    <t>Major Renovation to include:  HVAC replacement, roof, electric, plumbing, technology upgrades, security upgrades</t>
  </si>
  <si>
    <t>7.</t>
  </si>
  <si>
    <t>James. T. Alton Middle School</t>
  </si>
  <si>
    <t xml:space="preserve">Meadow View Elementary School    </t>
  </si>
  <si>
    <t>Cafeteria Addition</t>
  </si>
  <si>
    <t xml:space="preserve">New Highland Elementary School    </t>
  </si>
  <si>
    <t>Freshman Wing Only - Major Renovation to include; windows, doors, frames and hardware, interior finishes and accessories, electric, plumbing, ADA, fire alarm, suppression and annunciation.</t>
  </si>
  <si>
    <t>6.</t>
  </si>
  <si>
    <t>Woodlawn Elementary School</t>
  </si>
  <si>
    <t>College View (Alt Ed)</t>
  </si>
  <si>
    <t>000/600</t>
  </si>
  <si>
    <t>New multi-purpose athletics building</t>
  </si>
  <si>
    <t>HARDIN SCHOOLS DISTRICT FACILITY PLAN</t>
  </si>
  <si>
    <t>KBE APPROVAL DATE: APRIL 2017 (tentative)</t>
  </si>
  <si>
    <t>NEXT DFP DUE: APRIL 2021</t>
  </si>
  <si>
    <t>Standard Classrooms</t>
  </si>
  <si>
    <t>Spec. Educ. Res.</t>
  </si>
  <si>
    <t>Spec. Educ. Self-Contained</t>
  </si>
  <si>
    <t>Science Classrooms</t>
  </si>
  <si>
    <t>Art Classroom</t>
  </si>
  <si>
    <t>Computer Classroom</t>
  </si>
  <si>
    <t>Spec. Educ. Resource</t>
  </si>
  <si>
    <t>Science Classroom</t>
  </si>
  <si>
    <t>Youth Services Area</t>
  </si>
  <si>
    <t>P. E. Gym</t>
  </si>
  <si>
    <t>Music Classroom</t>
  </si>
  <si>
    <t>G.C. Burkhead Elementary School</t>
  </si>
  <si>
    <t>749/750</t>
  </si>
  <si>
    <t>600 Student capacity on the Lincoln Trail Site and demolition of existing school., to replace existing Lincoln Trail Elementary</t>
  </si>
  <si>
    <t>Major Renovation to include; windows, doors, frames and hardware, roof replacement to include block house, and accessories, electric, plumbing, ADA access, site improvement, roadway improvements to provide additional access and student safety, security upgrades, asphalt paving, sewer and storm water upgrades, with internal program reconfiguration to meet KDE model program for a 850 student middle school.</t>
  </si>
  <si>
    <t>1786/1579</t>
  </si>
  <si>
    <t>1564/1165</t>
  </si>
  <si>
    <t>992//967</t>
  </si>
  <si>
    <t>532/903</t>
  </si>
  <si>
    <t>787/804</t>
  </si>
  <si>
    <t>664/616</t>
  </si>
  <si>
    <t>582/600</t>
  </si>
  <si>
    <t>573/579</t>
  </si>
  <si>
    <t>471/600</t>
  </si>
  <si>
    <t>677/600</t>
  </si>
  <si>
    <t>587/600</t>
  </si>
  <si>
    <t>520/557</t>
  </si>
  <si>
    <t>514/500</t>
  </si>
  <si>
    <t>692/551</t>
  </si>
  <si>
    <t>696/730</t>
  </si>
  <si>
    <t>472/500</t>
  </si>
  <si>
    <t>649/875</t>
  </si>
  <si>
    <t>476/475</t>
  </si>
  <si>
    <t>432/525</t>
  </si>
  <si>
    <r>
      <t xml:space="preserve">2017 Student </t>
    </r>
    <r>
      <rPr>
        <b/>
        <u/>
        <sz val="10"/>
        <rFont val="TIMES NEW ROMAN"/>
        <family val="1"/>
      </rPr>
      <t xml:space="preserve">Enrollment </t>
    </r>
    <r>
      <rPr>
        <b/>
        <sz val="10"/>
        <rFont val="Times New Roman"/>
        <family val="1"/>
      </rPr>
      <t>Capacity</t>
    </r>
  </si>
  <si>
    <t>PS-K Center</t>
  </si>
  <si>
    <t>1-5 Center</t>
  </si>
  <si>
    <t>294/375</t>
  </si>
  <si>
    <r>
      <t xml:space="preserve">Major Renovation to the 1966, 1969, and 1985 portions of the building to include; Windows, doors, frames and hardware, roof replacement, interior finishes and accessories, electric, plumbing, ADA access, fire alarm, suppression and annunciation, site improvements, security upgrades, &amp; freshman wing HVAC, cafeteria and kitchen renovation, with internal program reconfiguration to meet KDE model program for a 2000 student high school </t>
    </r>
    <r>
      <rPr>
        <i/>
        <sz val="10"/>
        <rFont val="Times New Roman"/>
        <family val="1"/>
      </rPr>
      <t xml:space="preserve">The 1995 portion of the building to include; life safety and security upgrades, HVAC replacement, ADA upgrade and roof replacement. </t>
    </r>
  </si>
  <si>
    <t>College View Alternative School</t>
  </si>
  <si>
    <r>
      <t xml:space="preserve">Major Renovation to the 1967, 1968 and 1971 portions of the building to include; HVAC Replacement, windows, doors, frames and hardware, roof replacement, interior finishes and accessories, electric, plumbing, ADA access, fire alarm, suppression and annunciation, site improvement, security upgrades, asphalt paving. </t>
    </r>
    <r>
      <rPr>
        <i/>
        <sz val="10"/>
        <rFont val="Times New Roman"/>
        <family val="1"/>
      </rPr>
      <t xml:space="preserve">The 1992 portion of the building to include; life safety and security upgrades, HVAC replacement, ADA upgrade and roof replacement. </t>
    </r>
  </si>
  <si>
    <t>Major renovation to include: ADA compliance, Life Safety, Lighting and Mechanical.</t>
  </si>
  <si>
    <r>
      <t xml:space="preserve">DISTRICT "SHELL" SUBMISSION DATE: 1/18/17 after clarification back to A/E 1/25/17 </t>
    </r>
    <r>
      <rPr>
        <b/>
        <sz val="9"/>
        <rFont val="Times New Roman"/>
        <family val="1"/>
      </rPr>
      <t xml:space="preserve">(delete following Hearing) - </t>
    </r>
  </si>
  <si>
    <r>
      <t xml:space="preserve">KDE "SHELL" RESUBMISSION DATE: A/E edits 2/3/17 - KDE rec. 2/8/17  </t>
    </r>
    <r>
      <rPr>
        <b/>
        <sz val="9"/>
        <rFont val="Times New Roman"/>
        <family val="1"/>
      </rPr>
      <t>(delete following Hearing)</t>
    </r>
  </si>
  <si>
    <r>
      <t xml:space="preserve">East </t>
    </r>
    <r>
      <rPr>
        <sz val="10"/>
        <color rgb="FFFF0000"/>
        <rFont val="Times New Roman"/>
        <family val="1"/>
      </rPr>
      <t xml:space="preserve">Hardin </t>
    </r>
    <r>
      <rPr>
        <sz val="10"/>
        <rFont val="Times New Roman"/>
        <family val="1"/>
      </rPr>
      <t>Middle School</t>
    </r>
  </si>
  <si>
    <r>
      <t xml:space="preserve">Major Renovation to the 1972 and 1973 portions of the building to include; doors, frames and hardware, windows, roof replacement, interior finishes and accessories, electric, plumbing, ADA access, fire alarm, suppression and annunciation, interior walls, site improvements, security upgrades, with internal program reconfiguration to meet KDE model program for a </t>
    </r>
    <r>
      <rPr>
        <sz val="10"/>
        <color rgb="FFFF0000"/>
        <rFont val="Times New Roman"/>
        <family val="1"/>
      </rPr>
      <t>750 student</t>
    </r>
    <r>
      <rPr>
        <sz val="10"/>
        <rFont val="Times New Roman"/>
        <family val="1"/>
      </rPr>
      <t xml:space="preserve"> elementary school. </t>
    </r>
    <r>
      <rPr>
        <i/>
        <sz val="10"/>
        <rFont val="Times New Roman"/>
        <family val="1"/>
      </rPr>
      <t xml:space="preserve">The 1992 portion of the building to include; life safety and security upgrades, HVAC replacement, ADA upgrade and roof replacement. </t>
    </r>
  </si>
  <si>
    <r>
      <t xml:space="preserve">Major Renovation to include; windows, doors, frames and hardware, roof replacement, and accessories, electric, plumbing, ADA access, fire alarm, suppression and annunciation, site improvement, security upgrades, asphalt paving, with internal program reconfiguration to meet KDE model program for a </t>
    </r>
    <r>
      <rPr>
        <sz val="10"/>
        <color rgb="FFFF0000"/>
        <rFont val="Times New Roman"/>
        <family val="1"/>
      </rPr>
      <t xml:space="preserve">650 student </t>
    </r>
    <r>
      <rPr>
        <sz val="10"/>
        <rFont val="Times New Roman"/>
        <family val="1"/>
      </rPr>
      <t>middle school.</t>
    </r>
  </si>
  <si>
    <r>
      <t xml:space="preserve">Major Renovation to include; roof replacement, fire protection and annunciation systems, ADA accessibility, security upgrades, with internal program reconfiguration to meet KDE model program for a </t>
    </r>
    <r>
      <rPr>
        <sz val="10"/>
        <color rgb="FFFF0000"/>
        <rFont val="Times New Roman"/>
        <family val="1"/>
      </rPr>
      <t xml:space="preserve">600 student </t>
    </r>
    <r>
      <rPr>
        <sz val="10"/>
        <rFont val="Times New Roman"/>
        <family val="1"/>
      </rPr>
      <t>middle school.</t>
    </r>
  </si>
  <si>
    <r>
      <t xml:space="preserve">Major Renovation to include; partial roof replacement, fire alarm, suppression and annunciation ADA accessibility, security upgrades, with internal program reconfiguration to meet KDE model program for a </t>
    </r>
    <r>
      <rPr>
        <sz val="10"/>
        <color rgb="FFFF0000"/>
        <rFont val="Times New Roman"/>
        <family val="1"/>
      </rPr>
      <t xml:space="preserve">700 student </t>
    </r>
    <r>
      <rPr>
        <sz val="10"/>
        <rFont val="Times New Roman"/>
        <family val="1"/>
      </rPr>
      <t>middle school.</t>
    </r>
  </si>
  <si>
    <r>
      <t xml:space="preserve">Major Renovation to include;  interior finishes &amp; accessories, windows, doors, frames and hardware, ADA access, fire alarm, and annunciation, site improvements, asphalt paving, security upgrades, with internal program reconfiguration to meet KDE model program for a </t>
    </r>
    <r>
      <rPr>
        <sz val="10"/>
        <color rgb="FFFF0000"/>
        <rFont val="Times New Roman"/>
        <family val="1"/>
      </rPr>
      <t>550 student</t>
    </r>
    <r>
      <rPr>
        <sz val="10"/>
        <rFont val="Times New Roman"/>
        <family val="1"/>
      </rPr>
      <t xml:space="preserve"> elementary school.</t>
    </r>
  </si>
  <si>
    <r>
      <t xml:space="preserve">Major Renovation to the 1981 portion of the building to include; windows, doors, frames and hardware, roof replacement, interior finishes and accessories, electric, plumbing, ADA access, fire alarm, suppression and annunciation, site improvement, security upgrades, with internal program reconfiguration to meet KDE model program for a </t>
    </r>
    <r>
      <rPr>
        <sz val="10"/>
        <color rgb="FFFF0000"/>
        <rFont val="Times New Roman"/>
        <family val="1"/>
      </rPr>
      <t>750 student</t>
    </r>
    <r>
      <rPr>
        <sz val="10"/>
        <rFont val="Times New Roman"/>
        <family val="1"/>
      </rPr>
      <t xml:space="preserve"> elementary school. </t>
    </r>
    <r>
      <rPr>
        <i/>
        <sz val="10"/>
        <rFont val="Times New Roman"/>
        <family val="1"/>
      </rPr>
      <t xml:space="preserve">The 1991 portion of the building to include; life safety and security upgrades, HVAC replacement, ADA upgrade and roof replacement. </t>
    </r>
  </si>
  <si>
    <r>
      <t xml:space="preserve">Major Renovation to include; HVAC Replacement, ADA access, fire alarm, suppression and annunciation, site improvement, security upgrades, with internal program reconfiguration to meet KDE model program for a </t>
    </r>
    <r>
      <rPr>
        <sz val="10"/>
        <color rgb="FFFF0000"/>
        <rFont val="Times New Roman"/>
        <family val="1"/>
      </rPr>
      <t>500 student</t>
    </r>
    <r>
      <rPr>
        <sz val="10"/>
        <rFont val="Times New Roman"/>
        <family val="1"/>
      </rPr>
      <t xml:space="preserve"> elementary school.</t>
    </r>
  </si>
  <si>
    <t>Greg Dunbar comments and changes in red and with tag notes</t>
  </si>
  <si>
    <t>Alternative School adjustment noted in blue with tag notes</t>
  </si>
  <si>
    <t>300/750</t>
  </si>
</sst>
</file>

<file path=xl/styles.xml><?xml version="1.0" encoding="utf-8"?>
<styleSheet xmlns="http://schemas.openxmlformats.org/spreadsheetml/2006/main">
  <numFmts count="2">
    <numFmt numFmtId="44" formatCode="_(&quot;$&quot;* #,##0.00_);_(&quot;$&quot;* \(#,##0.00\);_(&quot;$&quot;* &quot;-&quot;??_);_(@_)"/>
    <numFmt numFmtId="164" formatCode="&quot;$&quot;#,##0"/>
  </numFmts>
  <fonts count="29">
    <font>
      <sz val="10"/>
      <name val="Arial"/>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b/>
      <u/>
      <sz val="10"/>
      <name val="TIMES NEW ROMAN"/>
      <family val="1"/>
    </font>
    <font>
      <sz val="8"/>
      <name val="Times New Roman"/>
      <family val="1"/>
    </font>
    <font>
      <b/>
      <sz val="10"/>
      <color indexed="10"/>
      <name val="Arial"/>
      <family val="2"/>
    </font>
    <font>
      <sz val="10"/>
      <name val="Arial"/>
      <family val="2"/>
    </font>
    <font>
      <b/>
      <sz val="10"/>
      <name val="Arial"/>
      <family val="2"/>
    </font>
    <font>
      <b/>
      <sz val="9"/>
      <name val="Times New Roman"/>
      <family val="1"/>
    </font>
    <font>
      <sz val="10"/>
      <color rgb="FF00B050"/>
      <name val="Arial"/>
      <family val="2"/>
    </font>
    <font>
      <sz val="10"/>
      <name val="Arial"/>
      <family val="2"/>
    </font>
    <font>
      <sz val="10"/>
      <color rgb="FF0F243E"/>
      <name val="Arial"/>
      <family val="2"/>
    </font>
    <font>
      <sz val="7"/>
      <color rgb="FF0F243E"/>
      <name val="Times New Roman"/>
      <family val="1"/>
    </font>
    <font>
      <sz val="11"/>
      <name val="Calibri"/>
      <family val="2"/>
      <scheme val="minor"/>
    </font>
    <font>
      <sz val="10"/>
      <color indexed="12"/>
      <name val="Times New Roman"/>
      <family val="1"/>
    </font>
    <font>
      <sz val="9"/>
      <color indexed="12"/>
      <name val="Times New Roman"/>
      <family val="1"/>
    </font>
    <font>
      <sz val="12"/>
      <name val="Times New Roman"/>
      <family val="1"/>
    </font>
    <font>
      <sz val="9"/>
      <name val="Times New Roman"/>
      <family val="1"/>
    </font>
    <font>
      <sz val="8"/>
      <name val="Arial"/>
      <family val="2"/>
    </font>
    <font>
      <i/>
      <sz val="10"/>
      <name val="Times New Roman"/>
      <family val="1"/>
    </font>
    <font>
      <strike/>
      <sz val="10"/>
      <name val="Times New Roman"/>
      <family val="1"/>
    </font>
    <font>
      <sz val="12"/>
      <color rgb="FFFF0000"/>
      <name val="Times New Roman"/>
      <family val="1"/>
    </font>
    <font>
      <sz val="10"/>
      <color rgb="FFFF0000"/>
      <name val="Times New Roman"/>
      <family val="1"/>
    </font>
    <font>
      <sz val="10"/>
      <color rgb="FFFF0000"/>
      <name val="Arial"/>
      <family val="2"/>
    </font>
    <font>
      <sz val="12"/>
      <color rgb="FF0070C0"/>
      <name val="Times New Roman"/>
      <family val="1"/>
    </font>
    <font>
      <b/>
      <sz val="10"/>
      <color rgb="FF0070C0"/>
      <name val="Times New Roman"/>
      <family val="1"/>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9" fontId="13" fillId="0" borderId="0" applyFont="0" applyFill="0" applyBorder="0" applyAlignment="0" applyProtection="0"/>
    <xf numFmtId="44" fontId="13" fillId="0" borderId="0" applyFont="0" applyFill="0" applyBorder="0" applyAlignment="0" applyProtection="0"/>
    <xf numFmtId="0" fontId="9" fillId="0" borderId="0"/>
    <xf numFmtId="0" fontId="9" fillId="0" borderId="0"/>
  </cellStyleXfs>
  <cellXfs count="158">
    <xf numFmtId="0" fontId="0" fillId="0" borderId="0" xfId="0"/>
    <xf numFmtId="49" fontId="2" fillId="0" borderId="0" xfId="0" applyNumberFormat="1" applyFont="1" applyAlignment="1">
      <alignment horizontal="left"/>
    </xf>
    <xf numFmtId="49" fontId="3" fillId="0" borderId="0" xfId="0" applyNumberFormat="1" applyFont="1" applyAlignment="1">
      <alignment horizontal="center"/>
    </xf>
    <xf numFmtId="0" fontId="3" fillId="0" borderId="0" xfId="0" applyFont="1"/>
    <xf numFmtId="49" fontId="4" fillId="0" borderId="0" xfId="0" applyNumberFormat="1" applyFont="1" applyAlignment="1">
      <alignment horizontal="left"/>
    </xf>
    <xf numFmtId="0" fontId="4" fillId="0" borderId="0" xfId="0" applyFont="1"/>
    <xf numFmtId="0" fontId="2" fillId="0" borderId="0" xfId="0" applyFont="1"/>
    <xf numFmtId="49" fontId="4" fillId="0" borderId="0" xfId="0" applyNumberFormat="1" applyFont="1" applyAlignment="1">
      <alignment horizontal="center"/>
    </xf>
    <xf numFmtId="0" fontId="2" fillId="0" borderId="1" xfId="0" applyFont="1" applyBorder="1"/>
    <xf numFmtId="49" fontId="2" fillId="0" borderId="2" xfId="0" applyNumberFormat="1" applyFont="1" applyBorder="1" applyAlignment="1">
      <alignment horizontal="center"/>
    </xf>
    <xf numFmtId="0" fontId="2" fillId="0" borderId="2" xfId="0" applyFont="1" applyBorder="1"/>
    <xf numFmtId="49" fontId="5" fillId="0" borderId="0" xfId="0" applyNumberFormat="1" applyFont="1" applyBorder="1" applyAlignment="1">
      <alignment horizontal="center"/>
    </xf>
    <xf numFmtId="0" fontId="5" fillId="0" borderId="0" xfId="0" applyFont="1" applyBorder="1"/>
    <xf numFmtId="0" fontId="4" fillId="0" borderId="0" xfId="0" applyFont="1" applyBorder="1"/>
    <xf numFmtId="49" fontId="4" fillId="0" borderId="0" xfId="0" applyNumberFormat="1" applyFont="1" applyBorder="1" applyAlignment="1">
      <alignment horizontal="center"/>
    </xf>
    <xf numFmtId="49" fontId="7" fillId="0" borderId="0" xfId="0" applyNumberFormat="1"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left"/>
    </xf>
    <xf numFmtId="0" fontId="3" fillId="0" borderId="0" xfId="0" applyFont="1" applyBorder="1"/>
    <xf numFmtId="49" fontId="5" fillId="0" borderId="4" xfId="0" applyNumberFormat="1" applyFont="1" applyBorder="1" applyAlignment="1">
      <alignment horizontal="left"/>
    </xf>
    <xf numFmtId="49" fontId="5" fillId="0" borderId="5" xfId="0" applyNumberFormat="1" applyFont="1" applyBorder="1" applyAlignment="1">
      <alignment horizontal="center"/>
    </xf>
    <xf numFmtId="0" fontId="5" fillId="0" borderId="5" xfId="0" applyFont="1" applyBorder="1"/>
    <xf numFmtId="0" fontId="8" fillId="0" borderId="0" xfId="0" applyFont="1"/>
    <xf numFmtId="0" fontId="9" fillId="0" borderId="0" xfId="0" applyFont="1"/>
    <xf numFmtId="0" fontId="5" fillId="0" borderId="0" xfId="0" applyFont="1" applyBorder="1" applyAlignment="1">
      <alignment wrapText="1"/>
    </xf>
    <xf numFmtId="0" fontId="10" fillId="0" borderId="0" xfId="0" applyFont="1"/>
    <xf numFmtId="0" fontId="12" fillId="0" borderId="0" xfId="0" applyFont="1"/>
    <xf numFmtId="0" fontId="4" fillId="0" borderId="0" xfId="0" applyFont="1" applyFill="1" applyBorder="1"/>
    <xf numFmtId="0" fontId="3" fillId="0" borderId="0" xfId="0" applyFont="1" applyFill="1"/>
    <xf numFmtId="0" fontId="4" fillId="0" borderId="0" xfId="0" applyFont="1" applyFill="1"/>
    <xf numFmtId="0" fontId="5" fillId="0" borderId="0" xfId="0" applyFont="1" applyFill="1"/>
    <xf numFmtId="0" fontId="5" fillId="0" borderId="0" xfId="0" applyFont="1" applyFill="1" applyAlignment="1">
      <alignment horizontal="center" wrapText="1"/>
    </xf>
    <xf numFmtId="0" fontId="9" fillId="0" borderId="0" xfId="0" applyFont="1" applyFill="1"/>
    <xf numFmtId="0" fontId="4" fillId="0" borderId="0" xfId="0" applyFont="1" applyFill="1" applyAlignment="1">
      <alignment horizontal="right"/>
    </xf>
    <xf numFmtId="0" fontId="2" fillId="0" borderId="2" xfId="0" applyFont="1" applyFill="1" applyBorder="1"/>
    <xf numFmtId="0" fontId="2" fillId="0" borderId="3" xfId="0" applyFont="1" applyFill="1" applyBorder="1"/>
    <xf numFmtId="164" fontId="4" fillId="0" borderId="0" xfId="0" applyNumberFormat="1" applyFont="1" applyFill="1"/>
    <xf numFmtId="164" fontId="4" fillId="0" borderId="0" xfId="0" applyNumberFormat="1" applyFont="1" applyFill="1" applyBorder="1"/>
    <xf numFmtId="0" fontId="9" fillId="0" borderId="0" xfId="0" applyFont="1" applyFill="1" applyAlignment="1">
      <alignment wrapText="1"/>
    </xf>
    <xf numFmtId="9" fontId="4" fillId="0" borderId="0" xfId="0" applyNumberFormat="1" applyFont="1" applyFill="1" applyBorder="1"/>
    <xf numFmtId="3" fontId="4" fillId="0" borderId="0" xfId="0" applyNumberFormat="1" applyFont="1" applyFill="1" applyBorder="1"/>
    <xf numFmtId="0" fontId="3" fillId="0" borderId="0" xfId="0" applyFont="1" applyFill="1" applyBorder="1"/>
    <xf numFmtId="164" fontId="4" fillId="0" borderId="0" xfId="0" applyNumberFormat="1" applyFont="1" applyFill="1" applyBorder="1" applyAlignment="1">
      <alignment horizontal="right"/>
    </xf>
    <xf numFmtId="0" fontId="9" fillId="0" borderId="0" xfId="0" applyFont="1" applyFill="1" applyAlignment="1"/>
    <xf numFmtId="0" fontId="5" fillId="0" borderId="5" xfId="0" applyFont="1" applyFill="1" applyBorder="1"/>
    <xf numFmtId="0" fontId="14" fillId="0" borderId="0" xfId="0" applyFont="1" applyAlignment="1">
      <alignment horizontal="left" vertical="center" indent="4"/>
    </xf>
    <xf numFmtId="44" fontId="0" fillId="0" borderId="0" xfId="2" applyFont="1"/>
    <xf numFmtId="49" fontId="5" fillId="0" borderId="0" xfId="0" applyNumberFormat="1" applyFont="1" applyAlignment="1">
      <alignment horizontal="center"/>
    </xf>
    <xf numFmtId="0" fontId="4" fillId="0" borderId="0" xfId="3" applyFont="1" applyFill="1" applyBorder="1"/>
    <xf numFmtId="3" fontId="4" fillId="0" borderId="0" xfId="3" applyNumberFormat="1" applyFont="1" applyFill="1" applyBorder="1"/>
    <xf numFmtId="164" fontId="4" fillId="0" borderId="0" xfId="3" applyNumberFormat="1" applyFont="1" applyFill="1" applyBorder="1"/>
    <xf numFmtId="3" fontId="4" fillId="0" borderId="0" xfId="3" applyNumberFormat="1" applyFont="1" applyFill="1" applyAlignment="1">
      <alignment horizontal="right"/>
    </xf>
    <xf numFmtId="0" fontId="4" fillId="0" borderId="0" xfId="3" applyFont="1" applyFill="1"/>
    <xf numFmtId="164" fontId="4" fillId="0" borderId="0" xfId="3" applyNumberFormat="1" applyFont="1" applyFill="1" applyAlignment="1">
      <alignment horizontal="right"/>
    </xf>
    <xf numFmtId="0" fontId="4" fillId="0" borderId="0" xfId="3" applyFont="1" applyFill="1" applyBorder="1" applyAlignment="1">
      <alignment horizontal="center"/>
    </xf>
    <xf numFmtId="0" fontId="4" fillId="0" borderId="0" xfId="3" applyFont="1" applyFill="1" applyAlignment="1">
      <alignment horizontal="center"/>
    </xf>
    <xf numFmtId="0" fontId="4" fillId="0" borderId="0" xfId="4" applyFont="1" applyFill="1" applyBorder="1" applyAlignment="1">
      <alignment horizontal="center"/>
    </xf>
    <xf numFmtId="0" fontId="4" fillId="0" borderId="0" xfId="4" applyFont="1" applyFill="1" applyBorder="1"/>
    <xf numFmtId="3" fontId="4" fillId="0" borderId="0" xfId="4" applyNumberFormat="1" applyFont="1" applyFill="1" applyBorder="1"/>
    <xf numFmtId="164" fontId="4" fillId="0" borderId="0" xfId="4" applyNumberFormat="1" applyFont="1" applyFill="1" applyBorder="1"/>
    <xf numFmtId="49" fontId="7" fillId="0" borderId="0" xfId="0" applyNumberFormat="1" applyFont="1" applyAlignment="1">
      <alignment horizontal="left"/>
    </xf>
    <xf numFmtId="49" fontId="4" fillId="0" borderId="0" xfId="4" applyNumberFormat="1" applyFont="1" applyFill="1" applyBorder="1" applyAlignment="1">
      <alignment horizontal="center"/>
    </xf>
    <xf numFmtId="0" fontId="4" fillId="0" borderId="0" xfId="4" applyFont="1" applyFill="1"/>
    <xf numFmtId="164" fontId="4" fillId="0" borderId="0" xfId="4" applyNumberFormat="1" applyFont="1" applyFill="1" applyBorder="1" applyAlignment="1">
      <alignment horizontal="right"/>
    </xf>
    <xf numFmtId="0" fontId="4" fillId="0" borderId="0" xfId="4" applyFont="1" applyFill="1" applyBorder="1" applyAlignment="1">
      <alignment wrapText="1"/>
    </xf>
    <xf numFmtId="0" fontId="4" fillId="0" borderId="0" xfId="4" applyFont="1" applyFill="1" applyBorder="1" applyAlignment="1"/>
    <xf numFmtId="9" fontId="4" fillId="0" borderId="0" xfId="4" applyNumberFormat="1" applyFont="1" applyFill="1" applyBorder="1"/>
    <xf numFmtId="9" fontId="4" fillId="0" borderId="0" xfId="4" applyNumberFormat="1" applyFont="1" applyFill="1"/>
    <xf numFmtId="164" fontId="4" fillId="0" borderId="0" xfId="4" applyNumberFormat="1" applyFont="1" applyFill="1" applyBorder="1" applyAlignment="1">
      <alignment horizontal="right" wrapText="1"/>
    </xf>
    <xf numFmtId="49" fontId="4" fillId="0" borderId="0" xfId="4" applyNumberFormat="1" applyFont="1" applyFill="1" applyAlignment="1">
      <alignment horizontal="center"/>
    </xf>
    <xf numFmtId="164" fontId="4" fillId="0" borderId="0" xfId="4" applyNumberFormat="1" applyFont="1" applyFill="1" applyAlignment="1">
      <alignment horizontal="right"/>
    </xf>
    <xf numFmtId="49" fontId="4" fillId="0" borderId="0" xfId="3" applyNumberFormat="1" applyFont="1" applyFill="1" applyAlignment="1">
      <alignment horizontal="center"/>
    </xf>
    <xf numFmtId="3" fontId="4" fillId="0" borderId="0" xfId="3" applyNumberFormat="1" applyFont="1" applyFill="1"/>
    <xf numFmtId="49" fontId="4" fillId="0" borderId="0" xfId="3" applyNumberFormat="1" applyFont="1" applyFill="1" applyBorder="1" applyAlignment="1">
      <alignment horizontal="center"/>
    </xf>
    <xf numFmtId="9" fontId="4" fillId="0" borderId="0" xfId="3" applyNumberFormat="1" applyFont="1" applyFill="1" applyBorder="1"/>
    <xf numFmtId="0" fontId="16" fillId="0" borderId="0" xfId="0" applyFont="1" applyFill="1"/>
    <xf numFmtId="9" fontId="4" fillId="0" borderId="0" xfId="3" applyNumberFormat="1" applyFont="1" applyFill="1"/>
    <xf numFmtId="0" fontId="5" fillId="0" borderId="0" xfId="3" applyFont="1" applyFill="1"/>
    <xf numFmtId="0" fontId="0" fillId="0" borderId="0" xfId="0" applyAlignment="1"/>
    <xf numFmtId="0" fontId="18" fillId="0" borderId="0" xfId="0" applyFont="1"/>
    <xf numFmtId="3" fontId="19" fillId="0" borderId="8" xfId="0" applyNumberFormat="1" applyFont="1" applyBorder="1"/>
    <xf numFmtId="0" fontId="19" fillId="0" borderId="8" xfId="0" applyFont="1" applyBorder="1"/>
    <xf numFmtId="0" fontId="11" fillId="0" borderId="8" xfId="0" applyFont="1" applyBorder="1" applyAlignment="1"/>
    <xf numFmtId="0" fontId="11" fillId="0" borderId="9" xfId="0" applyFont="1" applyBorder="1" applyAlignment="1"/>
    <xf numFmtId="0" fontId="19" fillId="0" borderId="0" xfId="0" applyFont="1"/>
    <xf numFmtId="3" fontId="19" fillId="0" borderId="0" xfId="0" applyNumberFormat="1" applyFont="1" applyBorder="1"/>
    <xf numFmtId="49" fontId="1" fillId="0" borderId="11" xfId="0" applyNumberFormat="1" applyFont="1" applyBorder="1" applyAlignment="1"/>
    <xf numFmtId="9" fontId="4" fillId="0" borderId="0" xfId="0" applyNumberFormat="1" applyFont="1" applyFill="1" applyBorder="1" applyAlignment="1"/>
    <xf numFmtId="0" fontId="17" fillId="0" borderId="0" xfId="0" applyFont="1" applyBorder="1"/>
    <xf numFmtId="0" fontId="1" fillId="0" borderId="11" xfId="0" applyFont="1" applyBorder="1" applyAlignment="1"/>
    <xf numFmtId="0" fontId="1" fillId="0" borderId="0" xfId="0" applyFont="1" applyAlignment="1"/>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4" fillId="0" borderId="0" xfId="3" applyFont="1" applyFill="1" applyAlignment="1">
      <alignment wrapText="1"/>
    </xf>
    <xf numFmtId="0" fontId="4" fillId="0" borderId="0" xfId="4" applyFont="1" applyFill="1" applyAlignment="1">
      <alignment wrapText="1"/>
    </xf>
    <xf numFmtId="0" fontId="4" fillId="0" borderId="0" xfId="0" applyFont="1" applyBorder="1" applyAlignment="1">
      <alignment wrapText="1"/>
    </xf>
    <xf numFmtId="0" fontId="9" fillId="0" borderId="0" xfId="0" applyFont="1" applyAlignment="1">
      <alignment wrapText="1"/>
    </xf>
    <xf numFmtId="49" fontId="20" fillId="0" borderId="0" xfId="0" applyNumberFormat="1" applyFont="1" applyAlignment="1">
      <alignment horizontal="left"/>
    </xf>
    <xf numFmtId="49" fontId="20" fillId="0" borderId="0" xfId="0" applyNumberFormat="1" applyFont="1" applyAlignment="1">
      <alignment horizontal="center"/>
    </xf>
    <xf numFmtId="0" fontId="20" fillId="0" borderId="0" xfId="0" applyFont="1"/>
    <xf numFmtId="3" fontId="20" fillId="0" borderId="0" xfId="0" applyNumberFormat="1" applyFont="1"/>
    <xf numFmtId="0" fontId="7" fillId="0" borderId="0" xfId="0" applyFont="1" applyFill="1" applyAlignment="1">
      <alignment horizontal="center" wrapText="1"/>
    </xf>
    <xf numFmtId="9" fontId="7" fillId="0" borderId="0" xfId="0" applyNumberFormat="1" applyFont="1" applyFill="1" applyAlignment="1">
      <alignment horizontal="center"/>
    </xf>
    <xf numFmtId="9" fontId="7" fillId="0" borderId="0" xfId="1" applyNumberFormat="1" applyFont="1" applyFill="1"/>
    <xf numFmtId="1" fontId="7" fillId="0" borderId="0" xfId="0" applyNumberFormat="1" applyFont="1" applyFill="1" applyAlignment="1">
      <alignment horizontal="center"/>
    </xf>
    <xf numFmtId="9" fontId="21" fillId="0" borderId="0" xfId="0" applyNumberFormat="1" applyFont="1" applyFill="1"/>
    <xf numFmtId="0" fontId="21" fillId="0" borderId="0" xfId="0" applyFont="1" applyFill="1"/>
    <xf numFmtId="9" fontId="7" fillId="0" borderId="0" xfId="0" applyNumberFormat="1" applyFont="1" applyFill="1"/>
    <xf numFmtId="0" fontId="7" fillId="0" borderId="0" xfId="0" applyFont="1" applyFill="1"/>
    <xf numFmtId="0" fontId="4" fillId="0" borderId="0" xfId="0" applyFont="1" applyFill="1" applyAlignment="1">
      <alignment horizontal="center"/>
    </xf>
    <xf numFmtId="164" fontId="4" fillId="0" borderId="0" xfId="0" applyNumberFormat="1" applyFont="1" applyBorder="1"/>
    <xf numFmtId="164" fontId="4" fillId="0" borderId="0" xfId="3" applyNumberFormat="1" applyFont="1" applyFill="1" applyAlignment="1">
      <alignment horizontal="right" wrapText="1"/>
    </xf>
    <xf numFmtId="3" fontId="4" fillId="0" borderId="0" xfId="0" applyNumberFormat="1" applyFont="1" applyBorder="1"/>
    <xf numFmtId="9" fontId="4" fillId="0" borderId="0" xfId="0" applyNumberFormat="1" applyFont="1" applyBorder="1"/>
    <xf numFmtId="3" fontId="20" fillId="0" borderId="0" xfId="0" applyNumberFormat="1" applyFont="1" applyFill="1" applyBorder="1"/>
    <xf numFmtId="0" fontId="20" fillId="0" borderId="0" xfId="0" applyFont="1" applyBorder="1"/>
    <xf numFmtId="0" fontId="20" fillId="0" borderId="0" xfId="0" applyFont="1" applyFill="1" applyBorder="1" applyAlignment="1">
      <alignment horizontal="center"/>
    </xf>
    <xf numFmtId="0" fontId="20" fillId="0" borderId="0" xfId="0" applyFont="1" applyFill="1" applyBorder="1"/>
    <xf numFmtId="9" fontId="20" fillId="0" borderId="0" xfId="0" applyNumberFormat="1" applyFont="1" applyFill="1" applyBorder="1"/>
    <xf numFmtId="0" fontId="4" fillId="0" borderId="0" xfId="0" applyFont="1" applyFill="1" applyBorder="1" applyAlignment="1">
      <alignment wrapText="1"/>
    </xf>
    <xf numFmtId="164" fontId="23" fillId="0" borderId="0" xfId="4" applyNumberFormat="1" applyFont="1" applyFill="1" applyBorder="1" applyAlignment="1">
      <alignment horizontal="right"/>
    </xf>
    <xf numFmtId="164" fontId="5" fillId="0" borderId="6" xfId="0" applyNumberFormat="1" applyFont="1" applyFill="1" applyBorder="1"/>
    <xf numFmtId="0" fontId="4" fillId="0" borderId="0" xfId="0" applyFont="1" applyFill="1" applyAlignment="1">
      <alignment horizontal="left"/>
    </xf>
    <xf numFmtId="49" fontId="25" fillId="0" borderId="0" xfId="0" applyNumberFormat="1" applyFont="1" applyBorder="1" applyAlignment="1">
      <alignment horizontal="center"/>
    </xf>
    <xf numFmtId="49" fontId="25" fillId="0" borderId="0" xfId="4" applyNumberFormat="1" applyFont="1" applyFill="1" applyBorder="1" applyAlignment="1">
      <alignment horizontal="center"/>
    </xf>
    <xf numFmtId="0" fontId="25" fillId="0" borderId="0" xfId="4" applyFont="1" applyFill="1" applyBorder="1"/>
    <xf numFmtId="3" fontId="25" fillId="0" borderId="0" xfId="4" applyNumberFormat="1" applyFont="1" applyFill="1" applyBorder="1"/>
    <xf numFmtId="9" fontId="25" fillId="0" borderId="0" xfId="4" applyNumberFormat="1" applyFont="1" applyFill="1" applyBorder="1"/>
    <xf numFmtId="164" fontId="25" fillId="0" borderId="0" xfId="4" applyNumberFormat="1" applyFont="1" applyFill="1" applyBorder="1" applyAlignment="1">
      <alignment horizontal="right"/>
    </xf>
    <xf numFmtId="0" fontId="26" fillId="0" borderId="0" xfId="0" applyFont="1"/>
    <xf numFmtId="0" fontId="26" fillId="0" borderId="0" xfId="0" applyFont="1" applyFill="1"/>
    <xf numFmtId="164" fontId="25" fillId="0" borderId="0" xfId="4" applyNumberFormat="1" applyFont="1" applyFill="1" applyAlignment="1">
      <alignment horizontal="right"/>
    </xf>
    <xf numFmtId="0" fontId="25" fillId="0" borderId="0" xfId="0" applyFont="1" applyBorder="1"/>
    <xf numFmtId="0" fontId="25" fillId="0" borderId="0" xfId="0" applyFont="1" applyFill="1" applyBorder="1"/>
    <xf numFmtId="164" fontId="25" fillId="0" borderId="0" xfId="0" applyNumberFormat="1" applyFont="1" applyFill="1" applyBorder="1"/>
    <xf numFmtId="164" fontId="28" fillId="0" borderId="0" xfId="3" applyNumberFormat="1" applyFont="1" applyFill="1" applyAlignment="1">
      <alignment horizontal="right" wrapText="1"/>
    </xf>
    <xf numFmtId="0" fontId="4" fillId="0" borderId="0" xfId="3" applyFont="1" applyFill="1" applyAlignment="1">
      <alignment wrapText="1"/>
    </xf>
    <xf numFmtId="0" fontId="4" fillId="0" borderId="0" xfId="4" applyFont="1" applyFill="1" applyAlignment="1">
      <alignment wrapText="1"/>
    </xf>
    <xf numFmtId="0" fontId="25" fillId="0" borderId="0" xfId="0" applyFont="1" applyFill="1" applyAlignment="1">
      <alignment horizontal="left" wrapText="1"/>
    </xf>
    <xf numFmtId="0" fontId="4" fillId="0" borderId="0" xfId="4" applyFont="1" applyFill="1" applyBorder="1" applyAlignment="1">
      <alignment horizontal="left" wrapText="1"/>
    </xf>
    <xf numFmtId="0" fontId="4" fillId="0" borderId="0" xfId="0" applyFont="1" applyBorder="1" applyAlignment="1">
      <alignment horizontal="left"/>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 fillId="2" borderId="1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11" fillId="0" borderId="10" xfId="0" applyFont="1" applyBorder="1" applyAlignment="1">
      <alignment horizontal="left"/>
    </xf>
    <xf numFmtId="0" fontId="11" fillId="0" borderId="11" xfId="0" applyFont="1" applyBorder="1" applyAlignment="1">
      <alignment horizontal="left"/>
    </xf>
    <xf numFmtId="0" fontId="4" fillId="0" borderId="0" xfId="0" applyFont="1" applyBorder="1" applyAlignment="1">
      <alignment wrapText="1"/>
    </xf>
    <xf numFmtId="0" fontId="9" fillId="0" borderId="0" xfId="0" applyFont="1" applyAlignment="1">
      <alignment wrapText="1"/>
    </xf>
    <xf numFmtId="0" fontId="4" fillId="0" borderId="0" xfId="3" applyFont="1" applyFill="1" applyBorder="1" applyAlignment="1">
      <alignment vertical="center" wrapText="1"/>
    </xf>
    <xf numFmtId="0" fontId="4" fillId="0" borderId="0" xfId="3" applyFont="1" applyFill="1" applyAlignment="1">
      <alignment vertical="center" wrapText="1"/>
    </xf>
    <xf numFmtId="0" fontId="9" fillId="0" borderId="0" xfId="0" applyFont="1" applyFill="1" applyAlignment="1">
      <alignment vertical="center"/>
    </xf>
    <xf numFmtId="0" fontId="24" fillId="0" borderId="0" xfId="0" applyFont="1" applyBorder="1" applyAlignment="1">
      <alignment horizontal="left" wrapText="1"/>
    </xf>
    <xf numFmtId="0" fontId="24" fillId="0" borderId="14" xfId="0" applyFont="1" applyBorder="1" applyAlignment="1">
      <alignment horizontal="left" wrapText="1"/>
    </xf>
    <xf numFmtId="0" fontId="27" fillId="0" borderId="0" xfId="0" applyFont="1" applyBorder="1" applyAlignment="1">
      <alignment horizontal="left" wrapText="1"/>
    </xf>
    <xf numFmtId="0" fontId="27" fillId="0" borderId="14" xfId="0" applyFont="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cellXfs>
  <cellStyles count="5">
    <cellStyle name="Currency" xfId="2" builtinId="4"/>
    <cellStyle name="Normal" xfId="0" builtinId="0"/>
    <cellStyle name="Normal 2" xfId="3"/>
    <cellStyle name="Normal 3" xfId="4"/>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74"/>
  <sheetViews>
    <sheetView tabSelected="1" topLeftCell="A79" zoomScaleNormal="100" workbookViewId="0">
      <selection activeCell="Q98" sqref="Q98"/>
    </sheetView>
  </sheetViews>
  <sheetFormatPr defaultRowHeight="12.5"/>
  <cols>
    <col min="1" max="1" width="4" style="23" customWidth="1"/>
    <col min="2" max="2" width="2.81640625" style="23" customWidth="1"/>
    <col min="3" max="3" width="9.1796875" style="23"/>
    <col min="4" max="4" width="5.1796875" style="23" customWidth="1"/>
    <col min="5" max="5" width="8.81640625" style="23" customWidth="1"/>
    <col min="6" max="6" width="12.81640625" style="23" customWidth="1"/>
    <col min="7" max="7" width="5.453125" style="32" customWidth="1"/>
    <col min="8" max="8" width="10" style="32" customWidth="1"/>
    <col min="9" max="9" width="1.54296875" style="32" customWidth="1"/>
    <col min="10" max="10" width="11.1796875" style="32" customWidth="1"/>
    <col min="11" max="11" width="5.54296875" style="32" customWidth="1"/>
    <col min="12" max="12" width="5.81640625" style="32" customWidth="1"/>
    <col min="13" max="13" width="11.7265625" style="32" customWidth="1"/>
  </cols>
  <sheetData>
    <row r="1" spans="1:13" s="79" customFormat="1" ht="11.5">
      <c r="A1" s="97" t="s">
        <v>151</v>
      </c>
      <c r="B1" s="98"/>
      <c r="C1" s="99"/>
      <c r="D1" s="99"/>
      <c r="E1" s="99"/>
      <c r="F1" s="99"/>
      <c r="G1" s="100"/>
      <c r="H1" s="99"/>
      <c r="I1" s="99"/>
      <c r="J1" s="99"/>
      <c r="K1" s="99"/>
      <c r="L1" s="99"/>
      <c r="M1" s="99"/>
    </row>
    <row r="2" spans="1:13" s="79" customFormat="1" ht="12" thickBot="1">
      <c r="A2" s="97" t="s">
        <v>152</v>
      </c>
      <c r="B2" s="98"/>
      <c r="C2" s="99"/>
      <c r="D2" s="99"/>
      <c r="E2" s="99"/>
      <c r="F2" s="99"/>
      <c r="G2" s="100"/>
      <c r="H2" s="99"/>
      <c r="I2" s="99"/>
      <c r="J2" s="99"/>
      <c r="K2" s="99"/>
      <c r="L2" s="99"/>
      <c r="M2" s="99"/>
    </row>
    <row r="3" spans="1:13" s="84" customFormat="1" ht="15" customHeight="1">
      <c r="A3" s="141" t="s">
        <v>107</v>
      </c>
      <c r="B3" s="142"/>
      <c r="C3" s="142"/>
      <c r="D3" s="142"/>
      <c r="E3" s="142"/>
      <c r="F3" s="142"/>
      <c r="G3" s="80"/>
      <c r="H3" s="81"/>
      <c r="I3" s="82"/>
      <c r="J3" s="82"/>
      <c r="K3" s="82"/>
      <c r="L3" s="82"/>
      <c r="M3" s="83"/>
    </row>
    <row r="4" spans="1:13" s="84" customFormat="1" ht="15" customHeight="1">
      <c r="A4" s="143" t="s">
        <v>106</v>
      </c>
      <c r="B4" s="144"/>
      <c r="C4" s="144"/>
      <c r="D4" s="144"/>
      <c r="E4" s="144"/>
      <c r="F4" s="144"/>
      <c r="G4" s="85"/>
      <c r="H4" s="152" t="s">
        <v>161</v>
      </c>
      <c r="I4" s="152"/>
      <c r="J4" s="152"/>
      <c r="K4" s="152"/>
      <c r="L4" s="152"/>
      <c r="M4" s="153"/>
    </row>
    <row r="5" spans="1:13" s="84" customFormat="1" ht="15" customHeight="1">
      <c r="A5" s="143"/>
      <c r="B5" s="144"/>
      <c r="C5" s="144"/>
      <c r="D5" s="144"/>
      <c r="E5" s="144"/>
      <c r="F5" s="144"/>
      <c r="G5" s="85"/>
      <c r="H5" s="152"/>
      <c r="I5" s="152"/>
      <c r="J5" s="152"/>
      <c r="K5" s="152"/>
      <c r="L5" s="152"/>
      <c r="M5" s="153"/>
    </row>
    <row r="6" spans="1:13" s="84" customFormat="1" ht="15" customHeight="1">
      <c r="A6" s="143"/>
      <c r="B6" s="144"/>
      <c r="C6" s="144"/>
      <c r="D6" s="144"/>
      <c r="E6" s="144"/>
      <c r="F6" s="144"/>
      <c r="G6" s="85"/>
      <c r="H6" s="154" t="s">
        <v>162</v>
      </c>
      <c r="I6" s="154"/>
      <c r="J6" s="154"/>
      <c r="K6" s="154"/>
      <c r="L6" s="154"/>
      <c r="M6" s="155"/>
    </row>
    <row r="7" spans="1:13" s="90" customFormat="1" ht="20.25" customHeight="1" thickBot="1">
      <c r="A7" s="145" t="s">
        <v>108</v>
      </c>
      <c r="B7" s="146"/>
      <c r="C7" s="146"/>
      <c r="D7" s="146"/>
      <c r="E7" s="146"/>
      <c r="F7" s="89"/>
      <c r="G7" s="86"/>
      <c r="H7" s="156"/>
      <c r="I7" s="156"/>
      <c r="J7" s="156"/>
      <c r="K7" s="156"/>
      <c r="L7" s="156"/>
      <c r="M7" s="157"/>
    </row>
    <row r="8" spans="1:13" s="23" customFormat="1" ht="20.25" customHeight="1">
      <c r="A8" s="1" t="s">
        <v>12</v>
      </c>
      <c r="B8" s="2"/>
      <c r="C8" s="3"/>
      <c r="D8" s="3"/>
      <c r="E8" s="3"/>
      <c r="F8" s="3"/>
      <c r="G8" s="28"/>
      <c r="H8" s="28"/>
      <c r="I8" s="28"/>
      <c r="J8" s="28"/>
      <c r="K8" s="28"/>
      <c r="L8" s="28"/>
      <c r="M8" s="28"/>
    </row>
    <row r="9" spans="1:13" s="23" customFormat="1" ht="13">
      <c r="A9" s="4" t="s">
        <v>0</v>
      </c>
      <c r="B9" s="4" t="s">
        <v>13</v>
      </c>
      <c r="C9" s="5"/>
      <c r="D9" s="5"/>
      <c r="E9" s="5" t="s">
        <v>43</v>
      </c>
      <c r="F9" s="5"/>
      <c r="G9" s="29"/>
      <c r="H9" s="29"/>
      <c r="I9" s="29"/>
      <c r="J9" s="29"/>
      <c r="K9" s="29"/>
      <c r="L9" s="29"/>
      <c r="M9" s="29"/>
    </row>
    <row r="10" spans="1:13" s="23" customFormat="1" ht="13">
      <c r="A10" s="4" t="s">
        <v>1</v>
      </c>
      <c r="B10" s="4" t="s">
        <v>14</v>
      </c>
      <c r="C10" s="5"/>
      <c r="D10" s="5"/>
      <c r="E10" s="5" t="s">
        <v>43</v>
      </c>
      <c r="F10" s="5"/>
      <c r="G10" s="29"/>
      <c r="H10" s="29"/>
      <c r="I10" s="29"/>
      <c r="J10" s="29"/>
      <c r="K10" s="29"/>
      <c r="L10" s="29"/>
      <c r="M10" s="29"/>
    </row>
    <row r="11" spans="1:13" s="23" customFormat="1" ht="39">
      <c r="A11" s="6" t="s">
        <v>15</v>
      </c>
      <c r="B11" s="2"/>
      <c r="C11" s="3"/>
      <c r="D11" s="3"/>
      <c r="E11" s="3"/>
      <c r="F11" s="3"/>
      <c r="G11" s="28"/>
      <c r="H11" s="30" t="s">
        <v>16</v>
      </c>
      <c r="I11" s="30"/>
      <c r="J11" s="30" t="s">
        <v>17</v>
      </c>
      <c r="K11" s="30"/>
      <c r="L11" s="101"/>
      <c r="M11" s="31" t="s">
        <v>143</v>
      </c>
    </row>
    <row r="12" spans="1:13" s="23" customFormat="1" ht="13">
      <c r="A12" s="4" t="s">
        <v>0</v>
      </c>
      <c r="B12" s="4" t="s">
        <v>18</v>
      </c>
      <c r="C12" s="5"/>
      <c r="D12" s="5"/>
      <c r="E12" s="5"/>
      <c r="F12" s="5"/>
      <c r="G12" s="29"/>
      <c r="H12" s="29"/>
      <c r="I12" s="29"/>
      <c r="J12" s="29"/>
      <c r="K12" s="102"/>
      <c r="L12" s="29"/>
      <c r="M12" s="29"/>
    </row>
    <row r="13" spans="1:13" s="23" customFormat="1" ht="12.75" customHeight="1">
      <c r="A13" s="4"/>
      <c r="B13" s="7" t="s">
        <v>5</v>
      </c>
      <c r="C13" s="5" t="s">
        <v>44</v>
      </c>
      <c r="D13" s="5"/>
      <c r="E13" s="5"/>
      <c r="G13" s="29"/>
      <c r="H13" s="29" t="s">
        <v>19</v>
      </c>
      <c r="I13" s="29"/>
      <c r="J13" s="29" t="s">
        <v>20</v>
      </c>
      <c r="K13" s="103"/>
      <c r="L13" s="104"/>
      <c r="M13" s="92" t="s">
        <v>124</v>
      </c>
    </row>
    <row r="14" spans="1:13" s="23" customFormat="1" ht="12.75" customHeight="1">
      <c r="A14" s="4"/>
      <c r="B14" s="7" t="s">
        <v>6</v>
      </c>
      <c r="C14" s="5" t="s">
        <v>45</v>
      </c>
      <c r="D14" s="5"/>
      <c r="E14" s="5"/>
      <c r="G14" s="29"/>
      <c r="H14" s="29" t="s">
        <v>19</v>
      </c>
      <c r="I14" s="29"/>
      <c r="J14" s="29" t="s">
        <v>20</v>
      </c>
      <c r="K14" s="103"/>
      <c r="L14" s="104"/>
      <c r="M14" s="92" t="s">
        <v>125</v>
      </c>
    </row>
    <row r="15" spans="1:13" s="23" customFormat="1" ht="12.75" customHeight="1">
      <c r="A15" s="4"/>
      <c r="B15" s="7" t="s">
        <v>7</v>
      </c>
      <c r="C15" s="5" t="s">
        <v>46</v>
      </c>
      <c r="D15" s="5"/>
      <c r="E15" s="5"/>
      <c r="G15" s="29"/>
      <c r="H15" s="29" t="s">
        <v>19</v>
      </c>
      <c r="I15" s="29"/>
      <c r="J15" s="29" t="s">
        <v>20</v>
      </c>
      <c r="K15" s="103"/>
      <c r="L15" s="104"/>
      <c r="M15" s="92" t="s">
        <v>126</v>
      </c>
    </row>
    <row r="16" spans="1:13" s="23" customFormat="1" ht="12.75" customHeight="1">
      <c r="A16" s="4"/>
      <c r="B16" s="7" t="s">
        <v>8</v>
      </c>
      <c r="C16" s="5" t="s">
        <v>103</v>
      </c>
      <c r="D16" s="5"/>
      <c r="E16" s="5"/>
      <c r="G16" s="29"/>
      <c r="H16" s="29" t="s">
        <v>19</v>
      </c>
      <c r="I16" s="29"/>
      <c r="J16" s="29" t="s">
        <v>47</v>
      </c>
      <c r="K16" s="103"/>
      <c r="L16" s="104"/>
      <c r="M16" s="92" t="s">
        <v>163</v>
      </c>
    </row>
    <row r="17" spans="1:13" s="23" customFormat="1" ht="5.25" customHeight="1">
      <c r="G17" s="32"/>
      <c r="H17" s="32"/>
      <c r="I17" s="32"/>
      <c r="J17" s="32"/>
      <c r="K17" s="105"/>
      <c r="L17" s="106"/>
      <c r="M17" s="32"/>
    </row>
    <row r="18" spans="1:13" s="23" customFormat="1" ht="13">
      <c r="A18" s="4" t="s">
        <v>1</v>
      </c>
      <c r="B18" s="4" t="s">
        <v>21</v>
      </c>
      <c r="C18" s="5"/>
      <c r="D18" s="5"/>
      <c r="E18" s="5"/>
      <c r="G18" s="29"/>
      <c r="H18" s="29"/>
      <c r="I18" s="29"/>
      <c r="J18" s="29"/>
      <c r="K18" s="107"/>
      <c r="L18" s="108"/>
      <c r="M18" s="29"/>
    </row>
    <row r="19" spans="1:13" s="23" customFormat="1" ht="13">
      <c r="A19" s="4"/>
      <c r="B19" s="7" t="s">
        <v>5</v>
      </c>
      <c r="C19" s="5" t="s">
        <v>48</v>
      </c>
      <c r="D19" s="5"/>
      <c r="E19" s="5"/>
      <c r="G19" s="29"/>
      <c r="H19" s="29" t="s">
        <v>19</v>
      </c>
      <c r="I19" s="29"/>
      <c r="J19" s="29" t="s">
        <v>53</v>
      </c>
      <c r="K19" s="103"/>
      <c r="L19" s="104"/>
      <c r="M19" s="109" t="s">
        <v>127</v>
      </c>
    </row>
    <row r="20" spans="1:13" s="23" customFormat="1" ht="13">
      <c r="A20" s="4"/>
      <c r="B20" s="7" t="s">
        <v>6</v>
      </c>
      <c r="C20" s="5" t="s">
        <v>49</v>
      </c>
      <c r="D20" s="5"/>
      <c r="E20" s="5"/>
      <c r="G20" s="29"/>
      <c r="H20" s="29" t="s">
        <v>19</v>
      </c>
      <c r="I20" s="29"/>
      <c r="J20" s="29" t="s">
        <v>53</v>
      </c>
      <c r="K20" s="103"/>
      <c r="L20" s="104"/>
      <c r="M20" s="109" t="s">
        <v>128</v>
      </c>
    </row>
    <row r="21" spans="1:13" s="23" customFormat="1" ht="13">
      <c r="A21" s="4"/>
      <c r="B21" s="7" t="s">
        <v>7</v>
      </c>
      <c r="C21" s="5" t="s">
        <v>50</v>
      </c>
      <c r="D21" s="5"/>
      <c r="E21" s="5"/>
      <c r="G21" s="29"/>
      <c r="H21" s="29" t="s">
        <v>19</v>
      </c>
      <c r="I21" s="29"/>
      <c r="J21" s="29" t="s">
        <v>53</v>
      </c>
      <c r="K21" s="103"/>
      <c r="L21" s="104"/>
      <c r="M21" s="109" t="s">
        <v>129</v>
      </c>
    </row>
    <row r="22" spans="1:13" s="23" customFormat="1" ht="13">
      <c r="A22" s="4"/>
      <c r="B22" s="7" t="s">
        <v>8</v>
      </c>
      <c r="C22" s="5" t="s">
        <v>51</v>
      </c>
      <c r="D22" s="5"/>
      <c r="E22" s="5"/>
      <c r="G22" s="29"/>
      <c r="H22" s="29" t="s">
        <v>19</v>
      </c>
      <c r="I22" s="29"/>
      <c r="J22" s="29" t="s">
        <v>53</v>
      </c>
      <c r="K22" s="103"/>
      <c r="L22" s="104"/>
      <c r="M22" s="109" t="s">
        <v>130</v>
      </c>
    </row>
    <row r="23" spans="1:13" s="23" customFormat="1" ht="13">
      <c r="A23" s="4"/>
      <c r="B23" s="7" t="s">
        <v>9</v>
      </c>
      <c r="C23" s="5" t="s">
        <v>52</v>
      </c>
      <c r="D23" s="5"/>
      <c r="E23" s="5"/>
      <c r="G23" s="33"/>
      <c r="H23" s="29" t="s">
        <v>19</v>
      </c>
      <c r="I23" s="29"/>
      <c r="J23" s="29" t="s">
        <v>39</v>
      </c>
      <c r="K23" s="103"/>
      <c r="L23" s="104"/>
      <c r="M23" s="92" t="s">
        <v>131</v>
      </c>
    </row>
    <row r="24" spans="1:13" s="23" customFormat="1" ht="5.25" customHeight="1">
      <c r="G24" s="32"/>
      <c r="H24" s="32"/>
      <c r="I24" s="32"/>
      <c r="J24" s="32"/>
      <c r="K24" s="105"/>
      <c r="L24" s="106"/>
      <c r="M24" s="32"/>
    </row>
    <row r="25" spans="1:13" s="23" customFormat="1" ht="13">
      <c r="A25" s="4" t="s">
        <v>2</v>
      </c>
      <c r="B25" s="4" t="s">
        <v>22</v>
      </c>
      <c r="C25" s="5"/>
      <c r="D25" s="5"/>
      <c r="E25" s="5"/>
      <c r="G25" s="29"/>
      <c r="H25" s="29"/>
      <c r="I25" s="29"/>
      <c r="J25" s="29"/>
      <c r="K25" s="103"/>
      <c r="L25" s="104"/>
      <c r="M25" s="29"/>
    </row>
    <row r="26" spans="1:13" s="23" customFormat="1" ht="13">
      <c r="A26" s="4"/>
      <c r="B26" s="7" t="s">
        <v>5</v>
      </c>
      <c r="C26" s="5" t="s">
        <v>61</v>
      </c>
      <c r="D26" s="5"/>
      <c r="E26" s="5"/>
      <c r="G26" s="33"/>
      <c r="H26" s="29" t="s">
        <v>19</v>
      </c>
      <c r="I26" s="29"/>
      <c r="J26" s="29" t="s">
        <v>35</v>
      </c>
      <c r="K26" s="103"/>
      <c r="L26" s="104"/>
      <c r="M26" s="92" t="s">
        <v>132</v>
      </c>
    </row>
    <row r="27" spans="1:13" s="23" customFormat="1" ht="13">
      <c r="A27" s="91"/>
      <c r="B27" s="92" t="s">
        <v>6</v>
      </c>
      <c r="C27" s="29" t="s">
        <v>120</v>
      </c>
      <c r="D27" s="29"/>
      <c r="E27" s="29"/>
      <c r="F27" s="29"/>
      <c r="G27" s="33"/>
      <c r="H27" s="29" t="s">
        <v>19</v>
      </c>
      <c r="I27" s="29"/>
      <c r="J27" s="29" t="s">
        <v>35</v>
      </c>
      <c r="K27" s="103"/>
      <c r="L27" s="104"/>
      <c r="M27" s="92" t="s">
        <v>121</v>
      </c>
    </row>
    <row r="28" spans="1:13" s="23" customFormat="1" ht="13">
      <c r="A28" s="4"/>
      <c r="B28" s="7" t="s">
        <v>7</v>
      </c>
      <c r="C28" s="5" t="s">
        <v>73</v>
      </c>
      <c r="D28" s="5"/>
      <c r="E28" s="5"/>
      <c r="G28" s="33"/>
      <c r="H28" s="29" t="s">
        <v>19</v>
      </c>
      <c r="I28" s="29"/>
      <c r="J28" s="29" t="s">
        <v>35</v>
      </c>
      <c r="K28" s="103"/>
      <c r="L28" s="104"/>
      <c r="M28" s="92" t="s">
        <v>104</v>
      </c>
    </row>
    <row r="29" spans="1:13" s="23" customFormat="1" ht="13">
      <c r="A29" s="4"/>
      <c r="B29" s="7" t="s">
        <v>8</v>
      </c>
      <c r="C29" s="5" t="s">
        <v>72</v>
      </c>
      <c r="D29" s="5"/>
      <c r="E29" s="5"/>
      <c r="G29" s="33"/>
      <c r="H29" s="29" t="s">
        <v>19</v>
      </c>
      <c r="I29" s="29"/>
      <c r="J29" s="29" t="s">
        <v>35</v>
      </c>
      <c r="K29" s="103"/>
      <c r="L29" s="104"/>
      <c r="M29" s="92" t="s">
        <v>133</v>
      </c>
    </row>
    <row r="30" spans="1:13" s="23" customFormat="1" ht="13">
      <c r="A30" s="4"/>
      <c r="B30" s="7" t="s">
        <v>9</v>
      </c>
      <c r="C30" s="5" t="s">
        <v>62</v>
      </c>
      <c r="D30" s="5"/>
      <c r="E30" s="5"/>
      <c r="G30" s="33"/>
      <c r="H30" s="29" t="s">
        <v>33</v>
      </c>
      <c r="I30" s="29"/>
      <c r="J30" s="29" t="s">
        <v>35</v>
      </c>
      <c r="K30" s="103"/>
      <c r="L30" s="104"/>
      <c r="M30" s="92" t="s">
        <v>146</v>
      </c>
    </row>
    <row r="31" spans="1:13" s="23" customFormat="1" ht="13">
      <c r="A31" s="4"/>
      <c r="B31" s="7" t="s">
        <v>10</v>
      </c>
      <c r="C31" s="5" t="s">
        <v>63</v>
      </c>
      <c r="D31" s="5"/>
      <c r="E31" s="5"/>
      <c r="G31" s="33"/>
      <c r="H31" s="29" t="s">
        <v>19</v>
      </c>
      <c r="I31" s="29"/>
      <c r="J31" s="29" t="s">
        <v>35</v>
      </c>
      <c r="K31" s="103"/>
      <c r="L31" s="104"/>
      <c r="M31" s="92" t="s">
        <v>134</v>
      </c>
    </row>
    <row r="32" spans="1:13" s="23" customFormat="1" ht="13">
      <c r="A32" s="4"/>
      <c r="B32" s="7" t="s">
        <v>11</v>
      </c>
      <c r="C32" s="5" t="s">
        <v>64</v>
      </c>
      <c r="D32" s="5"/>
      <c r="E32" s="5"/>
      <c r="G32" s="33"/>
      <c r="H32" s="29" t="s">
        <v>33</v>
      </c>
      <c r="I32" s="29"/>
      <c r="J32" s="29" t="s">
        <v>35</v>
      </c>
      <c r="K32" s="103"/>
      <c r="L32" s="104"/>
      <c r="M32" s="92" t="s">
        <v>135</v>
      </c>
    </row>
    <row r="33" spans="1:13" s="23" customFormat="1" ht="13">
      <c r="A33" s="4"/>
      <c r="B33" s="7" t="s">
        <v>54</v>
      </c>
      <c r="C33" s="5" t="s">
        <v>65</v>
      </c>
      <c r="D33" s="5"/>
      <c r="E33" s="5"/>
      <c r="G33" s="33"/>
      <c r="H33" s="29" t="s">
        <v>19</v>
      </c>
      <c r="I33" s="29"/>
      <c r="J33" s="29" t="s">
        <v>145</v>
      </c>
      <c r="K33" s="103"/>
      <c r="L33" s="104"/>
      <c r="M33" s="92" t="s">
        <v>136</v>
      </c>
    </row>
    <row r="34" spans="1:13" s="23" customFormat="1" ht="13">
      <c r="A34" s="4"/>
      <c r="B34" s="7" t="s">
        <v>55</v>
      </c>
      <c r="C34" s="5" t="s">
        <v>66</v>
      </c>
      <c r="D34" s="5"/>
      <c r="E34" s="5"/>
      <c r="G34" s="33"/>
      <c r="H34" s="29" t="s">
        <v>19</v>
      </c>
      <c r="I34" s="29"/>
      <c r="J34" s="29" t="s">
        <v>35</v>
      </c>
      <c r="K34" s="103"/>
      <c r="L34" s="104"/>
      <c r="M34" s="92" t="s">
        <v>137</v>
      </c>
    </row>
    <row r="35" spans="1:13" s="23" customFormat="1" ht="13">
      <c r="A35" s="4"/>
      <c r="B35" s="7" t="s">
        <v>56</v>
      </c>
      <c r="C35" s="5" t="s">
        <v>67</v>
      </c>
      <c r="D35" s="5"/>
      <c r="E35" s="5"/>
      <c r="G35" s="33"/>
      <c r="H35" s="29" t="s">
        <v>19</v>
      </c>
      <c r="I35" s="29"/>
      <c r="J35" s="29" t="s">
        <v>144</v>
      </c>
      <c r="K35" s="103"/>
      <c r="L35" s="104"/>
      <c r="M35" s="92" t="s">
        <v>138</v>
      </c>
    </row>
    <row r="36" spans="1:13" s="23" customFormat="1" ht="13">
      <c r="A36" s="4"/>
      <c r="B36" s="7" t="s">
        <v>57</v>
      </c>
      <c r="C36" s="5" t="s">
        <v>68</v>
      </c>
      <c r="D36" s="5"/>
      <c r="E36" s="5"/>
      <c r="G36" s="33"/>
      <c r="H36" s="29" t="s">
        <v>19</v>
      </c>
      <c r="I36" s="29"/>
      <c r="J36" s="29" t="s">
        <v>145</v>
      </c>
      <c r="K36" s="103"/>
      <c r="L36" s="104"/>
      <c r="M36" s="92" t="s">
        <v>139</v>
      </c>
    </row>
    <row r="37" spans="1:13" s="23" customFormat="1" ht="13">
      <c r="A37" s="4"/>
      <c r="B37" s="7" t="s">
        <v>58</v>
      </c>
      <c r="C37" s="5" t="s">
        <v>69</v>
      </c>
      <c r="D37" s="5"/>
      <c r="E37" s="5"/>
      <c r="G37" s="33"/>
      <c r="H37" s="29" t="s">
        <v>19</v>
      </c>
      <c r="I37" s="29"/>
      <c r="J37" s="29" t="s">
        <v>35</v>
      </c>
      <c r="K37" s="103"/>
      <c r="L37" s="104"/>
      <c r="M37" s="92" t="s">
        <v>140</v>
      </c>
    </row>
    <row r="38" spans="1:13" s="23" customFormat="1" ht="13">
      <c r="A38" s="4"/>
      <c r="B38" s="7" t="s">
        <v>59</v>
      </c>
      <c r="C38" s="5" t="s">
        <v>70</v>
      </c>
      <c r="D38" s="5"/>
      <c r="E38" s="5"/>
      <c r="G38" s="33"/>
      <c r="H38" s="29" t="s">
        <v>19</v>
      </c>
      <c r="I38" s="29"/>
      <c r="J38" s="29" t="s">
        <v>145</v>
      </c>
      <c r="K38" s="103"/>
      <c r="L38" s="104"/>
      <c r="M38" s="92" t="s">
        <v>141</v>
      </c>
    </row>
    <row r="39" spans="1:13" s="23" customFormat="1" ht="13">
      <c r="A39" s="4"/>
      <c r="B39" s="7" t="s">
        <v>60</v>
      </c>
      <c r="C39" s="5" t="s">
        <v>71</v>
      </c>
      <c r="D39" s="5"/>
      <c r="E39" s="5"/>
      <c r="G39" s="33"/>
      <c r="H39" s="29" t="s">
        <v>19</v>
      </c>
      <c r="I39" s="29"/>
      <c r="J39" s="29" t="s">
        <v>145</v>
      </c>
      <c r="K39" s="103"/>
      <c r="L39" s="104"/>
      <c r="M39" s="92" t="s">
        <v>142</v>
      </c>
    </row>
    <row r="40" spans="1:13" ht="13.5" customHeight="1">
      <c r="K40" s="103"/>
      <c r="L40" s="104"/>
    </row>
    <row r="41" spans="1:13" ht="14">
      <c r="A41" s="8" t="s">
        <v>37</v>
      </c>
      <c r="B41" s="9"/>
      <c r="C41" s="10"/>
      <c r="D41" s="10"/>
      <c r="E41" s="10"/>
      <c r="F41" s="10"/>
      <c r="G41" s="34"/>
      <c r="H41" s="34"/>
      <c r="I41" s="34"/>
      <c r="J41" s="34"/>
      <c r="K41" s="34"/>
      <c r="L41" s="34"/>
      <c r="M41" s="35"/>
    </row>
    <row r="42" spans="1:13" ht="5.25" customHeight="1">
      <c r="A42" s="7"/>
      <c r="B42" s="7"/>
      <c r="C42" s="5"/>
      <c r="D42" s="5"/>
      <c r="E42" s="5"/>
      <c r="F42" s="5"/>
      <c r="G42" s="29"/>
      <c r="H42" s="29"/>
      <c r="I42" s="29"/>
      <c r="J42" s="29"/>
      <c r="K42" s="29"/>
      <c r="L42" s="29"/>
      <c r="M42" s="36"/>
    </row>
    <row r="43" spans="1:13" ht="13">
      <c r="A43" s="47" t="s">
        <v>74</v>
      </c>
      <c r="B43" s="4" t="s">
        <v>83</v>
      </c>
      <c r="C43" s="5"/>
      <c r="D43" s="5"/>
      <c r="E43" s="5"/>
      <c r="F43" s="5"/>
      <c r="G43" s="29"/>
      <c r="H43" s="29"/>
      <c r="I43" s="29"/>
      <c r="J43" s="29"/>
      <c r="K43" s="29"/>
      <c r="L43" s="29"/>
      <c r="M43" s="36"/>
    </row>
    <row r="44" spans="1:13" ht="13">
      <c r="A44" s="47"/>
      <c r="B44" s="60" t="s">
        <v>84</v>
      </c>
      <c r="C44" s="5"/>
      <c r="D44" s="5"/>
      <c r="E44" s="5"/>
      <c r="F44" s="5"/>
      <c r="G44" s="29"/>
      <c r="H44" s="29"/>
      <c r="I44" s="29"/>
      <c r="J44" s="29"/>
      <c r="K44" s="29"/>
      <c r="L44" s="29"/>
      <c r="M44" s="36"/>
    </row>
    <row r="45" spans="1:13" ht="6" customHeight="1">
      <c r="A45" s="47"/>
      <c r="B45" s="4"/>
      <c r="C45" s="5"/>
      <c r="D45" s="5"/>
      <c r="E45" s="5"/>
      <c r="F45" s="5"/>
      <c r="G45" s="29"/>
      <c r="H45" s="29"/>
      <c r="I45" s="29"/>
      <c r="J45" s="29"/>
      <c r="K45" s="29"/>
      <c r="L45" s="29"/>
      <c r="M45" s="36"/>
    </row>
    <row r="46" spans="1:13" ht="13">
      <c r="A46" s="47"/>
      <c r="B46" s="7" t="s">
        <v>0</v>
      </c>
      <c r="C46" s="48" t="s">
        <v>75</v>
      </c>
      <c r="D46" s="5"/>
      <c r="E46" s="5"/>
      <c r="F46" s="5"/>
      <c r="G46" s="29"/>
      <c r="H46" s="29"/>
      <c r="I46" s="29"/>
      <c r="J46" s="49">
        <v>65736</v>
      </c>
      <c r="K46" s="48" t="s">
        <v>23</v>
      </c>
      <c r="L46" s="29"/>
      <c r="M46" s="36"/>
    </row>
    <row r="47" spans="1:13" ht="27" customHeight="1">
      <c r="A47" s="47"/>
      <c r="B47" s="4"/>
      <c r="C47" s="149" t="s">
        <v>122</v>
      </c>
      <c r="D47" s="150"/>
      <c r="E47" s="150"/>
      <c r="F47" s="150"/>
      <c r="G47" s="150"/>
      <c r="H47" s="150"/>
      <c r="I47" s="150"/>
      <c r="J47" s="151"/>
      <c r="K47" s="151"/>
      <c r="L47" s="29"/>
      <c r="M47" s="110">
        <f>SUM(J46*229.32)</f>
        <v>15074579.52</v>
      </c>
    </row>
    <row r="48" spans="1:13" ht="6" customHeight="1">
      <c r="A48" s="47"/>
      <c r="B48" s="4"/>
      <c r="C48" s="5"/>
      <c r="D48" s="5"/>
      <c r="E48" s="5"/>
      <c r="F48" s="5"/>
      <c r="G48" s="29"/>
      <c r="H48" s="29"/>
      <c r="I48" s="29"/>
      <c r="J48" s="29"/>
      <c r="K48" s="29"/>
      <c r="L48" s="29"/>
      <c r="M48" s="36"/>
    </row>
    <row r="49" spans="1:13" ht="13">
      <c r="A49" s="11" t="s">
        <v>36</v>
      </c>
      <c r="B49" s="12" t="s">
        <v>29</v>
      </c>
      <c r="C49" s="13"/>
      <c r="D49" s="13"/>
      <c r="E49" s="13"/>
      <c r="F49" s="13"/>
      <c r="G49" s="27"/>
      <c r="H49" s="27"/>
      <c r="I49" s="27"/>
      <c r="J49" s="27"/>
      <c r="K49" s="27"/>
      <c r="L49" s="27"/>
      <c r="M49" s="37"/>
    </row>
    <row r="50" spans="1:13" ht="13">
      <c r="A50" s="14"/>
      <c r="B50" s="15" t="s">
        <v>25</v>
      </c>
      <c r="C50" s="13"/>
      <c r="D50" s="13"/>
      <c r="E50" s="13"/>
      <c r="F50" s="13"/>
      <c r="G50" s="27"/>
      <c r="H50" s="27"/>
      <c r="I50" s="27"/>
      <c r="J50" s="27"/>
      <c r="K50" s="27"/>
      <c r="L50" s="27"/>
      <c r="M50" s="37"/>
    </row>
    <row r="51" spans="1:13" ht="6" customHeight="1">
      <c r="A51" s="47"/>
      <c r="B51" s="4"/>
      <c r="C51" s="5"/>
      <c r="D51" s="5"/>
      <c r="E51" s="5"/>
      <c r="F51" s="5"/>
      <c r="G51" s="29"/>
      <c r="H51" s="29"/>
      <c r="I51" s="29"/>
      <c r="J51" s="29"/>
      <c r="K51" s="29"/>
      <c r="L51" s="29"/>
      <c r="M51" s="36"/>
    </row>
    <row r="52" spans="1:13" s="26" customFormat="1" ht="13">
      <c r="A52" s="14"/>
      <c r="B52" s="14" t="s">
        <v>0</v>
      </c>
      <c r="C52" s="5" t="s">
        <v>44</v>
      </c>
      <c r="D52" s="16"/>
      <c r="E52" s="13"/>
      <c r="F52" s="13"/>
      <c r="G52" s="27"/>
      <c r="H52" s="27"/>
      <c r="I52" s="27"/>
      <c r="J52" s="40">
        <v>201976</v>
      </c>
      <c r="K52" s="27" t="s">
        <v>23</v>
      </c>
      <c r="L52" s="39"/>
      <c r="M52" s="37"/>
    </row>
    <row r="53" spans="1:13" s="26" customFormat="1" ht="92.25" customHeight="1">
      <c r="A53" s="14"/>
      <c r="B53" s="14"/>
      <c r="C53" s="136" t="s">
        <v>147</v>
      </c>
      <c r="D53" s="136"/>
      <c r="E53" s="136"/>
      <c r="F53" s="136"/>
      <c r="G53" s="136"/>
      <c r="H53" s="136"/>
      <c r="I53" s="136"/>
      <c r="J53" s="136"/>
      <c r="K53" s="136"/>
      <c r="L53" s="39"/>
      <c r="M53" s="111">
        <v>25863967</v>
      </c>
    </row>
    <row r="54" spans="1:13" s="26" customFormat="1" ht="13">
      <c r="A54" s="14"/>
      <c r="B54" s="14"/>
      <c r="C54" s="95" t="s">
        <v>24</v>
      </c>
      <c r="D54" s="56">
        <v>1</v>
      </c>
      <c r="E54" s="57" t="s">
        <v>82</v>
      </c>
      <c r="F54" s="93"/>
      <c r="G54" s="58">
        <v>5500</v>
      </c>
      <c r="H54" s="57" t="s">
        <v>23</v>
      </c>
      <c r="I54" s="93"/>
      <c r="J54" s="112">
        <f>SUM(D54*G54)</f>
        <v>5500</v>
      </c>
      <c r="K54" s="57" t="s">
        <v>23</v>
      </c>
      <c r="L54" s="39">
        <v>0.68</v>
      </c>
      <c r="M54" s="110">
        <f>SUM(D54*G54)/L54*249.21</f>
        <v>2015669.1176470588</v>
      </c>
    </row>
    <row r="55" spans="1:13" s="88" customFormat="1" ht="13">
      <c r="A55" s="14"/>
      <c r="B55" s="14"/>
      <c r="C55" s="13"/>
      <c r="D55" s="16">
        <v>8</v>
      </c>
      <c r="E55" s="13" t="s">
        <v>109</v>
      </c>
      <c r="F55" s="13"/>
      <c r="G55" s="112">
        <v>750</v>
      </c>
      <c r="H55" s="13" t="s">
        <v>23</v>
      </c>
      <c r="I55" s="13"/>
      <c r="J55" s="112">
        <f>SUM(D55*G55)</f>
        <v>6000</v>
      </c>
      <c r="K55" s="13" t="s">
        <v>23</v>
      </c>
      <c r="L55" s="113">
        <v>0.68</v>
      </c>
      <c r="M55" s="110">
        <f>SUM(D55*G55)/L55*249.21</f>
        <v>2198911.7647058819</v>
      </c>
    </row>
    <row r="56" spans="1:13" s="88" customFormat="1" ht="13">
      <c r="A56" s="14"/>
      <c r="B56" s="14"/>
      <c r="C56" s="13"/>
      <c r="D56" s="16">
        <v>1</v>
      </c>
      <c r="E56" s="13" t="s">
        <v>111</v>
      </c>
      <c r="F56" s="13"/>
      <c r="G56" s="112">
        <v>825</v>
      </c>
      <c r="H56" s="13" t="s">
        <v>23</v>
      </c>
      <c r="I56" s="13"/>
      <c r="J56" s="112">
        <f>SUM(D56*G56)</f>
        <v>825</v>
      </c>
      <c r="K56" s="13" t="s">
        <v>23</v>
      </c>
      <c r="L56" s="113">
        <v>0.68</v>
      </c>
      <c r="M56" s="110">
        <f>SUM(D56*G56)/L56*249.21</f>
        <v>302350.36764705885</v>
      </c>
    </row>
    <row r="57" spans="1:13" s="88" customFormat="1" ht="13">
      <c r="A57" s="14"/>
      <c r="B57" s="14"/>
      <c r="C57" s="13"/>
      <c r="D57" s="16">
        <v>4</v>
      </c>
      <c r="E57" s="13" t="s">
        <v>110</v>
      </c>
      <c r="F57" s="13"/>
      <c r="G57" s="112">
        <v>375</v>
      </c>
      <c r="H57" s="13" t="s">
        <v>23</v>
      </c>
      <c r="I57" s="13"/>
      <c r="J57" s="112">
        <f>SUM(D57*G57)</f>
        <v>1500</v>
      </c>
      <c r="K57" s="13" t="s">
        <v>23</v>
      </c>
      <c r="L57" s="113">
        <v>0.68</v>
      </c>
      <c r="M57" s="110">
        <f>SUM(D57*G57)/L57*249.21</f>
        <v>549727.94117647049</v>
      </c>
    </row>
    <row r="58" spans="1:13" s="88" customFormat="1" ht="13">
      <c r="A58" s="14"/>
      <c r="B58" s="14"/>
      <c r="C58" s="13"/>
      <c r="D58" s="16">
        <v>3</v>
      </c>
      <c r="E58" s="13" t="s">
        <v>112</v>
      </c>
      <c r="F58" s="13"/>
      <c r="G58" s="112">
        <v>1000</v>
      </c>
      <c r="H58" s="13" t="s">
        <v>23</v>
      </c>
      <c r="I58" s="13"/>
      <c r="J58" s="112">
        <f>SUM(D58*G58)</f>
        <v>3000</v>
      </c>
      <c r="K58" s="13" t="s">
        <v>23</v>
      </c>
      <c r="L58" s="113">
        <v>0.68</v>
      </c>
      <c r="M58" s="110">
        <f>SUM(D58*G58)/L58*249.21</f>
        <v>1099455.882352941</v>
      </c>
    </row>
    <row r="59" spans="1:13" ht="6" customHeight="1">
      <c r="A59" s="47"/>
      <c r="B59" s="4"/>
      <c r="C59" s="5"/>
      <c r="D59" s="5"/>
      <c r="E59" s="5"/>
      <c r="F59" s="5"/>
      <c r="G59" s="29"/>
      <c r="H59" s="29"/>
      <c r="I59" s="29"/>
      <c r="J59" s="29"/>
      <c r="K59" s="29"/>
      <c r="L59" s="29"/>
      <c r="M59" s="36"/>
    </row>
    <row r="60" spans="1:13" ht="13">
      <c r="A60" s="14"/>
      <c r="B60" s="14" t="s">
        <v>1</v>
      </c>
      <c r="C60" s="13" t="s">
        <v>153</v>
      </c>
      <c r="D60" s="16"/>
      <c r="E60" s="13"/>
      <c r="F60" s="13"/>
      <c r="G60" s="27"/>
      <c r="H60" s="27"/>
      <c r="I60" s="27"/>
      <c r="J60" s="40">
        <v>64728</v>
      </c>
      <c r="K60" s="27" t="s">
        <v>23</v>
      </c>
      <c r="L60" s="39"/>
      <c r="M60" s="37"/>
    </row>
    <row r="61" spans="1:13" ht="66.75" customHeight="1">
      <c r="A61" s="14"/>
      <c r="B61" s="14"/>
      <c r="C61" s="136" t="s">
        <v>123</v>
      </c>
      <c r="D61" s="136"/>
      <c r="E61" s="136"/>
      <c r="F61" s="136"/>
      <c r="G61" s="136"/>
      <c r="H61" s="136"/>
      <c r="I61" s="136"/>
      <c r="J61" s="136"/>
      <c r="K61" s="136"/>
      <c r="L61" s="39"/>
      <c r="M61" s="53">
        <v>6104809</v>
      </c>
    </row>
    <row r="62" spans="1:13" ht="13">
      <c r="A62" s="14"/>
      <c r="B62" s="14"/>
      <c r="C62" s="95" t="s">
        <v>24</v>
      </c>
      <c r="D62" s="54">
        <v>9</v>
      </c>
      <c r="E62" s="48" t="s">
        <v>79</v>
      </c>
      <c r="F62" s="13"/>
      <c r="G62" s="49">
        <v>375</v>
      </c>
      <c r="H62" s="48" t="s">
        <v>23</v>
      </c>
      <c r="I62" s="27"/>
      <c r="J62" s="112">
        <f t="shared" ref="J62:J67" si="0">SUM(D62*G62)</f>
        <v>3375</v>
      </c>
      <c r="K62" s="48" t="s">
        <v>23</v>
      </c>
      <c r="L62" s="39">
        <v>0.71</v>
      </c>
      <c r="M62" s="110">
        <f t="shared" ref="M62:M67" si="1">SUM(D62*G62)/L62*234</f>
        <v>1112323.9436619719</v>
      </c>
    </row>
    <row r="63" spans="1:13" ht="13">
      <c r="A63" s="14"/>
      <c r="B63" s="14"/>
      <c r="C63" s="95"/>
      <c r="D63" s="55">
        <v>1</v>
      </c>
      <c r="E63" s="52" t="s">
        <v>32</v>
      </c>
      <c r="F63" s="13"/>
      <c r="G63" s="49">
        <v>3100</v>
      </c>
      <c r="H63" s="48" t="s">
        <v>23</v>
      </c>
      <c r="I63" s="27"/>
      <c r="J63" s="112">
        <f t="shared" si="0"/>
        <v>3100</v>
      </c>
      <c r="K63" s="48" t="s">
        <v>23</v>
      </c>
      <c r="L63" s="39">
        <v>0.71</v>
      </c>
      <c r="M63" s="110">
        <f t="shared" si="1"/>
        <v>1021690.1408450706</v>
      </c>
    </row>
    <row r="64" spans="1:13" ht="13">
      <c r="A64" s="14"/>
      <c r="B64" s="14"/>
      <c r="C64" s="95"/>
      <c r="D64" s="55">
        <v>2</v>
      </c>
      <c r="E64" s="52" t="s">
        <v>80</v>
      </c>
      <c r="F64" s="13"/>
      <c r="G64" s="49">
        <v>1000</v>
      </c>
      <c r="H64" s="48" t="s">
        <v>23</v>
      </c>
      <c r="I64" s="27"/>
      <c r="J64" s="112">
        <f t="shared" si="0"/>
        <v>2000</v>
      </c>
      <c r="K64" s="48" t="s">
        <v>23</v>
      </c>
      <c r="L64" s="39">
        <v>0.71</v>
      </c>
      <c r="M64" s="110">
        <f t="shared" si="1"/>
        <v>659154.92957746482</v>
      </c>
    </row>
    <row r="65" spans="1:13" ht="13">
      <c r="A65" s="14"/>
      <c r="B65" s="14"/>
      <c r="C65" s="95"/>
      <c r="D65" s="55">
        <v>1</v>
      </c>
      <c r="E65" s="13" t="s">
        <v>111</v>
      </c>
      <c r="F65" s="13"/>
      <c r="G65" s="49">
        <v>825</v>
      </c>
      <c r="H65" s="48" t="s">
        <v>23</v>
      </c>
      <c r="I65" s="27"/>
      <c r="J65" s="112">
        <f t="shared" si="0"/>
        <v>825</v>
      </c>
      <c r="K65" s="48" t="s">
        <v>23</v>
      </c>
      <c r="L65" s="39">
        <v>0.71</v>
      </c>
      <c r="M65" s="110">
        <f t="shared" si="1"/>
        <v>271901.40845070424</v>
      </c>
    </row>
    <row r="66" spans="1:13" ht="13">
      <c r="A66" s="14"/>
      <c r="B66" s="14"/>
      <c r="C66" s="95"/>
      <c r="D66" s="55">
        <v>1</v>
      </c>
      <c r="E66" s="52" t="s">
        <v>77</v>
      </c>
      <c r="F66" s="13"/>
      <c r="G66" s="49">
        <v>1200</v>
      </c>
      <c r="H66" s="48" t="s">
        <v>23</v>
      </c>
      <c r="I66" s="27"/>
      <c r="J66" s="112">
        <f t="shared" si="0"/>
        <v>1200</v>
      </c>
      <c r="K66" s="48" t="s">
        <v>23</v>
      </c>
      <c r="L66" s="39">
        <v>0.71</v>
      </c>
      <c r="M66" s="110">
        <f t="shared" si="1"/>
        <v>395492.95774647885</v>
      </c>
    </row>
    <row r="67" spans="1:13" s="22" customFormat="1" ht="13">
      <c r="A67" s="11"/>
      <c r="B67" s="11"/>
      <c r="C67" s="95"/>
      <c r="D67" s="55">
        <v>1</v>
      </c>
      <c r="E67" s="52" t="s">
        <v>81</v>
      </c>
      <c r="F67" s="13"/>
      <c r="G67" s="49">
        <v>1300</v>
      </c>
      <c r="H67" s="48" t="s">
        <v>23</v>
      </c>
      <c r="I67" s="27"/>
      <c r="J67" s="112">
        <f t="shared" si="0"/>
        <v>1300</v>
      </c>
      <c r="K67" s="48" t="s">
        <v>23</v>
      </c>
      <c r="L67" s="39">
        <v>0.71</v>
      </c>
      <c r="M67" s="110">
        <f t="shared" si="1"/>
        <v>428450.70422535215</v>
      </c>
    </row>
    <row r="68" spans="1:13" s="88" customFormat="1" ht="13">
      <c r="A68" s="14"/>
      <c r="B68" s="14"/>
      <c r="C68" s="13"/>
      <c r="D68" s="16">
        <v>2</v>
      </c>
      <c r="E68" s="13" t="s">
        <v>109</v>
      </c>
      <c r="F68" s="13"/>
      <c r="G68" s="112">
        <v>750</v>
      </c>
      <c r="H68" s="13" t="s">
        <v>23</v>
      </c>
      <c r="I68" s="13"/>
      <c r="J68" s="112">
        <f>SUM(D68*G68)</f>
        <v>1500</v>
      </c>
      <c r="K68" s="13" t="s">
        <v>23</v>
      </c>
      <c r="L68" s="113">
        <v>0.71</v>
      </c>
      <c r="M68" s="110">
        <f>SUM(D68*G68)/L68*234</f>
        <v>494366.19718309864</v>
      </c>
    </row>
    <row r="69" spans="1:13" s="88" customFormat="1" ht="13">
      <c r="A69" s="14"/>
      <c r="B69" s="14"/>
      <c r="C69" s="13"/>
      <c r="D69" s="16">
        <v>1</v>
      </c>
      <c r="E69" s="13" t="s">
        <v>113</v>
      </c>
      <c r="F69" s="13"/>
      <c r="G69" s="112">
        <v>1200</v>
      </c>
      <c r="H69" s="13" t="s">
        <v>23</v>
      </c>
      <c r="I69" s="13"/>
      <c r="J69" s="112">
        <f>SUM(D69*G69)</f>
        <v>1200</v>
      </c>
      <c r="K69" s="13" t="s">
        <v>23</v>
      </c>
      <c r="L69" s="113">
        <v>0.71</v>
      </c>
      <c r="M69" s="110">
        <f>SUM(D69*G69)/L69*234</f>
        <v>395492.95774647885</v>
      </c>
    </row>
    <row r="70" spans="1:13" s="88" customFormat="1" ht="13">
      <c r="A70" s="14"/>
      <c r="B70" s="14"/>
      <c r="C70" s="13"/>
      <c r="D70" s="16">
        <v>1</v>
      </c>
      <c r="E70" s="13" t="s">
        <v>114</v>
      </c>
      <c r="F70" s="13"/>
      <c r="G70" s="112">
        <v>900</v>
      </c>
      <c r="H70" s="13" t="s">
        <v>23</v>
      </c>
      <c r="I70" s="13"/>
      <c r="J70" s="112">
        <f>SUM(D70*G70)</f>
        <v>900</v>
      </c>
      <c r="K70" s="13" t="s">
        <v>23</v>
      </c>
      <c r="L70" s="113">
        <v>0.71</v>
      </c>
      <c r="M70" s="110">
        <f>SUM(D70*G70)/L70*234</f>
        <v>296619.71830985916</v>
      </c>
    </row>
    <row r="71" spans="1:13" s="88" customFormat="1" ht="13">
      <c r="A71" s="14"/>
      <c r="B71" s="14"/>
      <c r="C71" s="13"/>
      <c r="D71" s="16">
        <v>1</v>
      </c>
      <c r="E71" s="13" t="s">
        <v>98</v>
      </c>
      <c r="F71" s="13"/>
      <c r="G71" s="112">
        <v>1600</v>
      </c>
      <c r="H71" s="13" t="s">
        <v>23</v>
      </c>
      <c r="I71" s="13"/>
      <c r="J71" s="112">
        <f>SUM(D71*G71)</f>
        <v>1600</v>
      </c>
      <c r="K71" s="13" t="s">
        <v>23</v>
      </c>
      <c r="L71" s="113">
        <v>0.71</v>
      </c>
      <c r="M71" s="110">
        <f>SUM(D71*G71)/L71*234</f>
        <v>527323.94366197195</v>
      </c>
    </row>
    <row r="72" spans="1:13" ht="6" customHeight="1">
      <c r="A72" s="47"/>
      <c r="B72" s="4"/>
      <c r="C72" s="5"/>
      <c r="D72" s="5"/>
      <c r="E72" s="5"/>
      <c r="F72" s="5"/>
      <c r="G72" s="29"/>
      <c r="H72" s="29"/>
      <c r="I72" s="29"/>
      <c r="J72" s="29"/>
      <c r="K72" s="29"/>
      <c r="L72" s="29"/>
      <c r="M72" s="36"/>
    </row>
    <row r="73" spans="1:13" ht="13">
      <c r="A73" s="14"/>
      <c r="B73" s="14" t="s">
        <v>2</v>
      </c>
      <c r="C73" s="48" t="s">
        <v>76</v>
      </c>
      <c r="D73" s="16"/>
      <c r="E73" s="13"/>
      <c r="F73" s="13"/>
      <c r="G73" s="27"/>
      <c r="H73" s="27"/>
      <c r="I73" s="27"/>
      <c r="J73" s="51">
        <v>71525</v>
      </c>
      <c r="K73" s="27" t="s">
        <v>23</v>
      </c>
      <c r="L73" s="39"/>
      <c r="M73" s="37"/>
    </row>
    <row r="74" spans="1:13" s="78" customFormat="1" ht="90.75" customHeight="1">
      <c r="A74" s="14"/>
      <c r="B74" s="14"/>
      <c r="C74" s="136" t="s">
        <v>154</v>
      </c>
      <c r="D74" s="136"/>
      <c r="E74" s="136"/>
      <c r="F74" s="136"/>
      <c r="G74" s="136"/>
      <c r="H74" s="136"/>
      <c r="I74" s="136"/>
      <c r="J74" s="136"/>
      <c r="K74" s="136"/>
      <c r="L74" s="87"/>
      <c r="M74" s="111">
        <v>7985544</v>
      </c>
    </row>
    <row r="75" spans="1:13" s="88" customFormat="1" ht="13">
      <c r="A75" s="14"/>
      <c r="B75" s="14"/>
      <c r="C75" s="13"/>
      <c r="D75" s="16">
        <v>1</v>
      </c>
      <c r="E75" s="13" t="s">
        <v>111</v>
      </c>
      <c r="F75" s="13"/>
      <c r="G75" s="112">
        <v>825</v>
      </c>
      <c r="H75" s="13" t="s">
        <v>23</v>
      </c>
      <c r="I75" s="13"/>
      <c r="J75" s="112">
        <f>SUM(D75*G75)</f>
        <v>825</v>
      </c>
      <c r="K75" s="13" t="s">
        <v>23</v>
      </c>
      <c r="L75" s="113">
        <v>0.74</v>
      </c>
      <c r="M75" s="110">
        <f>SUM(D75*G75)/L75*229.32</f>
        <v>255660.8108108108</v>
      </c>
    </row>
    <row r="76" spans="1:13" ht="6" customHeight="1">
      <c r="A76" s="47"/>
      <c r="B76" s="4"/>
      <c r="C76" s="5"/>
      <c r="D76" s="5"/>
      <c r="E76" s="5"/>
      <c r="F76" s="5"/>
      <c r="G76" s="29"/>
      <c r="H76" s="29"/>
      <c r="I76" s="29"/>
      <c r="J76" s="29"/>
      <c r="K76" s="29"/>
      <c r="L76" s="29"/>
      <c r="M76" s="36"/>
    </row>
    <row r="77" spans="1:13" ht="13">
      <c r="A77" s="14"/>
      <c r="B77" s="14" t="s">
        <v>3</v>
      </c>
      <c r="C77" s="147" t="s">
        <v>52</v>
      </c>
      <c r="D77" s="148"/>
      <c r="E77" s="148"/>
      <c r="F77" s="148"/>
      <c r="G77" s="38"/>
      <c r="H77" s="38"/>
      <c r="I77" s="38"/>
      <c r="J77" s="40">
        <v>62292</v>
      </c>
      <c r="K77" s="48" t="s">
        <v>23</v>
      </c>
      <c r="L77" s="39"/>
      <c r="M77" s="37"/>
    </row>
    <row r="78" spans="1:13" s="78" customFormat="1" ht="57.75" customHeight="1">
      <c r="A78" s="14"/>
      <c r="B78" s="14"/>
      <c r="C78" s="136" t="s">
        <v>155</v>
      </c>
      <c r="D78" s="136"/>
      <c r="E78" s="136"/>
      <c r="F78" s="136"/>
      <c r="G78" s="136"/>
      <c r="H78" s="136"/>
      <c r="I78" s="136"/>
      <c r="J78" s="136"/>
      <c r="K78" s="136"/>
      <c r="L78" s="87"/>
      <c r="M78" s="53">
        <v>4504085</v>
      </c>
    </row>
    <row r="79" spans="1:13" s="22" customFormat="1" ht="13">
      <c r="A79" s="11"/>
      <c r="B79" s="11"/>
      <c r="C79" s="95" t="s">
        <v>24</v>
      </c>
      <c r="D79" s="16">
        <v>1</v>
      </c>
      <c r="E79" s="52" t="s">
        <v>77</v>
      </c>
      <c r="F79" s="13"/>
      <c r="G79" s="49">
        <v>900</v>
      </c>
      <c r="H79" s="48" t="s">
        <v>23</v>
      </c>
      <c r="I79" s="27"/>
      <c r="J79" s="112">
        <f t="shared" ref="J79:J80" si="2">SUM(D79*G79)</f>
        <v>900</v>
      </c>
      <c r="K79" s="48" t="s">
        <v>23</v>
      </c>
      <c r="L79" s="39">
        <v>0.71</v>
      </c>
      <c r="M79" s="110">
        <f t="shared" ref="M79:M80" si="3">SUM(D79*G79)/L79*234</f>
        <v>296619.71830985916</v>
      </c>
    </row>
    <row r="80" spans="1:13" s="22" customFormat="1" ht="13">
      <c r="A80" s="11"/>
      <c r="B80" s="11"/>
      <c r="C80" s="24"/>
      <c r="D80" s="16">
        <v>1</v>
      </c>
      <c r="E80" s="52" t="s">
        <v>117</v>
      </c>
      <c r="F80" s="13"/>
      <c r="G80" s="49">
        <v>300</v>
      </c>
      <c r="H80" s="48" t="s">
        <v>23</v>
      </c>
      <c r="I80" s="27"/>
      <c r="J80" s="112">
        <f t="shared" si="2"/>
        <v>300</v>
      </c>
      <c r="K80" s="48" t="s">
        <v>23</v>
      </c>
      <c r="L80" s="39">
        <v>0.71</v>
      </c>
      <c r="M80" s="110">
        <f t="shared" si="3"/>
        <v>98873.239436619711</v>
      </c>
    </row>
    <row r="81" spans="1:13" s="88" customFormat="1" ht="13">
      <c r="A81" s="14"/>
      <c r="B81" s="14"/>
      <c r="C81" s="13"/>
      <c r="D81" s="16">
        <v>2</v>
      </c>
      <c r="E81" s="13" t="s">
        <v>109</v>
      </c>
      <c r="F81" s="13"/>
      <c r="G81" s="112">
        <v>750</v>
      </c>
      <c r="H81" s="13" t="s">
        <v>23</v>
      </c>
      <c r="I81" s="13"/>
      <c r="J81" s="112">
        <f>SUM(D81*G81)</f>
        <v>1500</v>
      </c>
      <c r="K81" s="13" t="s">
        <v>23</v>
      </c>
      <c r="L81" s="113">
        <v>0.71</v>
      </c>
      <c r="M81" s="110">
        <f>SUM(D81*G81)/L81*234</f>
        <v>494366.19718309864</v>
      </c>
    </row>
    <row r="82" spans="1:13" s="88" customFormat="1" ht="13">
      <c r="A82" s="14"/>
      <c r="B82" s="14"/>
      <c r="C82" s="13"/>
      <c r="D82" s="16">
        <v>1</v>
      </c>
      <c r="E82" s="13" t="s">
        <v>111</v>
      </c>
      <c r="F82" s="13"/>
      <c r="G82" s="112">
        <v>825</v>
      </c>
      <c r="H82" s="13" t="s">
        <v>23</v>
      </c>
      <c r="I82" s="13"/>
      <c r="J82" s="112">
        <f>SUM(D82*G82)</f>
        <v>825</v>
      </c>
      <c r="K82" s="13" t="s">
        <v>23</v>
      </c>
      <c r="L82" s="113">
        <v>0.71</v>
      </c>
      <c r="M82" s="110">
        <f>SUM(D82*G82)/L82*234</f>
        <v>271901.40845070424</v>
      </c>
    </row>
    <row r="83" spans="1:13" s="88" customFormat="1" ht="13">
      <c r="A83" s="14"/>
      <c r="B83" s="14"/>
      <c r="C83" s="13"/>
      <c r="D83" s="16">
        <v>3</v>
      </c>
      <c r="E83" s="13" t="s">
        <v>115</v>
      </c>
      <c r="F83" s="13"/>
      <c r="G83" s="112">
        <v>375</v>
      </c>
      <c r="H83" s="13" t="s">
        <v>23</v>
      </c>
      <c r="I83" s="13"/>
      <c r="J83" s="112">
        <f>SUM(D83*G83)</f>
        <v>1125</v>
      </c>
      <c r="K83" s="13" t="s">
        <v>23</v>
      </c>
      <c r="L83" s="113">
        <v>0.71</v>
      </c>
      <c r="M83" s="110">
        <f>SUM(D83*G83)/L83*234</f>
        <v>370774.64788732392</v>
      </c>
    </row>
    <row r="84" spans="1:13" s="88" customFormat="1" ht="13">
      <c r="A84" s="14"/>
      <c r="B84" s="14"/>
      <c r="C84" s="13"/>
      <c r="D84" s="16">
        <v>1</v>
      </c>
      <c r="E84" s="13" t="s">
        <v>116</v>
      </c>
      <c r="F84" s="13"/>
      <c r="G84" s="112">
        <v>1000</v>
      </c>
      <c r="H84" s="13" t="s">
        <v>23</v>
      </c>
      <c r="I84" s="13"/>
      <c r="J84" s="112">
        <f>SUM(D84*G84)</f>
        <v>1000</v>
      </c>
      <c r="K84" s="13" t="s">
        <v>23</v>
      </c>
      <c r="L84" s="113">
        <v>0.71</v>
      </c>
      <c r="M84" s="110">
        <f>SUM(D84*G84)/L84*234</f>
        <v>329577.46478873241</v>
      </c>
    </row>
    <row r="85" spans="1:13" s="18" customFormat="1" ht="5.25" customHeight="1">
      <c r="A85" s="14"/>
      <c r="B85" s="14"/>
      <c r="C85" s="13"/>
      <c r="D85" s="16"/>
      <c r="E85" s="13"/>
      <c r="F85" s="13"/>
      <c r="G85" s="41"/>
      <c r="H85" s="37"/>
      <c r="I85" s="27"/>
      <c r="J85" s="41"/>
      <c r="K85" s="42"/>
      <c r="L85" s="43"/>
      <c r="M85" s="41"/>
    </row>
    <row r="86" spans="1:13" ht="14">
      <c r="A86" s="8" t="s">
        <v>38</v>
      </c>
      <c r="B86" s="9"/>
      <c r="C86" s="10"/>
      <c r="D86" s="10"/>
      <c r="E86" s="10"/>
      <c r="F86" s="10"/>
      <c r="G86" s="34"/>
      <c r="H86" s="34"/>
      <c r="I86" s="34"/>
      <c r="J86" s="34"/>
      <c r="K86" s="34"/>
      <c r="L86" s="34"/>
      <c r="M86" s="35"/>
    </row>
    <row r="87" spans="1:13" ht="5.25" customHeight="1">
      <c r="A87" s="7"/>
      <c r="B87" s="7"/>
      <c r="C87" s="5"/>
      <c r="D87" s="5"/>
      <c r="E87" s="5"/>
      <c r="F87" s="5"/>
      <c r="G87" s="29"/>
      <c r="H87" s="29"/>
      <c r="I87" s="29"/>
      <c r="J87" s="29"/>
      <c r="K87" s="29"/>
      <c r="L87" s="29"/>
      <c r="M87" s="36"/>
    </row>
    <row r="88" spans="1:13" ht="13">
      <c r="A88" s="11" t="s">
        <v>26</v>
      </c>
      <c r="B88" s="12" t="s">
        <v>29</v>
      </c>
      <c r="C88" s="13"/>
      <c r="D88" s="13"/>
      <c r="E88" s="13"/>
      <c r="F88" s="13"/>
      <c r="G88" s="27"/>
      <c r="H88" s="27"/>
      <c r="I88" s="27"/>
      <c r="J88" s="27"/>
      <c r="K88" s="27"/>
      <c r="L88" s="27"/>
      <c r="M88" s="37"/>
    </row>
    <row r="89" spans="1:13" ht="13">
      <c r="A89" s="14"/>
      <c r="B89" s="15" t="s">
        <v>25</v>
      </c>
      <c r="C89" s="13"/>
      <c r="D89" s="13"/>
      <c r="E89" s="13"/>
      <c r="F89" s="13"/>
      <c r="G89" s="27"/>
      <c r="H89" s="27"/>
      <c r="I89" s="27"/>
      <c r="J89" s="27"/>
      <c r="K89" s="27"/>
      <c r="L89" s="27"/>
      <c r="M89" s="37"/>
    </row>
    <row r="90" spans="1:13" ht="6" customHeight="1">
      <c r="A90" s="47"/>
      <c r="B90" s="4"/>
      <c r="C90" s="5"/>
      <c r="D90" s="5"/>
      <c r="E90" s="5"/>
      <c r="F90" s="5"/>
      <c r="G90" s="29"/>
      <c r="H90" s="29"/>
      <c r="I90" s="29"/>
      <c r="J90" s="29"/>
      <c r="K90" s="29"/>
      <c r="L90" s="29"/>
      <c r="M90" s="36"/>
    </row>
    <row r="91" spans="1:13" ht="13">
      <c r="A91" s="14"/>
      <c r="B91" s="71" t="s">
        <v>0</v>
      </c>
      <c r="C91" s="52" t="s">
        <v>48</v>
      </c>
      <c r="D91" s="52"/>
      <c r="E91" s="52"/>
      <c r="F91" s="52"/>
      <c r="G91" s="72"/>
      <c r="H91" s="52"/>
      <c r="I91" s="52"/>
      <c r="J91" s="51">
        <v>70406</v>
      </c>
      <c r="K91" s="48" t="s">
        <v>23</v>
      </c>
      <c r="L91" s="52"/>
      <c r="M91" s="53"/>
    </row>
    <row r="92" spans="1:13" ht="42" customHeight="1">
      <c r="A92" s="14"/>
      <c r="B92" s="71"/>
      <c r="C92" s="136" t="s">
        <v>156</v>
      </c>
      <c r="D92" s="136"/>
      <c r="E92" s="136"/>
      <c r="F92" s="136"/>
      <c r="G92" s="136"/>
      <c r="H92" s="136"/>
      <c r="I92" s="136"/>
      <c r="J92" s="136"/>
      <c r="K92" s="136"/>
      <c r="L92" s="52"/>
      <c r="M92" s="111">
        <v>2450773</v>
      </c>
    </row>
    <row r="93" spans="1:13" ht="13">
      <c r="A93" s="14"/>
      <c r="B93" s="73"/>
      <c r="C93" s="48" t="s">
        <v>24</v>
      </c>
      <c r="D93" s="54">
        <v>1</v>
      </c>
      <c r="E93" s="48" t="s">
        <v>77</v>
      </c>
      <c r="F93" s="48"/>
      <c r="G93" s="49">
        <v>1600</v>
      </c>
      <c r="H93" s="48" t="s">
        <v>23</v>
      </c>
      <c r="I93" s="48"/>
      <c r="J93" s="112">
        <f t="shared" ref="J93:J94" si="4">SUM(D93*G93)</f>
        <v>1600</v>
      </c>
      <c r="K93" s="48" t="s">
        <v>23</v>
      </c>
      <c r="L93" s="74">
        <v>0.71</v>
      </c>
      <c r="M93" s="110">
        <f t="shared" ref="M93:M94" si="5">SUM(D93*G93)/L93*234</f>
        <v>527323.94366197195</v>
      </c>
    </row>
    <row r="94" spans="1:13" ht="14.5">
      <c r="A94" s="14"/>
      <c r="B94" s="75"/>
      <c r="C94" s="52"/>
      <c r="D94" s="55">
        <v>1</v>
      </c>
      <c r="E94" s="52" t="s">
        <v>117</v>
      </c>
      <c r="F94" s="52"/>
      <c r="G94" s="49">
        <v>300</v>
      </c>
      <c r="H94" s="48" t="s">
        <v>23</v>
      </c>
      <c r="I94" s="48"/>
      <c r="J94" s="112">
        <f t="shared" si="4"/>
        <v>300</v>
      </c>
      <c r="K94" s="48" t="s">
        <v>23</v>
      </c>
      <c r="L94" s="76">
        <v>0.71</v>
      </c>
      <c r="M94" s="110">
        <f t="shared" si="5"/>
        <v>98873.239436619711</v>
      </c>
    </row>
    <row r="95" spans="1:13" s="88" customFormat="1" ht="13">
      <c r="A95" s="14"/>
      <c r="B95" s="14"/>
      <c r="C95" s="13"/>
      <c r="D95" s="16">
        <v>1</v>
      </c>
      <c r="E95" s="140" t="s">
        <v>114</v>
      </c>
      <c r="F95" s="140"/>
      <c r="G95" s="112">
        <v>900</v>
      </c>
      <c r="H95" s="13" t="s">
        <v>23</v>
      </c>
      <c r="I95" s="13"/>
      <c r="J95" s="112">
        <f>SUM(D95*G95)</f>
        <v>900</v>
      </c>
      <c r="K95" s="13" t="s">
        <v>23</v>
      </c>
      <c r="L95" s="113">
        <v>0.71</v>
      </c>
      <c r="M95" s="110">
        <f>SUM(D95*G95)/L95*234</f>
        <v>296619.71830985916</v>
      </c>
    </row>
    <row r="96" spans="1:13" s="88" customFormat="1" ht="13">
      <c r="A96" s="14"/>
      <c r="B96" s="14"/>
      <c r="C96" s="13"/>
      <c r="D96" s="16">
        <v>3</v>
      </c>
      <c r="E96" s="13" t="s">
        <v>116</v>
      </c>
      <c r="F96" s="13"/>
      <c r="G96" s="112">
        <v>1000</v>
      </c>
      <c r="H96" s="13" t="s">
        <v>23</v>
      </c>
      <c r="I96" s="13"/>
      <c r="J96" s="112">
        <f>SUM(D96*G96)</f>
        <v>3000</v>
      </c>
      <c r="K96" s="13" t="s">
        <v>23</v>
      </c>
      <c r="L96" s="113">
        <v>0.71</v>
      </c>
      <c r="M96" s="110">
        <f>SUM(D96*G96)/L96*234</f>
        <v>988732.39436619729</v>
      </c>
    </row>
    <row r="97" spans="1:13" ht="13">
      <c r="A97" s="14"/>
      <c r="B97" s="71" t="s">
        <v>1</v>
      </c>
      <c r="C97" s="52" t="s">
        <v>148</v>
      </c>
      <c r="D97" s="77"/>
      <c r="E97" s="52"/>
      <c r="F97" s="52"/>
      <c r="G97" s="72"/>
      <c r="H97" s="52"/>
      <c r="I97" s="52"/>
      <c r="J97" s="51">
        <v>91300</v>
      </c>
      <c r="K97" s="48" t="s">
        <v>23</v>
      </c>
      <c r="L97" s="52"/>
      <c r="M97" s="53"/>
    </row>
    <row r="98" spans="1:13" ht="77.25" customHeight="1">
      <c r="A98" s="14"/>
      <c r="B98" s="71"/>
      <c r="C98" s="136" t="s">
        <v>149</v>
      </c>
      <c r="D98" s="136"/>
      <c r="E98" s="136"/>
      <c r="F98" s="136"/>
      <c r="G98" s="136"/>
      <c r="H98" s="136"/>
      <c r="I98" s="136"/>
      <c r="J98" s="136"/>
      <c r="K98" s="136"/>
      <c r="L98" s="52"/>
      <c r="M98" s="135">
        <v>11163972</v>
      </c>
    </row>
    <row r="99" spans="1:13" ht="6" customHeight="1">
      <c r="A99" s="47"/>
      <c r="B99" s="4"/>
      <c r="C99" s="5"/>
      <c r="D99" s="5"/>
      <c r="E99" s="5"/>
      <c r="F99" s="5"/>
      <c r="G99" s="29"/>
      <c r="H99" s="29"/>
      <c r="I99" s="29"/>
      <c r="J99" s="29"/>
      <c r="K99" s="29"/>
      <c r="L99" s="29"/>
      <c r="M99" s="36"/>
    </row>
    <row r="100" spans="1:13" ht="13">
      <c r="A100" s="14"/>
      <c r="B100" s="71" t="s">
        <v>2</v>
      </c>
      <c r="C100" s="52" t="s">
        <v>96</v>
      </c>
      <c r="D100" s="52"/>
      <c r="E100" s="52"/>
      <c r="F100" s="52"/>
      <c r="G100" s="72"/>
      <c r="H100" s="52"/>
      <c r="I100" s="52"/>
      <c r="J100" s="51">
        <v>86607</v>
      </c>
      <c r="K100" s="48" t="s">
        <v>23</v>
      </c>
      <c r="L100" s="52"/>
      <c r="M100" s="53"/>
    </row>
    <row r="101" spans="1:13" ht="41.25" customHeight="1">
      <c r="A101" s="14"/>
      <c r="B101" s="71"/>
      <c r="C101" s="136" t="s">
        <v>157</v>
      </c>
      <c r="D101" s="136"/>
      <c r="E101" s="136"/>
      <c r="F101" s="136"/>
      <c r="G101" s="136"/>
      <c r="H101" s="136"/>
      <c r="I101" s="136"/>
      <c r="J101" s="136"/>
      <c r="K101" s="136"/>
      <c r="L101" s="52"/>
      <c r="M101" s="111">
        <v>1836842</v>
      </c>
    </row>
    <row r="102" spans="1:13" ht="13">
      <c r="A102" s="14"/>
      <c r="B102" s="73"/>
      <c r="C102" s="48" t="s">
        <v>24</v>
      </c>
      <c r="D102" s="54">
        <v>4</v>
      </c>
      <c r="E102" s="48" t="s">
        <v>79</v>
      </c>
      <c r="F102" s="48"/>
      <c r="G102" s="49">
        <v>375</v>
      </c>
      <c r="H102" s="48" t="s">
        <v>23</v>
      </c>
      <c r="I102" s="48"/>
      <c r="J102" s="112">
        <f t="shared" ref="J102:J103" si="6">SUM(D102*G102)</f>
        <v>1500</v>
      </c>
      <c r="K102" s="48" t="s">
        <v>23</v>
      </c>
      <c r="L102" s="74">
        <v>0.71</v>
      </c>
      <c r="M102" s="110">
        <f t="shared" ref="M102:M103" si="7">SUM(D102*G102)/L102*234</f>
        <v>494366.19718309864</v>
      </c>
    </row>
    <row r="103" spans="1:13" ht="14.5">
      <c r="A103" s="14"/>
      <c r="B103" s="75"/>
      <c r="C103" s="52"/>
      <c r="D103" s="55">
        <v>1</v>
      </c>
      <c r="E103" s="52" t="s">
        <v>117</v>
      </c>
      <c r="F103" s="52"/>
      <c r="G103" s="49">
        <v>300</v>
      </c>
      <c r="H103" s="48" t="s">
        <v>23</v>
      </c>
      <c r="I103" s="48"/>
      <c r="J103" s="112">
        <f t="shared" si="6"/>
        <v>300</v>
      </c>
      <c r="K103" s="48" t="s">
        <v>23</v>
      </c>
      <c r="L103" s="76">
        <v>0.71</v>
      </c>
      <c r="M103" s="110">
        <f t="shared" si="7"/>
        <v>98873.239436619711</v>
      </c>
    </row>
    <row r="104" spans="1:13" s="88" customFormat="1" ht="13">
      <c r="A104" s="14"/>
      <c r="B104" s="14"/>
      <c r="C104" s="13"/>
      <c r="D104" s="16">
        <v>4</v>
      </c>
      <c r="E104" s="13" t="s">
        <v>109</v>
      </c>
      <c r="F104" s="13"/>
      <c r="G104" s="112">
        <v>750</v>
      </c>
      <c r="H104" s="13" t="s">
        <v>23</v>
      </c>
      <c r="I104" s="13"/>
      <c r="J104" s="112">
        <f>SUM(D104*G104)</f>
        <v>3000</v>
      </c>
      <c r="K104" s="13" t="s">
        <v>23</v>
      </c>
      <c r="L104" s="113">
        <v>0.71</v>
      </c>
      <c r="M104" s="110">
        <f>SUM(D104*G104)/L104*234</f>
        <v>988732.39436619729</v>
      </c>
    </row>
    <row r="105" spans="1:13" s="88" customFormat="1" ht="13">
      <c r="A105" s="14"/>
      <c r="B105" s="14"/>
      <c r="C105" s="13"/>
      <c r="D105" s="16">
        <v>1</v>
      </c>
      <c r="E105" s="13" t="s">
        <v>114</v>
      </c>
      <c r="F105" s="13"/>
      <c r="G105" s="112">
        <v>900</v>
      </c>
      <c r="H105" s="13" t="s">
        <v>23</v>
      </c>
      <c r="I105" s="13"/>
      <c r="J105" s="112">
        <f>SUM(D105*G105)</f>
        <v>900</v>
      </c>
      <c r="K105" s="13" t="s">
        <v>23</v>
      </c>
      <c r="L105" s="113">
        <v>0.71</v>
      </c>
      <c r="M105" s="110">
        <f>SUM(D105*G105)/L105*234</f>
        <v>296619.71830985916</v>
      </c>
    </row>
    <row r="106" spans="1:13" ht="6" customHeight="1">
      <c r="A106" s="47"/>
      <c r="B106" s="4"/>
      <c r="C106" s="5"/>
      <c r="D106" s="5"/>
      <c r="E106" s="5"/>
      <c r="F106" s="5"/>
      <c r="G106" s="29"/>
      <c r="H106" s="29"/>
      <c r="I106" s="29"/>
      <c r="J106" s="29"/>
      <c r="K106" s="29"/>
      <c r="L106" s="29"/>
      <c r="M106" s="36"/>
    </row>
    <row r="107" spans="1:13" ht="13">
      <c r="A107" s="14"/>
      <c r="B107" s="71" t="s">
        <v>3</v>
      </c>
      <c r="C107" s="52" t="s">
        <v>97</v>
      </c>
      <c r="D107" s="52"/>
      <c r="E107" s="52"/>
      <c r="F107" s="52"/>
      <c r="G107" s="72"/>
      <c r="H107" s="52"/>
      <c r="I107" s="52"/>
      <c r="J107" s="51">
        <v>51254</v>
      </c>
      <c r="K107" s="48" t="s">
        <v>23</v>
      </c>
      <c r="L107" s="52"/>
      <c r="M107" s="53"/>
    </row>
    <row r="108" spans="1:13" ht="54" customHeight="1">
      <c r="A108" s="14"/>
      <c r="B108" s="71"/>
      <c r="C108" s="136" t="s">
        <v>158</v>
      </c>
      <c r="D108" s="136"/>
      <c r="E108" s="136"/>
      <c r="F108" s="136"/>
      <c r="G108" s="136"/>
      <c r="H108" s="136"/>
      <c r="I108" s="136"/>
      <c r="J108" s="136"/>
      <c r="K108" s="136"/>
      <c r="L108" s="52"/>
      <c r="M108" s="53">
        <v>3631852</v>
      </c>
    </row>
    <row r="109" spans="1:13" ht="13">
      <c r="A109" s="14"/>
      <c r="B109" s="71"/>
      <c r="C109" s="52" t="s">
        <v>24</v>
      </c>
      <c r="D109" s="55">
        <v>1</v>
      </c>
      <c r="E109" s="52" t="s">
        <v>98</v>
      </c>
      <c r="F109" s="52"/>
      <c r="G109" s="49">
        <v>1200</v>
      </c>
      <c r="H109" s="48" t="s">
        <v>23</v>
      </c>
      <c r="I109" s="48"/>
      <c r="J109" s="114">
        <f t="shared" ref="J109:J111" si="8">SUM(D109*G109)</f>
        <v>1200</v>
      </c>
      <c r="K109" s="48" t="s">
        <v>23</v>
      </c>
      <c r="L109" s="76">
        <v>0.74</v>
      </c>
      <c r="M109" s="110">
        <f t="shared" ref="M109:M110" si="9">SUM(D109*G109)/L109*229.32</f>
        <v>371870.2702702703</v>
      </c>
    </row>
    <row r="110" spans="1:13" ht="13">
      <c r="A110" s="14"/>
      <c r="B110" s="71"/>
      <c r="C110" s="52"/>
      <c r="D110" s="55">
        <v>1</v>
      </c>
      <c r="E110" s="52" t="s">
        <v>78</v>
      </c>
      <c r="F110" s="52"/>
      <c r="G110" s="49">
        <v>300</v>
      </c>
      <c r="H110" s="48" t="s">
        <v>23</v>
      </c>
      <c r="I110" s="48"/>
      <c r="J110" s="114">
        <f t="shared" si="8"/>
        <v>300</v>
      </c>
      <c r="K110" s="48" t="s">
        <v>23</v>
      </c>
      <c r="L110" s="76">
        <v>0.74</v>
      </c>
      <c r="M110" s="110">
        <f t="shared" si="9"/>
        <v>92967.567567567574</v>
      </c>
    </row>
    <row r="111" spans="1:13" s="88" customFormat="1" ht="12.75" customHeight="1">
      <c r="A111" s="14"/>
      <c r="B111" s="14"/>
      <c r="C111" s="115"/>
      <c r="D111" s="116">
        <v>2</v>
      </c>
      <c r="E111" s="117" t="s">
        <v>109</v>
      </c>
      <c r="F111" s="117"/>
      <c r="G111" s="114">
        <v>800</v>
      </c>
      <c r="H111" s="117" t="s">
        <v>23</v>
      </c>
      <c r="I111" s="117"/>
      <c r="J111" s="114">
        <f t="shared" si="8"/>
        <v>1600</v>
      </c>
      <c r="K111" s="117" t="s">
        <v>23</v>
      </c>
      <c r="L111" s="118">
        <v>0.74</v>
      </c>
      <c r="M111" s="110">
        <f>SUM(D111*G111)/L111*229.32</f>
        <v>495827.02702702698</v>
      </c>
    </row>
    <row r="112" spans="1:13" ht="6.75" customHeight="1">
      <c r="A112" s="14"/>
      <c r="B112" s="71"/>
      <c r="C112" s="52"/>
      <c r="D112" s="55"/>
      <c r="E112" s="52"/>
      <c r="F112" s="52"/>
      <c r="G112" s="49"/>
      <c r="H112" s="48"/>
      <c r="I112" s="48"/>
      <c r="J112" s="49"/>
      <c r="K112" s="48"/>
      <c r="L112" s="76"/>
      <c r="M112" s="50"/>
    </row>
    <row r="113" spans="1:13" ht="13">
      <c r="A113" s="14"/>
      <c r="B113" s="71" t="s">
        <v>4</v>
      </c>
      <c r="C113" s="52" t="s">
        <v>99</v>
      </c>
      <c r="D113" s="52"/>
      <c r="E113" s="52"/>
      <c r="F113" s="52"/>
      <c r="G113" s="72"/>
      <c r="H113" s="52"/>
      <c r="I113" s="52"/>
      <c r="J113" s="51">
        <v>54410</v>
      </c>
      <c r="K113" s="48" t="s">
        <v>23</v>
      </c>
      <c r="L113" s="52"/>
      <c r="M113" s="53"/>
    </row>
    <row r="114" spans="1:13" ht="79.5" customHeight="1">
      <c r="A114" s="14"/>
      <c r="B114" s="71"/>
      <c r="C114" s="136" t="s">
        <v>159</v>
      </c>
      <c r="D114" s="136"/>
      <c r="E114" s="136"/>
      <c r="F114" s="136"/>
      <c r="G114" s="136"/>
      <c r="H114" s="136"/>
      <c r="I114" s="136"/>
      <c r="J114" s="136"/>
      <c r="K114" s="136"/>
      <c r="L114" s="52"/>
      <c r="M114" s="111">
        <v>6339634</v>
      </c>
    </row>
    <row r="115" spans="1:13" ht="13">
      <c r="A115" s="14"/>
      <c r="B115" s="71"/>
      <c r="C115" s="52" t="s">
        <v>24</v>
      </c>
      <c r="D115" s="55">
        <v>1</v>
      </c>
      <c r="E115" s="52" t="s">
        <v>81</v>
      </c>
      <c r="F115" s="52"/>
      <c r="G115" s="49">
        <v>800</v>
      </c>
      <c r="H115" s="48" t="s">
        <v>23</v>
      </c>
      <c r="I115" s="48"/>
      <c r="J115" s="114">
        <f t="shared" ref="J115:J119" si="10">SUM(D115*G115)</f>
        <v>800</v>
      </c>
      <c r="K115" s="48" t="s">
        <v>23</v>
      </c>
      <c r="L115" s="76">
        <v>0.74</v>
      </c>
      <c r="M115" s="110">
        <f t="shared" ref="M115:M117" si="11">SUM(D115*G115)/L115*229.32</f>
        <v>247913.51351351349</v>
      </c>
    </row>
    <row r="116" spans="1:13" ht="14.5">
      <c r="A116" s="14"/>
      <c r="B116" s="75"/>
      <c r="C116" s="52"/>
      <c r="D116" s="55">
        <v>1</v>
      </c>
      <c r="E116" s="52" t="s">
        <v>32</v>
      </c>
      <c r="F116" s="52"/>
      <c r="G116" s="49">
        <v>1000</v>
      </c>
      <c r="H116" s="48" t="s">
        <v>23</v>
      </c>
      <c r="I116" s="48"/>
      <c r="J116" s="114">
        <f t="shared" si="10"/>
        <v>1000</v>
      </c>
      <c r="K116" s="48" t="s">
        <v>23</v>
      </c>
      <c r="L116" s="76">
        <v>0.74</v>
      </c>
      <c r="M116" s="110">
        <f t="shared" si="11"/>
        <v>309891.89189189189</v>
      </c>
    </row>
    <row r="117" spans="1:13" ht="14.5">
      <c r="A117" s="14"/>
      <c r="B117" s="75"/>
      <c r="C117" s="52"/>
      <c r="D117" s="55">
        <v>1</v>
      </c>
      <c r="E117" s="52" t="s">
        <v>78</v>
      </c>
      <c r="F117" s="52"/>
      <c r="G117" s="49">
        <v>300</v>
      </c>
      <c r="H117" s="48" t="s">
        <v>23</v>
      </c>
      <c r="I117" s="48"/>
      <c r="J117" s="114">
        <f t="shared" si="10"/>
        <v>300</v>
      </c>
      <c r="K117" s="48" t="s">
        <v>23</v>
      </c>
      <c r="L117" s="76">
        <v>0.74</v>
      </c>
      <c r="M117" s="110">
        <f t="shared" si="11"/>
        <v>92967.567567567574</v>
      </c>
    </row>
    <row r="118" spans="1:13" s="88" customFormat="1" ht="12.75" customHeight="1">
      <c r="A118" s="14"/>
      <c r="B118" s="14"/>
      <c r="C118" s="115"/>
      <c r="D118" s="116">
        <v>7</v>
      </c>
      <c r="E118" s="117" t="s">
        <v>109</v>
      </c>
      <c r="F118" s="117"/>
      <c r="G118" s="114">
        <v>800</v>
      </c>
      <c r="H118" s="117" t="s">
        <v>23</v>
      </c>
      <c r="I118" s="117"/>
      <c r="J118" s="114">
        <f t="shared" ref="J118" si="12">SUM(D118*G118)</f>
        <v>5600</v>
      </c>
      <c r="K118" s="117" t="s">
        <v>23</v>
      </c>
      <c r="L118" s="118">
        <v>0.74</v>
      </c>
      <c r="M118" s="110">
        <f>SUM(D118*G118)/L118*229.32</f>
        <v>1735394.5945945946</v>
      </c>
    </row>
    <row r="119" spans="1:13" s="88" customFormat="1" ht="12.75" customHeight="1">
      <c r="A119" s="14"/>
      <c r="B119" s="14"/>
      <c r="C119" s="115"/>
      <c r="D119" s="116">
        <v>1</v>
      </c>
      <c r="E119" s="117" t="s">
        <v>118</v>
      </c>
      <c r="F119" s="117"/>
      <c r="G119" s="114">
        <v>5500</v>
      </c>
      <c r="H119" s="117" t="s">
        <v>23</v>
      </c>
      <c r="I119" s="117"/>
      <c r="J119" s="114">
        <f t="shared" si="10"/>
        <v>5500</v>
      </c>
      <c r="K119" s="117" t="s">
        <v>23</v>
      </c>
      <c r="L119" s="118">
        <v>0.74</v>
      </c>
      <c r="M119" s="110">
        <f>SUM(D119*G119)/L119*229.32</f>
        <v>1704405.4054054054</v>
      </c>
    </row>
    <row r="120" spans="1:13" ht="6" customHeight="1">
      <c r="A120" s="47"/>
      <c r="B120" s="4"/>
      <c r="C120" s="5"/>
      <c r="D120" s="5"/>
      <c r="E120" s="5"/>
      <c r="F120" s="5"/>
      <c r="G120" s="29"/>
      <c r="H120" s="29"/>
      <c r="I120" s="29"/>
      <c r="J120" s="29"/>
      <c r="K120" s="29"/>
      <c r="L120" s="29"/>
      <c r="M120" s="36"/>
    </row>
    <row r="121" spans="1:13" ht="13">
      <c r="A121" s="14"/>
      <c r="B121" s="71" t="s">
        <v>101</v>
      </c>
      <c r="C121" s="52" t="s">
        <v>45</v>
      </c>
      <c r="D121" s="52"/>
      <c r="E121" s="52"/>
      <c r="F121" s="52"/>
      <c r="G121" s="72"/>
      <c r="H121" s="52"/>
      <c r="I121" s="52"/>
      <c r="J121" s="51">
        <v>198553</v>
      </c>
      <c r="K121" s="48" t="s">
        <v>23</v>
      </c>
      <c r="L121" s="52"/>
      <c r="M121" s="53"/>
    </row>
    <row r="122" spans="1:13" ht="40.5" customHeight="1">
      <c r="A122" s="14"/>
      <c r="B122" s="71"/>
      <c r="C122" s="136" t="s">
        <v>100</v>
      </c>
      <c r="D122" s="136"/>
      <c r="E122" s="136"/>
      <c r="F122" s="136"/>
      <c r="G122" s="136"/>
      <c r="H122" s="136"/>
      <c r="I122" s="136"/>
      <c r="J122" s="136"/>
      <c r="K122" s="136"/>
      <c r="L122" s="52"/>
      <c r="M122" s="53">
        <v>3057950</v>
      </c>
    </row>
    <row r="123" spans="1:13" s="26" customFormat="1" ht="13">
      <c r="A123" s="14"/>
      <c r="B123" s="14"/>
      <c r="C123" s="119" t="s">
        <v>24</v>
      </c>
      <c r="D123" s="16">
        <v>14</v>
      </c>
      <c r="E123" s="13" t="s">
        <v>109</v>
      </c>
      <c r="F123" s="13"/>
      <c r="G123" s="112">
        <v>750</v>
      </c>
      <c r="H123" s="57" t="s">
        <v>23</v>
      </c>
      <c r="I123" s="93"/>
      <c r="J123" s="40">
        <f>SUM(D123*G123)</f>
        <v>10500</v>
      </c>
      <c r="K123" s="57" t="s">
        <v>23</v>
      </c>
      <c r="L123" s="39">
        <v>0.68</v>
      </c>
      <c r="M123" s="37">
        <f>SUM(D123*G123)/L123*249.21</f>
        <v>3848095.588235294</v>
      </c>
    </row>
    <row r="124" spans="1:13" s="88" customFormat="1" ht="13">
      <c r="A124" s="14"/>
      <c r="B124" s="14"/>
      <c r="C124" s="13"/>
      <c r="D124" s="16">
        <v>3</v>
      </c>
      <c r="E124" s="13" t="s">
        <v>110</v>
      </c>
      <c r="F124" s="13"/>
      <c r="G124" s="112">
        <v>375</v>
      </c>
      <c r="H124" s="13" t="s">
        <v>23</v>
      </c>
      <c r="I124" s="13"/>
      <c r="J124" s="112">
        <f>SUM(D124*G124)</f>
        <v>1125</v>
      </c>
      <c r="K124" s="13" t="s">
        <v>23</v>
      </c>
      <c r="L124" s="113">
        <v>0.68</v>
      </c>
      <c r="M124" s="110">
        <f>SUM(D124*G124)/L124*249.21</f>
        <v>412295.95588235289</v>
      </c>
    </row>
    <row r="125" spans="1:13" s="88" customFormat="1" ht="13">
      <c r="A125" s="14"/>
      <c r="B125" s="14"/>
      <c r="C125" s="13"/>
      <c r="D125" s="16">
        <v>5</v>
      </c>
      <c r="E125" s="13" t="s">
        <v>112</v>
      </c>
      <c r="F125" s="13"/>
      <c r="G125" s="112">
        <v>1000</v>
      </c>
      <c r="H125" s="13" t="s">
        <v>23</v>
      </c>
      <c r="I125" s="13"/>
      <c r="J125" s="112">
        <f>SUM(D125*G125)</f>
        <v>5000</v>
      </c>
      <c r="K125" s="13" t="s">
        <v>23</v>
      </c>
      <c r="L125" s="113">
        <v>0.68</v>
      </c>
      <c r="M125" s="110">
        <f>SUM(D125*G125)/L125*249.21</f>
        <v>1832426.4705882352</v>
      </c>
    </row>
    <row r="126" spans="1:13" ht="6" customHeight="1">
      <c r="A126" s="47"/>
      <c r="B126" s="4"/>
      <c r="C126" s="5"/>
      <c r="D126" s="5"/>
      <c r="E126" s="5"/>
      <c r="F126" s="5"/>
      <c r="G126" s="29"/>
      <c r="H126" s="29"/>
      <c r="I126" s="29"/>
      <c r="J126" s="29"/>
      <c r="K126" s="29"/>
      <c r="L126" s="29"/>
      <c r="M126" s="36"/>
    </row>
    <row r="127" spans="1:13" ht="13">
      <c r="A127" s="14"/>
      <c r="B127" s="71" t="s">
        <v>95</v>
      </c>
      <c r="C127" s="52" t="s">
        <v>102</v>
      </c>
      <c r="D127" s="77"/>
      <c r="E127" s="52"/>
      <c r="F127" s="52"/>
      <c r="G127" s="72"/>
      <c r="H127" s="52"/>
      <c r="I127" s="52"/>
      <c r="J127" s="51">
        <v>63141</v>
      </c>
      <c r="K127" s="48" t="s">
        <v>23</v>
      </c>
      <c r="L127" s="52"/>
      <c r="M127" s="53"/>
    </row>
    <row r="128" spans="1:13" ht="41.25" customHeight="1">
      <c r="A128" s="14"/>
      <c r="B128" s="71"/>
      <c r="C128" s="136" t="s">
        <v>160</v>
      </c>
      <c r="D128" s="136"/>
      <c r="E128" s="136"/>
      <c r="F128" s="136"/>
      <c r="G128" s="136"/>
      <c r="H128" s="136"/>
      <c r="I128" s="136"/>
      <c r="J128" s="136"/>
      <c r="K128" s="136"/>
      <c r="L128" s="52"/>
      <c r="M128" s="111">
        <v>4420546</v>
      </c>
    </row>
    <row r="129" spans="1:13" s="88" customFormat="1" ht="12.75" customHeight="1">
      <c r="A129" s="14"/>
      <c r="B129" s="14"/>
      <c r="C129" s="52" t="s">
        <v>24</v>
      </c>
      <c r="D129" s="16">
        <v>1</v>
      </c>
      <c r="E129" s="13" t="s">
        <v>111</v>
      </c>
      <c r="F129" s="13"/>
      <c r="G129" s="112">
        <v>825</v>
      </c>
      <c r="H129" s="117" t="s">
        <v>23</v>
      </c>
      <c r="I129" s="117"/>
      <c r="J129" s="114">
        <f t="shared" ref="J129:J131" si="13">SUM(D129*G129)</f>
        <v>825</v>
      </c>
      <c r="K129" s="117" t="s">
        <v>23</v>
      </c>
      <c r="L129" s="118">
        <v>0.74</v>
      </c>
      <c r="M129" s="110">
        <f>SUM(D129*G129)/L129*229.32</f>
        <v>255660.8108108108</v>
      </c>
    </row>
    <row r="130" spans="1:13" s="88" customFormat="1" ht="12.75" customHeight="1">
      <c r="A130" s="14"/>
      <c r="B130" s="14"/>
      <c r="C130" s="115"/>
      <c r="D130" s="16">
        <v>3</v>
      </c>
      <c r="E130" s="13" t="s">
        <v>115</v>
      </c>
      <c r="F130" s="13"/>
      <c r="G130" s="112">
        <v>375</v>
      </c>
      <c r="H130" s="117" t="s">
        <v>23</v>
      </c>
      <c r="I130" s="117"/>
      <c r="J130" s="114">
        <f t="shared" si="13"/>
        <v>1125</v>
      </c>
      <c r="K130" s="117" t="s">
        <v>23</v>
      </c>
      <c r="L130" s="118">
        <v>0.74</v>
      </c>
      <c r="M130" s="110">
        <f>SUM(D130*G130)/L130*229.32</f>
        <v>348628.37837837834</v>
      </c>
    </row>
    <row r="131" spans="1:13" s="88" customFormat="1" ht="12.75" customHeight="1">
      <c r="A131" s="14"/>
      <c r="B131" s="14"/>
      <c r="C131" s="115"/>
      <c r="D131" s="116">
        <v>1</v>
      </c>
      <c r="E131" s="117" t="s">
        <v>119</v>
      </c>
      <c r="F131" s="117"/>
      <c r="G131" s="114">
        <v>800</v>
      </c>
      <c r="H131" s="117" t="s">
        <v>23</v>
      </c>
      <c r="I131" s="117"/>
      <c r="J131" s="114">
        <f t="shared" si="13"/>
        <v>800</v>
      </c>
      <c r="K131" s="117" t="s">
        <v>23</v>
      </c>
      <c r="L131" s="118">
        <v>0.74</v>
      </c>
      <c r="M131" s="110">
        <f>SUM(D131*G131)/L131*229.32</f>
        <v>247913.51351351349</v>
      </c>
    </row>
    <row r="132" spans="1:13" s="26" customFormat="1" ht="5.25" customHeight="1">
      <c r="A132" s="14"/>
      <c r="B132" s="14"/>
      <c r="C132" s="95"/>
      <c r="D132" s="96"/>
      <c r="E132" s="96"/>
      <c r="F132" s="96"/>
      <c r="G132" s="38"/>
      <c r="H132" s="38"/>
      <c r="I132" s="38"/>
      <c r="J132" s="38"/>
      <c r="K132" s="38"/>
      <c r="L132" s="39"/>
      <c r="M132" s="37"/>
    </row>
    <row r="133" spans="1:13" ht="14">
      <c r="A133" s="8" t="s">
        <v>27</v>
      </c>
      <c r="B133" s="9"/>
      <c r="C133" s="10"/>
      <c r="D133" s="10"/>
      <c r="E133" s="10"/>
      <c r="F133" s="10"/>
      <c r="G133" s="34"/>
      <c r="H133" s="34"/>
      <c r="I133" s="34"/>
      <c r="J133" s="34"/>
      <c r="K133" s="34"/>
      <c r="L133" s="34"/>
      <c r="M133" s="35"/>
    </row>
    <row r="134" spans="1:13" ht="5.25" customHeight="1">
      <c r="A134" s="7"/>
      <c r="B134" s="7"/>
      <c r="C134" s="5"/>
      <c r="D134" s="5"/>
      <c r="E134" s="5"/>
      <c r="F134" s="5"/>
      <c r="G134" s="29"/>
      <c r="H134" s="29"/>
      <c r="I134" s="29"/>
      <c r="J134" s="29"/>
      <c r="K134" s="29"/>
      <c r="L134" s="29"/>
      <c r="M134" s="36"/>
    </row>
    <row r="135" spans="1:13" ht="13">
      <c r="A135" s="11" t="s">
        <v>3</v>
      </c>
      <c r="B135" s="17" t="s">
        <v>30</v>
      </c>
      <c r="C135" s="13"/>
      <c r="D135" s="13"/>
      <c r="E135" s="13"/>
      <c r="F135" s="13"/>
      <c r="G135" s="27"/>
      <c r="H135" s="27"/>
      <c r="I135" s="27"/>
      <c r="J135" s="27"/>
      <c r="K135" s="27"/>
      <c r="L135" s="27"/>
      <c r="M135" s="37"/>
    </row>
    <row r="136" spans="1:13" ht="6" customHeight="1">
      <c r="A136" s="47"/>
      <c r="B136" s="4"/>
      <c r="C136" s="5"/>
      <c r="D136" s="5"/>
      <c r="E136" s="5"/>
      <c r="F136" s="5"/>
      <c r="G136" s="29"/>
      <c r="H136" s="29"/>
      <c r="I136" s="29"/>
      <c r="J136" s="29"/>
      <c r="K136" s="29"/>
      <c r="L136" s="29"/>
      <c r="M136" s="36"/>
    </row>
    <row r="137" spans="1:13" ht="13">
      <c r="A137" s="14"/>
      <c r="B137" s="61" t="s">
        <v>0</v>
      </c>
      <c r="C137" s="57" t="s">
        <v>89</v>
      </c>
      <c r="D137" s="57"/>
      <c r="E137" s="57"/>
      <c r="F137" s="57"/>
      <c r="G137" s="57"/>
      <c r="H137" s="57"/>
      <c r="I137" s="57"/>
      <c r="J137" s="58">
        <v>38335</v>
      </c>
      <c r="K137" s="57" t="s">
        <v>23</v>
      </c>
      <c r="L137" s="66"/>
      <c r="M137" s="120"/>
    </row>
    <row r="138" spans="1:13" ht="15.75" customHeight="1">
      <c r="A138" s="14"/>
      <c r="B138" s="61"/>
      <c r="C138" s="139" t="s">
        <v>150</v>
      </c>
      <c r="D138" s="139"/>
      <c r="E138" s="139"/>
      <c r="F138" s="139"/>
      <c r="G138" s="139"/>
      <c r="H138" s="139"/>
      <c r="I138" s="139"/>
      <c r="J138" s="139"/>
      <c r="K138" s="139"/>
      <c r="L138" s="64"/>
      <c r="M138" s="59">
        <v>1358207</v>
      </c>
    </row>
    <row r="139" spans="1:13" ht="6" customHeight="1">
      <c r="A139" s="47"/>
      <c r="B139" s="4"/>
      <c r="C139" s="5"/>
      <c r="D139" s="5"/>
      <c r="E139" s="5"/>
      <c r="F139" s="5"/>
      <c r="G139" s="29"/>
      <c r="H139" s="29"/>
      <c r="I139" s="29"/>
      <c r="J139" s="29"/>
      <c r="K139" s="29"/>
      <c r="L139" s="29"/>
      <c r="M139" s="36"/>
    </row>
    <row r="140" spans="1:13" s="129" customFormat="1" ht="13">
      <c r="A140" s="123"/>
      <c r="B140" s="124" t="s">
        <v>1</v>
      </c>
      <c r="C140" s="125" t="s">
        <v>93</v>
      </c>
      <c r="D140" s="125"/>
      <c r="E140" s="125"/>
      <c r="F140" s="125"/>
      <c r="G140" s="125"/>
      <c r="H140" s="125"/>
      <c r="I140" s="125"/>
      <c r="J140" s="126">
        <v>25583</v>
      </c>
      <c r="K140" s="125" t="s">
        <v>23</v>
      </c>
      <c r="L140" s="127"/>
      <c r="M140" s="128"/>
    </row>
    <row r="141" spans="1:13" s="129" customFormat="1" ht="27.75" customHeight="1">
      <c r="A141" s="123"/>
      <c r="B141" s="130"/>
      <c r="C141" s="138" t="s">
        <v>94</v>
      </c>
      <c r="D141" s="138"/>
      <c r="E141" s="138"/>
      <c r="F141" s="138"/>
      <c r="G141" s="138"/>
      <c r="H141" s="138"/>
      <c r="I141" s="138"/>
      <c r="J141" s="138"/>
      <c r="K141" s="138"/>
      <c r="L141" s="130"/>
      <c r="M141" s="131">
        <v>1812808</v>
      </c>
    </row>
    <row r="142" spans="1:13" s="129" customFormat="1" ht="5.25" customHeight="1">
      <c r="A142" s="123"/>
      <c r="B142" s="123"/>
      <c r="C142" s="132"/>
      <c r="D142" s="132"/>
      <c r="E142" s="132"/>
      <c r="F142" s="132"/>
      <c r="G142" s="133"/>
      <c r="H142" s="133"/>
      <c r="I142" s="133"/>
      <c r="J142" s="133"/>
      <c r="K142" s="133"/>
      <c r="L142" s="133"/>
      <c r="M142" s="134"/>
    </row>
    <row r="143" spans="1:13" ht="13">
      <c r="A143" s="14"/>
      <c r="B143" s="124" t="s">
        <v>2</v>
      </c>
      <c r="C143" s="57" t="s">
        <v>90</v>
      </c>
      <c r="D143" s="57"/>
      <c r="E143" s="57"/>
      <c r="F143" s="57"/>
      <c r="G143" s="57"/>
      <c r="H143" s="57"/>
      <c r="I143" s="57"/>
      <c r="J143" s="58">
        <v>23800</v>
      </c>
      <c r="K143" s="57" t="s">
        <v>23</v>
      </c>
      <c r="L143" s="66"/>
      <c r="M143" s="63"/>
    </row>
    <row r="144" spans="1:13" ht="30" customHeight="1">
      <c r="A144" s="14"/>
      <c r="B144" s="61"/>
      <c r="C144" s="137" t="s">
        <v>92</v>
      </c>
      <c r="D144" s="137"/>
      <c r="E144" s="137"/>
      <c r="F144" s="137"/>
      <c r="G144" s="137"/>
      <c r="H144" s="137"/>
      <c r="I144" s="137"/>
      <c r="J144" s="137"/>
      <c r="K144" s="137"/>
      <c r="L144" s="67"/>
      <c r="M144" s="68">
        <v>1264849</v>
      </c>
    </row>
    <row r="145" spans="1:13" ht="6" customHeight="1">
      <c r="A145" s="47"/>
      <c r="B145" s="4"/>
      <c r="C145" s="5"/>
      <c r="D145" s="5"/>
      <c r="E145" s="5"/>
      <c r="F145" s="5"/>
      <c r="G145" s="29"/>
      <c r="H145" s="29"/>
      <c r="I145" s="29"/>
      <c r="J145" s="29"/>
      <c r="K145" s="29"/>
      <c r="L145" s="29"/>
      <c r="M145" s="36"/>
    </row>
    <row r="146" spans="1:13" ht="13">
      <c r="A146" s="14"/>
      <c r="B146" s="124" t="s">
        <v>3</v>
      </c>
      <c r="C146" s="57" t="s">
        <v>91</v>
      </c>
      <c r="D146" s="57"/>
      <c r="E146" s="57"/>
      <c r="F146" s="57"/>
      <c r="G146" s="57"/>
      <c r="H146" s="57"/>
      <c r="I146" s="57"/>
      <c r="J146" s="58">
        <v>7395</v>
      </c>
      <c r="K146" s="57" t="s">
        <v>23</v>
      </c>
      <c r="L146" s="66"/>
      <c r="M146" s="63"/>
    </row>
    <row r="147" spans="1:13" ht="27" customHeight="1">
      <c r="A147" s="14"/>
      <c r="B147" s="69"/>
      <c r="C147" s="137" t="s">
        <v>92</v>
      </c>
      <c r="D147" s="137"/>
      <c r="E147" s="137"/>
      <c r="F147" s="137"/>
      <c r="G147" s="137"/>
      <c r="H147" s="137"/>
      <c r="I147" s="137"/>
      <c r="J147" s="137"/>
      <c r="K147" s="137"/>
      <c r="L147" s="62"/>
      <c r="M147" s="70">
        <v>524009</v>
      </c>
    </row>
    <row r="148" spans="1:13" ht="6" customHeight="1" thickBot="1">
      <c r="A148" s="47"/>
      <c r="B148" s="4"/>
      <c r="C148" s="5"/>
      <c r="D148" s="5"/>
      <c r="E148" s="5"/>
      <c r="F148" s="5"/>
      <c r="G148" s="29"/>
      <c r="H148" s="29"/>
      <c r="I148" s="29"/>
      <c r="J148" s="29"/>
      <c r="K148" s="29"/>
      <c r="L148" s="29"/>
      <c r="M148" s="36"/>
    </row>
    <row r="149" spans="1:13" ht="13.5" thickBot="1">
      <c r="A149" s="19" t="s">
        <v>34</v>
      </c>
      <c r="B149" s="20"/>
      <c r="C149" s="21"/>
      <c r="D149" s="21"/>
      <c r="E149" s="21"/>
      <c r="F149" s="21"/>
      <c r="G149" s="44"/>
      <c r="H149" s="44"/>
      <c r="I149" s="44"/>
      <c r="J149" s="44"/>
      <c r="K149" s="44"/>
      <c r="L149" s="44"/>
      <c r="M149" s="121">
        <f>SUM(M47:M148)</f>
        <v>127067531.38212194</v>
      </c>
    </row>
    <row r="150" spans="1:13" ht="5.25" customHeight="1">
      <c r="A150" s="7"/>
      <c r="B150" s="7"/>
      <c r="C150" s="5"/>
      <c r="D150" s="5"/>
      <c r="E150" s="5"/>
      <c r="F150" s="5"/>
      <c r="G150" s="29"/>
      <c r="H150" s="29"/>
      <c r="I150" s="29"/>
      <c r="J150" s="29"/>
      <c r="K150" s="29"/>
      <c r="L150" s="29"/>
      <c r="M150" s="36"/>
    </row>
    <row r="151" spans="1:13" ht="13">
      <c r="A151" s="11" t="s">
        <v>4</v>
      </c>
      <c r="B151" s="17" t="s">
        <v>31</v>
      </c>
      <c r="C151" s="13"/>
      <c r="D151" s="13"/>
      <c r="E151" s="13"/>
      <c r="F151" s="13"/>
      <c r="G151" s="27"/>
      <c r="H151" s="27"/>
      <c r="I151" s="27"/>
      <c r="J151" s="27"/>
      <c r="K151" s="27"/>
      <c r="L151" s="27"/>
      <c r="M151" s="37"/>
    </row>
    <row r="152" spans="1:13" ht="13">
      <c r="A152" s="14"/>
      <c r="B152" s="15" t="s">
        <v>28</v>
      </c>
      <c r="C152" s="13"/>
      <c r="D152" s="13"/>
      <c r="E152" s="13"/>
      <c r="F152" s="13"/>
      <c r="G152" s="27"/>
      <c r="H152" s="27"/>
      <c r="I152" s="27"/>
      <c r="J152" s="27"/>
      <c r="K152" s="27"/>
      <c r="L152" s="27"/>
      <c r="M152" s="37"/>
    </row>
    <row r="153" spans="1:13" ht="6" customHeight="1">
      <c r="A153" s="47"/>
      <c r="B153" s="4"/>
      <c r="C153" s="5"/>
      <c r="D153" s="5"/>
      <c r="E153" s="5"/>
      <c r="F153" s="5"/>
      <c r="G153" s="29"/>
      <c r="H153" s="29"/>
      <c r="I153" s="29"/>
      <c r="J153" s="29"/>
      <c r="K153" s="29"/>
      <c r="L153" s="29"/>
      <c r="M153" s="36"/>
    </row>
    <row r="154" spans="1:13" s="22" customFormat="1" ht="13">
      <c r="A154" s="25"/>
      <c r="B154" s="61" t="s">
        <v>0</v>
      </c>
      <c r="C154" s="62" t="s">
        <v>85</v>
      </c>
      <c r="D154" s="57"/>
      <c r="E154" s="57"/>
      <c r="F154" s="57"/>
      <c r="G154" s="58"/>
      <c r="H154" s="57"/>
      <c r="I154" s="57"/>
      <c r="J154" s="58">
        <v>16000</v>
      </c>
      <c r="K154" s="57" t="s">
        <v>23</v>
      </c>
      <c r="L154" s="57"/>
      <c r="M154" s="63"/>
    </row>
    <row r="155" spans="1:13" s="22" customFormat="1" ht="13" customHeight="1">
      <c r="A155" s="25"/>
      <c r="B155" s="61"/>
      <c r="C155" s="65" t="s">
        <v>86</v>
      </c>
      <c r="D155" s="25"/>
      <c r="E155" s="94"/>
      <c r="F155" s="94"/>
      <c r="G155" s="94"/>
      <c r="H155" s="94"/>
      <c r="I155" s="94"/>
      <c r="J155" s="58"/>
      <c r="K155" s="57"/>
      <c r="L155" s="57"/>
      <c r="M155" s="63">
        <f>J154*250</f>
        <v>4000000</v>
      </c>
    </row>
    <row r="156" spans="1:13" ht="6" customHeight="1">
      <c r="A156" s="47"/>
      <c r="B156" s="4"/>
      <c r="C156" s="5"/>
      <c r="D156" s="5"/>
      <c r="E156" s="5"/>
      <c r="F156" s="5"/>
      <c r="G156" s="29"/>
      <c r="H156" s="29"/>
      <c r="I156" s="29"/>
      <c r="J156" s="29"/>
      <c r="K156" s="29"/>
      <c r="L156" s="29"/>
      <c r="M156" s="36"/>
    </row>
    <row r="157" spans="1:13" s="22" customFormat="1" ht="13">
      <c r="A157" s="25"/>
      <c r="B157" s="61" t="s">
        <v>1</v>
      </c>
      <c r="C157" s="29" t="s">
        <v>49</v>
      </c>
      <c r="D157" s="29"/>
      <c r="E157" s="29"/>
      <c r="F157" s="29"/>
      <c r="G157" s="29"/>
      <c r="H157" s="29"/>
      <c r="I157" s="29"/>
      <c r="J157" s="58"/>
      <c r="K157" s="57"/>
      <c r="L157" s="29"/>
      <c r="M157" s="63"/>
    </row>
    <row r="158" spans="1:13" ht="13">
      <c r="B158" s="61"/>
      <c r="C158" s="29" t="s">
        <v>87</v>
      </c>
      <c r="E158" s="29"/>
      <c r="F158" s="29"/>
      <c r="G158" s="29"/>
      <c r="H158" s="29"/>
      <c r="I158" s="29"/>
      <c r="J158" s="58"/>
      <c r="K158" s="57"/>
      <c r="L158" s="29"/>
      <c r="M158" s="63">
        <v>500000</v>
      </c>
    </row>
    <row r="159" spans="1:13" ht="6" customHeight="1">
      <c r="A159" s="47"/>
      <c r="B159" s="4"/>
      <c r="C159" s="5"/>
      <c r="D159" s="5"/>
      <c r="E159" s="5"/>
      <c r="F159" s="5"/>
      <c r="G159" s="29"/>
      <c r="H159" s="29"/>
      <c r="I159" s="29"/>
      <c r="J159" s="29"/>
      <c r="K159" s="29"/>
      <c r="L159" s="29"/>
      <c r="M159" s="36"/>
    </row>
    <row r="160" spans="1:13" ht="13">
      <c r="B160" s="61" t="s">
        <v>2</v>
      </c>
      <c r="C160" s="29" t="s">
        <v>44</v>
      </c>
      <c r="D160" s="29"/>
      <c r="E160" s="29"/>
      <c r="F160" s="29"/>
      <c r="G160" s="29"/>
      <c r="H160" s="29"/>
      <c r="I160" s="29"/>
      <c r="J160" s="58"/>
      <c r="K160" s="57"/>
      <c r="L160" s="29"/>
      <c r="M160" s="63"/>
    </row>
    <row r="161" spans="1:13" ht="13">
      <c r="B161" s="61"/>
      <c r="C161" s="122" t="s">
        <v>88</v>
      </c>
      <c r="E161" s="29"/>
      <c r="F161" s="29"/>
      <c r="G161" s="29"/>
      <c r="H161" s="29"/>
      <c r="I161" s="29"/>
      <c r="J161" s="58"/>
      <c r="K161" s="57"/>
      <c r="L161" s="29"/>
      <c r="M161" s="63">
        <v>140000</v>
      </c>
    </row>
    <row r="162" spans="1:13" ht="6" customHeight="1">
      <c r="A162" s="47"/>
      <c r="B162" s="4"/>
      <c r="C162" s="5"/>
      <c r="D162" s="5"/>
      <c r="E162" s="5"/>
      <c r="F162" s="5"/>
      <c r="G162" s="29"/>
      <c r="H162" s="29"/>
      <c r="I162" s="29"/>
      <c r="J162" s="29"/>
      <c r="K162" s="29"/>
      <c r="L162" s="29"/>
      <c r="M162" s="36"/>
    </row>
    <row r="163" spans="1:13" ht="13">
      <c r="B163" s="61" t="s">
        <v>3</v>
      </c>
      <c r="C163" s="5" t="s">
        <v>44</v>
      </c>
      <c r="J163" s="58">
        <v>30000</v>
      </c>
      <c r="K163" s="57" t="s">
        <v>23</v>
      </c>
      <c r="M163" s="63"/>
    </row>
    <row r="164" spans="1:13" ht="13">
      <c r="B164" s="61"/>
      <c r="C164" s="5" t="s">
        <v>105</v>
      </c>
      <c r="J164" s="58"/>
      <c r="K164" s="57"/>
      <c r="M164" s="63">
        <v>5550000</v>
      </c>
    </row>
    <row r="165" spans="1:13" ht="6" customHeight="1">
      <c r="A165" s="47"/>
      <c r="B165" s="4"/>
      <c r="C165" s="5"/>
      <c r="D165" s="5"/>
      <c r="E165" s="5"/>
      <c r="F165" s="5"/>
      <c r="G165" s="29"/>
      <c r="H165" s="29"/>
      <c r="I165" s="29"/>
      <c r="J165" s="29"/>
      <c r="K165" s="29"/>
      <c r="L165" s="29"/>
      <c r="M165" s="36"/>
    </row>
    <row r="166" spans="1:13" ht="13">
      <c r="B166" s="61" t="s">
        <v>4</v>
      </c>
      <c r="C166" s="5" t="s">
        <v>45</v>
      </c>
      <c r="J166" s="58">
        <v>30000</v>
      </c>
      <c r="K166" s="57" t="s">
        <v>23</v>
      </c>
      <c r="M166" s="63"/>
    </row>
    <row r="167" spans="1:13" ht="13">
      <c r="B167" s="61"/>
      <c r="C167" s="5" t="s">
        <v>105</v>
      </c>
      <c r="J167" s="58"/>
      <c r="K167" s="57"/>
      <c r="M167" s="63">
        <v>5550000</v>
      </c>
    </row>
    <row r="168" spans="1:13" ht="6" customHeight="1">
      <c r="A168" s="47"/>
      <c r="B168" s="4"/>
      <c r="C168" s="5"/>
      <c r="D168" s="5"/>
      <c r="E168" s="5"/>
      <c r="F168" s="5"/>
      <c r="G168" s="29"/>
      <c r="H168" s="29"/>
      <c r="I168" s="29"/>
      <c r="J168" s="29"/>
      <c r="K168" s="29"/>
      <c r="L168" s="29"/>
      <c r="M168" s="36"/>
    </row>
    <row r="169" spans="1:13" ht="13">
      <c r="B169" s="61" t="s">
        <v>101</v>
      </c>
      <c r="C169" s="5" t="s">
        <v>46</v>
      </c>
      <c r="J169" s="58">
        <v>30000</v>
      </c>
      <c r="K169" s="57" t="s">
        <v>23</v>
      </c>
      <c r="M169" s="63"/>
    </row>
    <row r="170" spans="1:13" ht="13">
      <c r="B170" s="61"/>
      <c r="C170" s="5" t="s">
        <v>105</v>
      </c>
      <c r="J170" s="58"/>
      <c r="K170" s="57"/>
      <c r="M170" s="63">
        <v>5550000</v>
      </c>
    </row>
    <row r="171" spans="1:13" ht="13">
      <c r="B171" s="61"/>
      <c r="C171" s="5"/>
      <c r="K171" s="57"/>
      <c r="M171" s="63"/>
    </row>
    <row r="172" spans="1:13" ht="13">
      <c r="B172" s="61"/>
      <c r="C172" s="5"/>
      <c r="K172" s="57"/>
      <c r="M172" s="63"/>
    </row>
    <row r="173" spans="1:13" ht="13">
      <c r="B173" s="61"/>
      <c r="K173" s="57"/>
      <c r="M173" s="63"/>
    </row>
    <row r="174" spans="1:13" ht="13">
      <c r="B174" s="61"/>
      <c r="M174" s="63"/>
    </row>
  </sheetData>
  <mergeCells count="23">
    <mergeCell ref="A3:F3"/>
    <mergeCell ref="A4:F6"/>
    <mergeCell ref="A7:E7"/>
    <mergeCell ref="C77:F77"/>
    <mergeCell ref="C47:K47"/>
    <mergeCell ref="C61:K61"/>
    <mergeCell ref="C74:K74"/>
    <mergeCell ref="C53:K53"/>
    <mergeCell ref="H4:M5"/>
    <mergeCell ref="H6:M7"/>
    <mergeCell ref="C78:K78"/>
    <mergeCell ref="C147:K147"/>
    <mergeCell ref="C141:K141"/>
    <mergeCell ref="C144:K144"/>
    <mergeCell ref="C122:K122"/>
    <mergeCell ref="C128:K128"/>
    <mergeCell ref="C92:K92"/>
    <mergeCell ref="C98:K98"/>
    <mergeCell ref="C101:K101"/>
    <mergeCell ref="C108:K108"/>
    <mergeCell ref="C114:K114"/>
    <mergeCell ref="C138:K138"/>
    <mergeCell ref="E95:F95"/>
  </mergeCells>
  <phoneticPr fontId="0" type="noConversion"/>
  <pageMargins left="0.7" right="0.45" top="0.75" bottom="0.75" header="0.3" footer="0.3"/>
  <pageSetup orientation="portrait" cellComments="asDisplayed" r:id="rId1"/>
  <headerFooter alignWithMargins="0"/>
  <rowBreaks count="3" manualBreakCount="3">
    <brk id="48" max="16383" man="1"/>
    <brk id="85" max="16383" man="1"/>
    <brk id="120" max="16383" man="1"/>
  </rowBreaks>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A15" sqref="A15"/>
    </sheetView>
  </sheetViews>
  <sheetFormatPr defaultRowHeight="12.5"/>
  <cols>
    <col min="1" max="1" width="99.26953125" bestFit="1" customWidth="1"/>
    <col min="2" max="2" width="7" bestFit="1" customWidth="1"/>
    <col min="4" max="4" width="14" bestFit="1" customWidth="1"/>
  </cols>
  <sheetData>
    <row r="1" spans="1:4">
      <c r="A1" s="45" t="s">
        <v>40</v>
      </c>
    </row>
    <row r="2" spans="1:4">
      <c r="A2" s="45" t="s">
        <v>41</v>
      </c>
    </row>
    <row r="3" spans="1:4">
      <c r="A3" s="45" t="s">
        <v>42</v>
      </c>
    </row>
    <row r="6" spans="1:4">
      <c r="B6">
        <v>800000</v>
      </c>
      <c r="C6">
        <v>1.25</v>
      </c>
      <c r="D6" s="46">
        <f>ROUND(C6*B6,-3)</f>
        <v>1000000</v>
      </c>
    </row>
    <row r="7" spans="1:4">
      <c r="B7">
        <v>135000</v>
      </c>
      <c r="C7">
        <v>1.25</v>
      </c>
      <c r="D7" s="46">
        <f t="shared" ref="D7:D9" si="0">ROUND(C7*B7,-3)</f>
        <v>169000</v>
      </c>
    </row>
    <row r="8" spans="1:4">
      <c r="B8">
        <v>320000</v>
      </c>
      <c r="C8">
        <v>1.25</v>
      </c>
      <c r="D8" s="46">
        <f t="shared" si="0"/>
        <v>400000</v>
      </c>
    </row>
    <row r="9" spans="1:4">
      <c r="A9">
        <v>1150</v>
      </c>
      <c r="B9">
        <f>A9*75</f>
        <v>86250</v>
      </c>
      <c r="C9">
        <v>1.25</v>
      </c>
      <c r="D9" s="46">
        <f t="shared" si="0"/>
        <v>108000</v>
      </c>
    </row>
    <row r="10" spans="1:4">
      <c r="D10" s="46"/>
    </row>
    <row r="11" spans="1:4">
      <c r="D11" s="46">
        <f>SUM(D6:D10)</f>
        <v>1677000</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djacobi</cp:lastModifiedBy>
  <cp:lastPrinted>2017-01-31T16:08:58Z</cp:lastPrinted>
  <dcterms:created xsi:type="dcterms:W3CDTF">2007-02-08T14:02:27Z</dcterms:created>
  <dcterms:modified xsi:type="dcterms:W3CDTF">2017-03-06T18:52:49Z</dcterms:modified>
</cp:coreProperties>
</file>