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5740" windowHeight="10110"/>
  </bookViews>
  <sheets>
    <sheet name="Boone" sheetId="1" r:id="rId1"/>
    <sheet name="Sheet2" sheetId="2" r:id="rId2"/>
  </sheets>
  <definedNames>
    <definedName name="_xlnm.Print_Area" localSheetId="0">Boone!$A$1:$M$24</definedName>
  </definedNames>
  <calcPr calcId="145621"/>
</workbook>
</file>

<file path=xl/calcChain.xml><?xml version="1.0" encoding="utf-8"?>
<calcChain xmlns="http://schemas.openxmlformats.org/spreadsheetml/2006/main">
  <c r="M22" i="1" l="1"/>
  <c r="M20" i="1"/>
  <c r="M19" i="1"/>
  <c r="M15" i="1"/>
  <c r="M14" i="1"/>
  <c r="F12" i="1"/>
  <c r="F17" i="1" s="1"/>
  <c r="F24" i="1" s="1"/>
  <c r="C12" i="1"/>
  <c r="C17" i="1" s="1"/>
  <c r="C24" i="1" s="1"/>
  <c r="M11" i="1"/>
  <c r="I10" i="1"/>
  <c r="M10" i="1" s="1"/>
  <c r="M9" i="1"/>
  <c r="L8" i="1"/>
  <c r="L7" i="1"/>
  <c r="L6" i="1"/>
  <c r="M5" i="1" s="1"/>
  <c r="L5" i="1"/>
  <c r="I12" i="1" l="1"/>
  <c r="I17" i="1" s="1"/>
  <c r="I24" i="1" s="1"/>
  <c r="L12" i="1"/>
  <c r="L17" i="1" s="1"/>
  <c r="M12" i="1" l="1"/>
  <c r="M17" i="1"/>
  <c r="L24" i="1"/>
  <c r="M24" i="1" s="1"/>
</calcChain>
</file>

<file path=xl/sharedStrings.xml><?xml version="1.0" encoding="utf-8"?>
<sst xmlns="http://schemas.openxmlformats.org/spreadsheetml/2006/main" count="69" uniqueCount="40">
  <si>
    <t>Boone County Schools</t>
  </si>
  <si>
    <t>2013-14</t>
  </si>
  <si>
    <t>2014-15</t>
  </si>
  <si>
    <t>2015-16</t>
  </si>
  <si>
    <t>2016-17</t>
  </si>
  <si>
    <t>Changes</t>
  </si>
  <si>
    <t>Deductibles</t>
  </si>
  <si>
    <t>Premium</t>
  </si>
  <si>
    <t>GL</t>
  </si>
  <si>
    <t>$0 deductible</t>
  </si>
  <si>
    <t>SLEO</t>
  </si>
  <si>
    <t>$10,000 deductible</t>
  </si>
  <si>
    <t>Included in GL</t>
  </si>
  <si>
    <t>SMM</t>
  </si>
  <si>
    <t>$5,000 deduct</t>
  </si>
  <si>
    <t>Law Enforcement</t>
  </si>
  <si>
    <t>PROPERTY</t>
  </si>
  <si>
    <t>INLAND MARINE</t>
  </si>
  <si>
    <t>$500 deduct</t>
  </si>
  <si>
    <t>$500/$1,000</t>
  </si>
  <si>
    <t>$500/$1000</t>
  </si>
  <si>
    <t>CRIME</t>
  </si>
  <si>
    <t>$500/$1,000 deduct</t>
  </si>
  <si>
    <t>PKG TOTAL</t>
  </si>
  <si>
    <t>PKG Total</t>
  </si>
  <si>
    <t>FLEET</t>
  </si>
  <si>
    <t>1,000/1,000 deduct</t>
  </si>
  <si>
    <t>$1,000/$1,000</t>
  </si>
  <si>
    <t>UMBRELLA</t>
  </si>
  <si>
    <t>$0 SIR</t>
  </si>
  <si>
    <t>P&amp;C TOTAL</t>
  </si>
  <si>
    <t>Liberty Mutual</t>
  </si>
  <si>
    <t>Violent Malicious Acts</t>
  </si>
  <si>
    <t>Gallagher</t>
  </si>
  <si>
    <t>Disaster Management</t>
  </si>
  <si>
    <t/>
  </si>
  <si>
    <t>WC including tx</t>
  </si>
  <si>
    <t>KEMI</t>
  </si>
  <si>
    <t>TOTAL</t>
  </si>
  <si>
    <t>Optional Quote:      Cyber Liabiity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</si>
</sst>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0.0%"/>
  </numFmts>
  <fonts count="5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0" fontId="0" fillId="0" borderId="0" xfId="0" applyBorder="1" applyAlignment="1"/>
    <xf numFmtId="0" fontId="4" fillId="0" borderId="0" xfId="0" applyFont="1"/>
    <xf numFmtId="164" fontId="0" fillId="0" borderId="0" xfId="0" applyNumberFormat="1"/>
    <xf numFmtId="165" fontId="0" fillId="0" borderId="0" xfId="0" applyNumberFormat="1" applyBorder="1" applyAlignment="1"/>
    <xf numFmtId="165" fontId="0" fillId="0" borderId="0" xfId="0" applyNumberFormat="1" applyFill="1" applyBorder="1" applyAlignment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4" fillId="0" borderId="0" xfId="0" applyNumberFormat="1" applyFont="1" applyFill="1" applyBorder="1" applyAlignment="1"/>
    <xf numFmtId="165" fontId="0" fillId="0" borderId="0" xfId="0" applyNumberFormat="1" applyAlignment="1">
      <alignment horizontal="right"/>
    </xf>
    <xf numFmtId="10" fontId="4" fillId="0" borderId="0" xfId="0" applyNumberFormat="1" applyFont="1"/>
    <xf numFmtId="165" fontId="3" fillId="0" borderId="0" xfId="0" applyNumberFormat="1" applyFont="1" applyFill="1" applyBorder="1" applyAlignment="1"/>
    <xf numFmtId="165" fontId="3" fillId="0" borderId="0" xfId="0" applyNumberFormat="1" applyFont="1" applyBorder="1" applyAlignment="1"/>
    <xf numFmtId="165" fontId="4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3" fillId="0" borderId="0" xfId="0" applyNumberFormat="1" applyFont="1" applyAlignment="1"/>
    <xf numFmtId="165" fontId="4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/>
    <xf numFmtId="165" fontId="3" fillId="0" borderId="0" xfId="0" applyNumberFormat="1" applyFont="1" applyAlignment="1"/>
    <xf numFmtId="165" fontId="0" fillId="0" borderId="0" xfId="0" applyNumberFormat="1"/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left"/>
    </xf>
    <xf numFmtId="164" fontId="0" fillId="0" borderId="0" xfId="0" applyNumberForma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3" fillId="0" borderId="0" xfId="0" quotePrefix="1" applyFont="1"/>
    <xf numFmtId="164" fontId="4" fillId="0" borderId="0" xfId="0" applyNumberFormat="1" applyFont="1" applyFill="1" applyBorder="1" applyAlignment="1"/>
    <xf numFmtId="164" fontId="0" fillId="0" borderId="0" xfId="0" applyNumberFormat="1" applyFill="1"/>
    <xf numFmtId="164" fontId="4" fillId="0" borderId="0" xfId="0" applyNumberFormat="1" applyFont="1" applyFill="1"/>
    <xf numFmtId="0" fontId="3" fillId="0" borderId="0" xfId="0" applyFont="1" applyAlignment="1">
      <alignment horizontal="right"/>
    </xf>
    <xf numFmtId="164" fontId="3" fillId="0" borderId="0" xfId="0" applyNumberFormat="1" applyFont="1"/>
    <xf numFmtId="10" fontId="3" fillId="0" borderId="0" xfId="0" applyNumberFormat="1" applyFont="1"/>
    <xf numFmtId="166" fontId="4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R27"/>
  <sheetViews>
    <sheetView tabSelected="1" zoomScaleNormal="100" workbookViewId="0">
      <selection activeCell="C30" sqref="C30"/>
    </sheetView>
  </sheetViews>
  <sheetFormatPr defaultRowHeight="12.75" x14ac:dyDescent="0.2"/>
  <cols>
    <col min="1" max="1" width="25.5703125" customWidth="1"/>
    <col min="2" max="2" width="17.5703125" bestFit="1" customWidth="1"/>
    <col min="3" max="3" width="17" bestFit="1" customWidth="1"/>
    <col min="4" max="4" width="1.7109375" customWidth="1"/>
    <col min="5" max="5" width="14.28515625" customWidth="1"/>
    <col min="6" max="6" width="17.7109375" bestFit="1" customWidth="1"/>
    <col min="7" max="7" width="3.140625" customWidth="1"/>
    <col min="8" max="8" width="14.42578125" bestFit="1" customWidth="1"/>
    <col min="9" max="9" width="12.85546875" customWidth="1"/>
    <col min="10" max="10" width="2.7109375" customWidth="1"/>
    <col min="11" max="11" width="13.7109375" customWidth="1"/>
    <col min="12" max="12" width="14.42578125" customWidth="1"/>
    <col min="13" max="13" width="18" customWidth="1"/>
    <col min="15" max="15" width="12.5703125" bestFit="1" customWidth="1"/>
    <col min="16" max="16" width="16.7109375" customWidth="1"/>
    <col min="18" max="18" width="14.85546875" bestFit="1" customWidth="1"/>
  </cols>
  <sheetData>
    <row r="1" spans="1:18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8" ht="15.75" x14ac:dyDescent="0.25">
      <c r="B2" s="3" t="s">
        <v>1</v>
      </c>
      <c r="C2" s="4"/>
      <c r="D2" s="5"/>
      <c r="E2" s="3" t="s">
        <v>2</v>
      </c>
      <c r="F2" s="6"/>
      <c r="G2" s="7"/>
      <c r="H2" s="3" t="s">
        <v>3</v>
      </c>
      <c r="I2" s="6"/>
      <c r="J2" s="7"/>
      <c r="K2" s="3" t="s">
        <v>4</v>
      </c>
      <c r="L2" s="6"/>
      <c r="M2" s="8" t="s">
        <v>5</v>
      </c>
    </row>
    <row r="4" spans="1:18" ht="15.75" x14ac:dyDescent="0.25">
      <c r="B4" s="8" t="s">
        <v>6</v>
      </c>
      <c r="C4" s="8" t="s">
        <v>7</v>
      </c>
      <c r="D4" s="10"/>
      <c r="E4" s="8" t="s">
        <v>6</v>
      </c>
      <c r="F4" s="8" t="s">
        <v>7</v>
      </c>
      <c r="G4" s="15"/>
      <c r="H4" s="8" t="s">
        <v>6</v>
      </c>
      <c r="I4" s="16" t="s">
        <v>7</v>
      </c>
      <c r="J4" s="17"/>
      <c r="K4" s="8" t="s">
        <v>6</v>
      </c>
      <c r="L4" s="16" t="s">
        <v>7</v>
      </c>
      <c r="P4" s="9"/>
    </row>
    <row r="5" spans="1:18" x14ac:dyDescent="0.2">
      <c r="A5" s="9" t="s">
        <v>8</v>
      </c>
      <c r="B5" s="11" t="s">
        <v>9</v>
      </c>
      <c r="C5" s="18">
        <v>97018</v>
      </c>
      <c r="D5" s="18"/>
      <c r="E5" s="18">
        <v>0</v>
      </c>
      <c r="F5" s="19">
        <v>254975</v>
      </c>
      <c r="G5" s="19"/>
      <c r="H5" s="19">
        <v>0</v>
      </c>
      <c r="I5" s="19">
        <v>249176</v>
      </c>
      <c r="J5" s="19"/>
      <c r="K5" s="19">
        <v>0</v>
      </c>
      <c r="L5" s="19">
        <f>100516+440</f>
        <v>100956</v>
      </c>
      <c r="M5" s="20">
        <f>((L5+L6+L7+L8)-I5)/I5</f>
        <v>1.0514656307188492E-3</v>
      </c>
      <c r="N5" s="21"/>
      <c r="O5" s="21"/>
      <c r="P5" s="9"/>
      <c r="Q5" s="22"/>
      <c r="R5" s="22"/>
    </row>
    <row r="6" spans="1:18" x14ac:dyDescent="0.2">
      <c r="A6" s="9" t="s">
        <v>10</v>
      </c>
      <c r="B6" s="11" t="s">
        <v>11</v>
      </c>
      <c r="C6" s="23">
        <v>140005</v>
      </c>
      <c r="D6" s="23"/>
      <c r="E6" s="24"/>
      <c r="F6" s="25" t="s">
        <v>12</v>
      </c>
      <c r="G6" s="25"/>
      <c r="H6" s="25">
        <v>10000</v>
      </c>
      <c r="I6" s="25" t="s">
        <v>12</v>
      </c>
      <c r="J6" s="25"/>
      <c r="K6" s="25">
        <v>10000</v>
      </c>
      <c r="L6" s="25">
        <f>140005+1173</f>
        <v>141178</v>
      </c>
      <c r="N6" s="21"/>
      <c r="O6" s="21"/>
      <c r="P6" s="9"/>
      <c r="Q6" s="26"/>
      <c r="R6" s="26"/>
    </row>
    <row r="7" spans="1:18" x14ac:dyDescent="0.2">
      <c r="A7" s="9" t="s">
        <v>13</v>
      </c>
      <c r="B7" s="27" t="s">
        <v>14</v>
      </c>
      <c r="C7" s="23">
        <v>3578</v>
      </c>
      <c r="D7" s="23"/>
      <c r="E7" s="24"/>
      <c r="F7" s="25" t="s">
        <v>12</v>
      </c>
      <c r="G7" s="25"/>
      <c r="H7" s="25">
        <v>5000</v>
      </c>
      <c r="I7" s="25" t="s">
        <v>12</v>
      </c>
      <c r="J7" s="25"/>
      <c r="K7" s="25">
        <v>5000</v>
      </c>
      <c r="L7" s="25">
        <f>4761+768</f>
        <v>5529</v>
      </c>
      <c r="N7" s="28"/>
      <c r="O7" s="28"/>
      <c r="P7" s="9"/>
      <c r="Q7" s="29"/>
      <c r="R7" s="29"/>
    </row>
    <row r="8" spans="1:18" x14ac:dyDescent="0.2">
      <c r="A8" s="9" t="s">
        <v>15</v>
      </c>
      <c r="B8" s="27" t="s">
        <v>14</v>
      </c>
      <c r="C8" s="23">
        <v>1834</v>
      </c>
      <c r="D8" s="23"/>
      <c r="E8" s="24"/>
      <c r="F8" s="25" t="s">
        <v>12</v>
      </c>
      <c r="G8" s="25"/>
      <c r="H8" s="25">
        <v>5000</v>
      </c>
      <c r="I8" s="25" t="s">
        <v>12</v>
      </c>
      <c r="J8" s="25"/>
      <c r="K8" s="25">
        <v>5000</v>
      </c>
      <c r="L8" s="25">
        <f>1295+480</f>
        <v>1775</v>
      </c>
      <c r="N8" s="28"/>
      <c r="O8" s="28"/>
      <c r="P8" s="9"/>
      <c r="Q8" s="29"/>
      <c r="R8" s="29"/>
    </row>
    <row r="9" spans="1:18" x14ac:dyDescent="0.2">
      <c r="A9" s="9" t="s">
        <v>16</v>
      </c>
      <c r="B9" s="11" t="s">
        <v>11</v>
      </c>
      <c r="C9" s="13">
        <v>371377</v>
      </c>
      <c r="D9" s="13"/>
      <c r="E9" s="13">
        <v>10000</v>
      </c>
      <c r="F9" s="19">
        <v>407504</v>
      </c>
      <c r="G9" s="19"/>
      <c r="H9" s="19">
        <v>10000</v>
      </c>
      <c r="I9" s="19">
        <v>375642</v>
      </c>
      <c r="J9" s="19"/>
      <c r="K9" s="19">
        <v>10000</v>
      </c>
      <c r="L9" s="19">
        <v>378623</v>
      </c>
      <c r="M9" s="20">
        <f>(L9-I9)/I9</f>
        <v>7.9357473338977011E-3</v>
      </c>
      <c r="N9" s="9"/>
      <c r="O9" s="9"/>
      <c r="P9" s="9"/>
      <c r="R9" s="30"/>
    </row>
    <row r="10" spans="1:18" x14ac:dyDescent="0.2">
      <c r="A10" s="31" t="s">
        <v>17</v>
      </c>
      <c r="B10" s="11" t="s">
        <v>18</v>
      </c>
      <c r="C10" s="14">
        <v>1268</v>
      </c>
      <c r="D10" s="14"/>
      <c r="E10" s="23" t="s">
        <v>19</v>
      </c>
      <c r="F10" s="19">
        <v>1268</v>
      </c>
      <c r="G10" s="19"/>
      <c r="H10" s="19" t="s">
        <v>19</v>
      </c>
      <c r="I10" s="25">
        <f>1268+750</f>
        <v>2018</v>
      </c>
      <c r="J10" s="19"/>
      <c r="K10" s="25" t="s">
        <v>20</v>
      </c>
      <c r="L10" s="19">
        <v>2018</v>
      </c>
      <c r="M10" s="20">
        <f>(L10-I10)/I10</f>
        <v>0</v>
      </c>
      <c r="N10" s="9"/>
      <c r="O10" s="9"/>
    </row>
    <row r="11" spans="1:18" x14ac:dyDescent="0.2">
      <c r="A11" s="31" t="s">
        <v>21</v>
      </c>
      <c r="B11" s="11" t="s">
        <v>22</v>
      </c>
      <c r="C11" s="14">
        <v>2404</v>
      </c>
      <c r="D11" s="14"/>
      <c r="E11" s="14">
        <v>500</v>
      </c>
      <c r="F11" s="19">
        <v>2589</v>
      </c>
      <c r="G11" s="19"/>
      <c r="H11" s="19">
        <v>500</v>
      </c>
      <c r="I11" s="19">
        <v>2589</v>
      </c>
      <c r="J11" s="19"/>
      <c r="K11" s="19">
        <v>500</v>
      </c>
      <c r="L11" s="19">
        <v>2589</v>
      </c>
      <c r="M11" s="20">
        <f>(L11-I11)/I11</f>
        <v>0</v>
      </c>
      <c r="N11" s="9"/>
      <c r="O11" s="9"/>
    </row>
    <row r="12" spans="1:18" x14ac:dyDescent="0.2">
      <c r="A12" s="31" t="s">
        <v>23</v>
      </c>
      <c r="B12" s="28"/>
      <c r="C12" s="18">
        <f>SUM(B5:C11)</f>
        <v>617484</v>
      </c>
      <c r="D12" s="18"/>
      <c r="E12" s="28"/>
      <c r="F12" s="19">
        <f>F5+F9+F10+F11</f>
        <v>666336</v>
      </c>
      <c r="G12" s="19"/>
      <c r="H12" s="32" t="s">
        <v>24</v>
      </c>
      <c r="I12" s="19">
        <f>SUM(I5:I11)</f>
        <v>629425</v>
      </c>
      <c r="J12" s="19"/>
      <c r="K12" s="25" t="s">
        <v>24</v>
      </c>
      <c r="L12" s="19">
        <f>SUM(L5:L11)</f>
        <v>632668</v>
      </c>
      <c r="M12" s="20">
        <f>(L12-I12)/I12</f>
        <v>5.1523215633316119E-3</v>
      </c>
      <c r="N12" s="9"/>
      <c r="O12" s="9"/>
      <c r="P12" s="9"/>
    </row>
    <row r="13" spans="1:18" x14ac:dyDescent="0.2">
      <c r="A13" s="31"/>
      <c r="B13" s="28"/>
      <c r="C13" s="18"/>
      <c r="D13" s="18"/>
      <c r="E13" s="28"/>
      <c r="F13" s="19"/>
      <c r="G13" s="19"/>
      <c r="H13" s="19"/>
      <c r="I13" s="19"/>
      <c r="J13" s="19"/>
      <c r="K13" s="19"/>
      <c r="L13" s="19"/>
      <c r="N13" s="9"/>
      <c r="O13" s="9"/>
      <c r="P13" s="9"/>
    </row>
    <row r="14" spans="1:18" x14ac:dyDescent="0.2">
      <c r="A14" s="9" t="s">
        <v>25</v>
      </c>
      <c r="B14" s="11" t="s">
        <v>26</v>
      </c>
      <c r="C14" s="18">
        <v>307100</v>
      </c>
      <c r="D14" s="18"/>
      <c r="E14" s="23" t="s">
        <v>27</v>
      </c>
      <c r="F14" s="19">
        <v>327790</v>
      </c>
      <c r="G14" s="19"/>
      <c r="H14" s="19">
        <v>1000</v>
      </c>
      <c r="I14" s="19">
        <v>409528</v>
      </c>
      <c r="J14" s="19"/>
      <c r="K14" s="19">
        <v>1000</v>
      </c>
      <c r="L14" s="19">
        <v>421765</v>
      </c>
      <c r="M14" s="20">
        <f>(L14-I14)/I14</f>
        <v>2.9880740755210876E-2</v>
      </c>
      <c r="N14" s="9"/>
      <c r="O14" s="9"/>
      <c r="P14" s="9"/>
      <c r="Q14" s="26"/>
      <c r="R14" s="26"/>
    </row>
    <row r="15" spans="1:18" x14ac:dyDescent="0.2">
      <c r="A15" s="9" t="s">
        <v>28</v>
      </c>
      <c r="B15" s="18" t="s">
        <v>29</v>
      </c>
      <c r="C15" s="18">
        <v>82332</v>
      </c>
      <c r="D15" s="18"/>
      <c r="E15" s="18">
        <v>0</v>
      </c>
      <c r="F15" s="19">
        <v>87409</v>
      </c>
      <c r="G15" s="19"/>
      <c r="H15" s="19">
        <v>0</v>
      </c>
      <c r="I15" s="19">
        <v>94382</v>
      </c>
      <c r="J15" s="19"/>
      <c r="K15" s="19">
        <v>0</v>
      </c>
      <c r="L15" s="19">
        <v>94550</v>
      </c>
      <c r="M15" s="20">
        <f>(L15-I15)/I15</f>
        <v>1.7800004238096247E-3</v>
      </c>
      <c r="N15" s="9"/>
      <c r="O15" s="9"/>
      <c r="P15" s="9"/>
    </row>
    <row r="16" spans="1:18" x14ac:dyDescent="0.2">
      <c r="A16" s="9"/>
      <c r="B16" s="13"/>
      <c r="C16" s="13"/>
      <c r="D16" s="13"/>
      <c r="E16" s="13"/>
      <c r="F16" s="19"/>
      <c r="G16" s="19"/>
      <c r="H16" s="19"/>
      <c r="I16" s="19"/>
      <c r="J16" s="19"/>
      <c r="K16" s="19"/>
      <c r="L16" s="19"/>
      <c r="N16" s="9"/>
      <c r="O16" s="9"/>
      <c r="P16" s="9"/>
    </row>
    <row r="17" spans="1:18" x14ac:dyDescent="0.2">
      <c r="A17" s="9" t="s">
        <v>30</v>
      </c>
      <c r="B17" s="18" t="s">
        <v>31</v>
      </c>
      <c r="C17" s="18">
        <f>C12+C14+C15</f>
        <v>1006916</v>
      </c>
      <c r="D17" s="18"/>
      <c r="E17" s="18" t="s">
        <v>31</v>
      </c>
      <c r="F17" s="19">
        <f>F12+F14+F15</f>
        <v>1081535</v>
      </c>
      <c r="G17" s="19"/>
      <c r="H17" s="25" t="s">
        <v>31</v>
      </c>
      <c r="I17" s="33">
        <f>I12+I14+I15</f>
        <v>1133335</v>
      </c>
      <c r="J17" s="33"/>
      <c r="K17" s="25" t="s">
        <v>31</v>
      </c>
      <c r="L17" s="33">
        <f>L12+L14+L15</f>
        <v>1148983</v>
      </c>
      <c r="M17" s="20">
        <f>(L17-I17)/I17</f>
        <v>1.3807038519061001E-2</v>
      </c>
      <c r="N17" s="9"/>
      <c r="O17" s="9"/>
      <c r="P17" s="31"/>
    </row>
    <row r="18" spans="1:18" x14ac:dyDescent="0.2">
      <c r="A18" s="9"/>
      <c r="B18" s="18"/>
      <c r="C18" s="18"/>
      <c r="D18" s="18"/>
      <c r="E18" s="28"/>
      <c r="F18" s="19"/>
      <c r="G18" s="19"/>
      <c r="H18" s="19"/>
      <c r="I18" s="19"/>
      <c r="J18" s="19"/>
      <c r="K18" s="19"/>
      <c r="L18" s="19"/>
      <c r="N18" s="9"/>
      <c r="O18" s="9"/>
      <c r="P18" s="31"/>
    </row>
    <row r="19" spans="1:18" x14ac:dyDescent="0.2">
      <c r="A19" s="9" t="s">
        <v>32</v>
      </c>
      <c r="B19" s="18" t="s">
        <v>33</v>
      </c>
      <c r="C19" s="34">
        <v>5509.28</v>
      </c>
      <c r="D19" s="18"/>
      <c r="E19" s="18" t="s">
        <v>33</v>
      </c>
      <c r="F19" s="35">
        <v>8345.56</v>
      </c>
      <c r="G19" s="35"/>
      <c r="H19" s="36" t="s">
        <v>33</v>
      </c>
      <c r="I19" s="37">
        <v>8951.27</v>
      </c>
      <c r="J19" s="37"/>
      <c r="K19" s="38" t="s">
        <v>33</v>
      </c>
      <c r="L19" s="37">
        <v>10875.29</v>
      </c>
      <c r="M19" s="20">
        <f>(L19-I19)/I19</f>
        <v>0.21494380127065771</v>
      </c>
      <c r="N19" s="9"/>
      <c r="O19" s="9"/>
      <c r="P19" s="31"/>
    </row>
    <row r="20" spans="1:18" x14ac:dyDescent="0.2">
      <c r="A20" s="9" t="s">
        <v>34</v>
      </c>
      <c r="B20" s="18" t="s">
        <v>33</v>
      </c>
      <c r="C20" s="34">
        <v>12000</v>
      </c>
      <c r="D20" s="18"/>
      <c r="E20" s="18" t="s">
        <v>33</v>
      </c>
      <c r="F20" s="35">
        <v>12216</v>
      </c>
      <c r="G20" s="35"/>
      <c r="H20" s="36" t="s">
        <v>33</v>
      </c>
      <c r="I20" s="37">
        <v>12216</v>
      </c>
      <c r="J20" s="37"/>
      <c r="K20" s="38" t="s">
        <v>33</v>
      </c>
      <c r="L20" s="37">
        <v>12216</v>
      </c>
      <c r="M20" s="20">
        <f>(L20-I20)/I20</f>
        <v>0</v>
      </c>
      <c r="N20" s="9"/>
      <c r="O20" s="9"/>
      <c r="P20" s="31"/>
    </row>
    <row r="21" spans="1:18" x14ac:dyDescent="0.2">
      <c r="A21" s="39" t="s">
        <v>35</v>
      </c>
      <c r="B21" s="28"/>
      <c r="C21" s="28"/>
      <c r="D21" s="28"/>
      <c r="E21" s="28"/>
      <c r="F21" s="19"/>
      <c r="G21" s="19"/>
      <c r="H21" s="19"/>
      <c r="I21" s="19"/>
      <c r="J21" s="19"/>
      <c r="K21" s="19"/>
      <c r="L21" s="19"/>
      <c r="N21" s="31"/>
      <c r="O21" s="31"/>
      <c r="P21" s="9"/>
    </row>
    <row r="22" spans="1:18" x14ac:dyDescent="0.2">
      <c r="A22" s="9" t="s">
        <v>36</v>
      </c>
      <c r="B22" s="18" t="s">
        <v>37</v>
      </c>
      <c r="C22" s="40">
        <v>877236.18</v>
      </c>
      <c r="D22" s="40"/>
      <c r="E22" s="11" t="s">
        <v>37</v>
      </c>
      <c r="F22" s="12">
        <v>733590.26</v>
      </c>
      <c r="G22" s="12"/>
      <c r="H22" s="12" t="s">
        <v>37</v>
      </c>
      <c r="I22" s="41">
        <v>713987.94</v>
      </c>
      <c r="J22" s="41"/>
      <c r="K22" s="42" t="s">
        <v>37</v>
      </c>
      <c r="L22" s="41">
        <v>837647.06</v>
      </c>
      <c r="M22" s="20">
        <f>(L22-I22)/I22</f>
        <v>0.17319497021196201</v>
      </c>
      <c r="N22" s="9"/>
      <c r="O22" s="9"/>
      <c r="P22" s="43"/>
      <c r="R22" s="12"/>
    </row>
    <row r="23" spans="1:18" ht="13.5" customHeight="1" x14ac:dyDescent="0.2">
      <c r="N23" s="9"/>
      <c r="O23" s="9"/>
      <c r="P23" s="9"/>
    </row>
    <row r="24" spans="1:18" x14ac:dyDescent="0.2">
      <c r="A24" s="9" t="s">
        <v>38</v>
      </c>
      <c r="B24" s="44"/>
      <c r="C24" s="44">
        <f>C17+C19+C20+C22</f>
        <v>1901661.46</v>
      </c>
      <c r="D24" s="44"/>
      <c r="E24" s="44"/>
      <c r="F24" s="44">
        <f>F17+F19+F20+F22</f>
        <v>1835686.82</v>
      </c>
      <c r="G24" s="44"/>
      <c r="H24" s="44"/>
      <c r="I24" s="44">
        <f>I17+I19+I20+I22</f>
        <v>1868490.21</v>
      </c>
      <c r="J24" s="44"/>
      <c r="K24" s="44" t="s">
        <v>38</v>
      </c>
      <c r="L24" s="44">
        <f>L17+L19+L20+L22</f>
        <v>2009721.35</v>
      </c>
      <c r="M24" s="45">
        <f>(L24-I24)/I24</f>
        <v>7.5585699750602461E-2</v>
      </c>
    </row>
    <row r="26" spans="1:18" ht="38.25" x14ac:dyDescent="0.2">
      <c r="A26" s="11"/>
      <c r="H26" s="11"/>
      <c r="K26" s="46" t="s">
        <v>39</v>
      </c>
      <c r="L26" s="12">
        <v>29378</v>
      </c>
    </row>
    <row r="27" spans="1:18" x14ac:dyDescent="0.2">
      <c r="A27" s="9"/>
    </row>
  </sheetData>
  <mergeCells count="10">
    <mergeCell ref="N5:O5"/>
    <mergeCell ref="Q5:R5"/>
    <mergeCell ref="N6:O6"/>
    <mergeCell ref="Q6:R6"/>
    <mergeCell ref="Q14:R14"/>
    <mergeCell ref="A1:F1"/>
    <mergeCell ref="B2:C2"/>
    <mergeCell ref="E2:F2"/>
    <mergeCell ref="H2:I2"/>
    <mergeCell ref="K2:L2"/>
  </mergeCells>
  <printOptions gridLines="1"/>
  <pageMargins left="0.1" right="0.1" top="0.5" bottom="0.5" header="0.5" footer="0.5"/>
  <pageSetup scale="99" orientation="landscape" r:id="rId1"/>
  <headerFooter alignWithMargins="0"/>
  <colBreaks count="1" manualBreakCount="1">
    <brk id="13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Boone</vt:lpstr>
      <vt:lpstr>Sheet2</vt:lpstr>
      <vt:lpstr>Boone!Print_Area</vt:lpstr>
    </vt:vector>
  </TitlesOfParts>
  <Company>Roeding Group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M. Frick</dc:creator>
  <cp:lastModifiedBy>Debbie M. Frick</cp:lastModifiedBy>
  <dcterms:created xsi:type="dcterms:W3CDTF">2016-05-19T14:46:03Z</dcterms:created>
  <dcterms:modified xsi:type="dcterms:W3CDTF">2016-05-19T14:48:47Z</dcterms:modified>
</cp:coreProperties>
</file>