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oard Meetings\Uploads\"/>
    </mc:Choice>
  </mc:AlternateContent>
  <bookViews>
    <workbookView xWindow="0" yWindow="0" windowWidth="20496" windowHeight="7752"/>
  </bookViews>
  <sheets>
    <sheet name="Certified Salary" sheetId="1" r:id="rId1"/>
    <sheet name="Substitute Salary" sheetId="6" r:id="rId2"/>
    <sheet name="Classified Director" sheetId="3" r:id="rId3"/>
    <sheet name="Classified Hourly" sheetId="19" r:id="rId4"/>
    <sheet name=" Elementary Schools" sheetId="5" r:id="rId5"/>
    <sheet name="Exceptional Child Education" sheetId="18" r:id="rId6"/>
    <sheet name="Finance Dept." sheetId="15" r:id="rId7"/>
    <sheet name="FRYSC Salary" sheetId="2" r:id="rId8"/>
    <sheet name="High School and District" sheetId="12" r:id="rId9"/>
    <sheet name="Instr. &amp; Special Program Dept." sheetId="13" r:id="rId10"/>
    <sheet name="Middle Schools" sheetId="11" r:id="rId11"/>
    <sheet name="School Nutrition" sheetId="20" r:id="rId12"/>
    <sheet name="Superintendent" sheetId="16" r:id="rId13"/>
    <sheet name="Technology Dept." sheetId="14" r:id="rId14"/>
    <sheet name="Transportation and Maintenance" sheetId="4" r:id="rId15"/>
    <sheet name="Sheet1" sheetId="21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9" l="1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N6" i="19"/>
  <c r="N7" i="19" s="1"/>
  <c r="N8" i="19" s="1"/>
  <c r="N9" i="19" s="1"/>
  <c r="N10" i="19" s="1"/>
  <c r="N11" i="19" s="1"/>
  <c r="N12" i="19" s="1"/>
  <c r="N13" i="19" s="1"/>
  <c r="N14" i="19" s="1"/>
  <c r="N15" i="19" s="1"/>
  <c r="N16" i="19" s="1"/>
  <c r="N17" i="19" s="1"/>
  <c r="N18" i="19" s="1"/>
  <c r="N19" i="19" s="1"/>
  <c r="N20" i="19" s="1"/>
  <c r="N21" i="19" s="1"/>
  <c r="N22" i="19" s="1"/>
  <c r="N23" i="19" s="1"/>
  <c r="N24" i="19" s="1"/>
  <c r="N25" i="19" s="1"/>
  <c r="N26" i="19" s="1"/>
  <c r="N27" i="19" s="1"/>
  <c r="N28" i="19" s="1"/>
  <c r="N29" i="19" s="1"/>
  <c r="N30" i="19" s="1"/>
  <c r="N31" i="19" s="1"/>
  <c r="N32" i="19" s="1"/>
  <c r="N33" i="19" s="1"/>
  <c r="N34" i="19" s="1"/>
  <c r="N35" i="19" s="1"/>
  <c r="M6" i="19"/>
  <c r="M7" i="19" s="1"/>
  <c r="M8" i="19" s="1"/>
  <c r="M9" i="19" s="1"/>
  <c r="M10" i="19" s="1"/>
  <c r="M11" i="19" s="1"/>
  <c r="M12" i="19" s="1"/>
  <c r="M13" i="19" s="1"/>
  <c r="M14" i="19" s="1"/>
  <c r="M15" i="19" s="1"/>
  <c r="M16" i="19" s="1"/>
  <c r="M17" i="19" s="1"/>
  <c r="M18" i="19" s="1"/>
  <c r="M19" i="19" s="1"/>
  <c r="M20" i="19" s="1"/>
  <c r="M21" i="19" s="1"/>
  <c r="M22" i="19" s="1"/>
  <c r="M23" i="19" s="1"/>
  <c r="M24" i="19" s="1"/>
  <c r="M25" i="19" s="1"/>
  <c r="M26" i="19" s="1"/>
  <c r="M27" i="19" s="1"/>
  <c r="M28" i="19" s="1"/>
  <c r="M29" i="19" s="1"/>
  <c r="M30" i="19" s="1"/>
  <c r="M31" i="19" s="1"/>
  <c r="M32" i="19" s="1"/>
  <c r="L6" i="19"/>
  <c r="L7" i="19" s="1"/>
  <c r="L8" i="19" s="1"/>
  <c r="L9" i="19" s="1"/>
  <c r="L10" i="19" s="1"/>
  <c r="L11" i="19" s="1"/>
  <c r="L12" i="19" s="1"/>
  <c r="L13" i="19" s="1"/>
  <c r="L14" i="19" s="1"/>
  <c r="L15" i="19" s="1"/>
  <c r="L16" i="19" s="1"/>
  <c r="L17" i="19" s="1"/>
  <c r="L18" i="19" s="1"/>
  <c r="L19" i="19" s="1"/>
  <c r="L20" i="19" s="1"/>
  <c r="L21" i="19" s="1"/>
  <c r="L22" i="19" s="1"/>
  <c r="L23" i="19" s="1"/>
  <c r="L24" i="19" s="1"/>
  <c r="L25" i="19" s="1"/>
  <c r="L26" i="19" s="1"/>
  <c r="L27" i="19" s="1"/>
  <c r="L28" i="19" s="1"/>
  <c r="L29" i="19" s="1"/>
  <c r="L30" i="19" s="1"/>
  <c r="L31" i="19" s="1"/>
  <c r="L32" i="19" s="1"/>
  <c r="L33" i="19" s="1"/>
  <c r="L34" i="19" s="1"/>
  <c r="L35" i="19" s="1"/>
  <c r="K6" i="19"/>
  <c r="K7" i="19" s="1"/>
  <c r="K8" i="19" s="1"/>
  <c r="K9" i="19" s="1"/>
  <c r="K10" i="19" s="1"/>
  <c r="K11" i="19" s="1"/>
  <c r="K12" i="19" s="1"/>
  <c r="K13" i="19" s="1"/>
  <c r="K14" i="19" s="1"/>
  <c r="K15" i="19" s="1"/>
  <c r="K16" i="19" s="1"/>
  <c r="K17" i="19" s="1"/>
  <c r="K18" i="19" s="1"/>
  <c r="K19" i="19" s="1"/>
  <c r="K20" i="19" s="1"/>
  <c r="K21" i="19" s="1"/>
  <c r="K22" i="19" s="1"/>
  <c r="K23" i="19" s="1"/>
  <c r="K24" i="19" s="1"/>
  <c r="K25" i="19" s="1"/>
  <c r="K26" i="19" s="1"/>
  <c r="K27" i="19" s="1"/>
  <c r="K28" i="19" s="1"/>
  <c r="K29" i="19" s="1"/>
  <c r="K30" i="19" s="1"/>
  <c r="K31" i="19" s="1"/>
  <c r="K32" i="19" s="1"/>
  <c r="K33" i="19" s="1"/>
  <c r="K34" i="19" s="1"/>
  <c r="K35" i="19" s="1"/>
  <c r="I6" i="19"/>
  <c r="F6" i="19"/>
  <c r="F7" i="19" s="1"/>
  <c r="I5" i="19"/>
  <c r="C7" i="3" l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</calcChain>
</file>

<file path=xl/sharedStrings.xml><?xml version="1.0" encoding="utf-8"?>
<sst xmlns="http://schemas.openxmlformats.org/spreadsheetml/2006/main" count="397" uniqueCount="226">
  <si>
    <t>Marion County, Kentucky</t>
  </si>
  <si>
    <t>(187 Days)</t>
  </si>
  <si>
    <t>RANK I</t>
  </si>
  <si>
    <t>RANK II</t>
  </si>
  <si>
    <t>RANK III</t>
  </si>
  <si>
    <t>RANK IV</t>
  </si>
  <si>
    <t>RANK V</t>
  </si>
  <si>
    <t xml:space="preserve">Years of </t>
  </si>
  <si>
    <t>(Master's Deg</t>
  </si>
  <si>
    <t>(Master's</t>
  </si>
  <si>
    <t>(Bachelor's</t>
  </si>
  <si>
    <t>(96 hours-</t>
  </si>
  <si>
    <t>(64 hours-</t>
  </si>
  <si>
    <t>Experience</t>
  </si>
  <si>
    <t>plus 30 hrs)</t>
  </si>
  <si>
    <t>Degree)</t>
  </si>
  <si>
    <t>128 hours)</t>
  </si>
  <si>
    <t>95 hours)</t>
  </si>
  <si>
    <t>*** National Board Certification - Additional $2,000.00</t>
  </si>
  <si>
    <t>***ESS Teacher - $20/hr</t>
  </si>
  <si>
    <t>***Certified PD Stipend - $15/hr</t>
  </si>
  <si>
    <t>***Certified PD Instructor - $25/hr</t>
  </si>
  <si>
    <t>***Detention - $18/hr</t>
  </si>
  <si>
    <t>***Interpreter - $25/hr</t>
  </si>
  <si>
    <t>NOTE:  Cannot be paid higher than RANK IV without a regular teaching certificate.</t>
  </si>
  <si>
    <t>2016-2017 Certified Salary Schedule</t>
  </si>
  <si>
    <t>2016-2017 SubstituteTeachers Salary Schedule</t>
  </si>
  <si>
    <t>Marion County Schools</t>
  </si>
  <si>
    <t>Daily Rate</t>
  </si>
  <si>
    <t>Degree; EPSB)</t>
  </si>
  <si>
    <t>Long Term Substitution*</t>
  </si>
  <si>
    <t xml:space="preserve">It is the responsibility of retired employees to determine if retirement will be </t>
  </si>
  <si>
    <t>affected by working as a substitute teacher.</t>
  </si>
  <si>
    <t>2016-2017 SubstituteTeacher Salary Schedule</t>
  </si>
  <si>
    <t>Marion County Public Schools</t>
  </si>
  <si>
    <t>240 Days/8 hours a day</t>
  </si>
  <si>
    <t>Associate</t>
  </si>
  <si>
    <t>Master's</t>
  </si>
  <si>
    <t>Degree</t>
  </si>
  <si>
    <t xml:space="preserve">Degree </t>
  </si>
  <si>
    <t xml:space="preserve">Bachelor's </t>
  </si>
  <si>
    <t>2016-2017 Elementary School Extended Days/Supplement</t>
  </si>
  <si>
    <t>Principal</t>
  </si>
  <si>
    <t>Assistant Principal</t>
  </si>
  <si>
    <t>Counselor</t>
  </si>
  <si>
    <t>Media Specialist</t>
  </si>
  <si>
    <t>Extended Days</t>
  </si>
  <si>
    <t>Supplement</t>
  </si>
  <si>
    <t>Middle School:</t>
  </si>
  <si>
    <t>2016-2017 Middle School Extended Days/Supplement</t>
  </si>
  <si>
    <t>Elementary School:</t>
  </si>
  <si>
    <t>2016-2017 High School Extended Days/Supplement</t>
  </si>
  <si>
    <t>High School:</t>
  </si>
  <si>
    <t>Vocational Agriculture</t>
  </si>
  <si>
    <t>Family Consumer Science</t>
  </si>
  <si>
    <t>Technology Education Instructor</t>
  </si>
  <si>
    <t>JROTC Jr. Instructor</t>
  </si>
  <si>
    <t>JROTC Sr. Instructor</t>
  </si>
  <si>
    <t>Head Football Coach</t>
  </si>
  <si>
    <t>Head Basketball Coach - Boys</t>
  </si>
  <si>
    <t xml:space="preserve">Assistant Basketball Coaches - Boys (2) </t>
  </si>
  <si>
    <t>Head Basketball Coach - Girls</t>
  </si>
  <si>
    <t>Assistant Basketball Coaches - Girls (2)</t>
  </si>
  <si>
    <t>Band Director</t>
  </si>
  <si>
    <t>Band Assistant #1</t>
  </si>
  <si>
    <t>Band Assistant #2</t>
  </si>
  <si>
    <t>Head Baseball Coach</t>
  </si>
  <si>
    <t>Assistant Baseball - Coach</t>
  </si>
  <si>
    <t>Freshman Baseball</t>
  </si>
  <si>
    <t>Head Softball Coach</t>
  </si>
  <si>
    <t>Assistant Softball Coach</t>
  </si>
  <si>
    <t>Freshman Softball</t>
  </si>
  <si>
    <t>Head Track &amp; Field Coach - Boys</t>
  </si>
  <si>
    <t>Head Track &amp; Field Coach - Girls</t>
  </si>
  <si>
    <t>Assistant Track &amp; Field Coach - Boys/Girls</t>
  </si>
  <si>
    <t>Assistant Cheerleading Sponsor</t>
  </si>
  <si>
    <t>Head Soccer Coach - Boys</t>
  </si>
  <si>
    <t>Assistant Soccer Coach - Boys</t>
  </si>
  <si>
    <t>Head Soccer Coach - Girls</t>
  </si>
  <si>
    <t>Assistant Soccer Coach - Girls</t>
  </si>
  <si>
    <t>Head Swimming Coach</t>
  </si>
  <si>
    <t>Assistant Swimming Coach</t>
  </si>
  <si>
    <t>Head Volleyball Coach</t>
  </si>
  <si>
    <t>Assistant Volleyball Coach</t>
  </si>
  <si>
    <t>Cross Country Coach</t>
  </si>
  <si>
    <t>Assistant Cross Country Coach</t>
  </si>
  <si>
    <t>Golf Coach</t>
  </si>
  <si>
    <t>Assistant Golf Coach</t>
  </si>
  <si>
    <t>Tennis Coach</t>
  </si>
  <si>
    <t>Assistant Tennis Coach</t>
  </si>
  <si>
    <t>Bass Fishing Coach</t>
  </si>
  <si>
    <t>Academic Coach (2)</t>
  </si>
  <si>
    <t>School Technology Leadership Coordinator</t>
  </si>
  <si>
    <t>Student Council Sponsor</t>
  </si>
  <si>
    <t>Department Heads (total for school)</t>
  </si>
  <si>
    <t>Academic Coach</t>
  </si>
  <si>
    <t>Future Solving Problem Sponsor</t>
  </si>
  <si>
    <t>plus 30 hours)</t>
  </si>
  <si>
    <t>Extended days are for full-time positions (FTE) and will be prorated based on partial FTEs.</t>
  </si>
  <si>
    <t>6.5 hours/day</t>
  </si>
  <si>
    <t>184 days</t>
  </si>
  <si>
    <t>2016-17 Food Service Hourly Salary Schedule</t>
  </si>
  <si>
    <t>7 hours/day</t>
  </si>
  <si>
    <t>187 days</t>
  </si>
  <si>
    <t>8 hours/day</t>
  </si>
  <si>
    <t>192 days</t>
  </si>
  <si>
    <t>240 days</t>
  </si>
  <si>
    <t>2016-2017 District Instructional and Special Programs</t>
  </si>
  <si>
    <t>Position:</t>
  </si>
  <si>
    <t>Chief Academic Officer</t>
  </si>
  <si>
    <t>Director of Special Programs/Instructional Supervisor</t>
  </si>
  <si>
    <t>Director of Federal Programs</t>
  </si>
  <si>
    <t>2016-2017 District Technology Department</t>
  </si>
  <si>
    <t>District Technology Coordinator/DPP</t>
  </si>
  <si>
    <t>Days</t>
  </si>
  <si>
    <t>Hourly Rate</t>
  </si>
  <si>
    <t>Technology Department Hourly Position:</t>
  </si>
  <si>
    <t>2016-2017 Superintendent's Office</t>
  </si>
  <si>
    <t>Superintendent</t>
  </si>
  <si>
    <t>2016-2017 Finance and Human Resource Department</t>
  </si>
  <si>
    <t>Director of Finance</t>
  </si>
  <si>
    <t>Assistant Football Coach</t>
  </si>
  <si>
    <t>Cheerleading Sponsor</t>
  </si>
  <si>
    <t>Volleyball Coach</t>
  </si>
  <si>
    <t>District Middle School Baseball Coach</t>
  </si>
  <si>
    <t>District Middle School Softball Coach</t>
  </si>
  <si>
    <t>Instructional Coach</t>
  </si>
  <si>
    <t>2016-2017 FRYSC Hourly Salary Schedule</t>
  </si>
  <si>
    <t>Grade 1</t>
  </si>
  <si>
    <t>Grade 2</t>
  </si>
  <si>
    <t>2016-2017 Classified Director Yearly Salary</t>
  </si>
  <si>
    <t>2016-2017 District Transportation and Maintenance Department</t>
  </si>
  <si>
    <t>Director of Transportation and Maintenance</t>
  </si>
  <si>
    <t>Yearly Salaried Position:</t>
  </si>
  <si>
    <t>Yearly Pay Grade</t>
  </si>
  <si>
    <t>Classified Position:</t>
  </si>
  <si>
    <t>Certified Position:</t>
  </si>
  <si>
    <t>2016-2017 Exceptional Child Education</t>
  </si>
  <si>
    <t>Director of Exceptional Child Education</t>
  </si>
  <si>
    <t>Occupational Therapist</t>
  </si>
  <si>
    <t>Physical Therapist</t>
  </si>
  <si>
    <t>Total Salary</t>
  </si>
  <si>
    <t>School Psychologist</t>
  </si>
  <si>
    <t>N/A</t>
  </si>
  <si>
    <t>* Long term substitute teacher: twenty days (20) days or more in the same assignment.*</t>
  </si>
  <si>
    <t>*Time begins 30 minutes before bus pick-up time as stated on the Bus Request Form</t>
  </si>
  <si>
    <t xml:space="preserve">    and ends 30 minutes after the bus has returned to campus. *</t>
  </si>
  <si>
    <t>Determined by contract</t>
  </si>
  <si>
    <t>Director Grade 1</t>
  </si>
  <si>
    <t>Director of Human Resource</t>
  </si>
  <si>
    <t>Director Grade 2</t>
  </si>
  <si>
    <t>2016-17 Classified Salary Schedule</t>
  </si>
  <si>
    <t>Years Of</t>
  </si>
  <si>
    <t>Grade 3</t>
  </si>
  <si>
    <t>Grade 4</t>
  </si>
  <si>
    <t>Grade 6</t>
  </si>
  <si>
    <t>Grade 5</t>
  </si>
  <si>
    <t>Grade 7</t>
  </si>
  <si>
    <t>Grade 8</t>
  </si>
  <si>
    <t>Grade 9</t>
  </si>
  <si>
    <t>Grade 10</t>
  </si>
  <si>
    <t>Grade 11</t>
  </si>
  <si>
    <t>Grade 12</t>
  </si>
  <si>
    <t>Grade 13</t>
  </si>
  <si>
    <t>Grade 14</t>
  </si>
  <si>
    <t>FS Manager I</t>
  </si>
  <si>
    <t>Admin Secretary I 7762</t>
  </si>
  <si>
    <t>Instructional Assistant 7320</t>
  </si>
  <si>
    <t>FS Cook-Baker  7241</t>
  </si>
  <si>
    <t>Custodian        7609</t>
  </si>
  <si>
    <t>FS Assistant I - 7234</t>
  </si>
  <si>
    <t>School Secretary I HS  7773</t>
  </si>
  <si>
    <t>Secretary II       7771</t>
  </si>
  <si>
    <t>FS Manager I      7212</t>
  </si>
  <si>
    <t>FS Manager II   7211</t>
  </si>
  <si>
    <t>Bus Driver         7941</t>
  </si>
  <si>
    <t>Community Relations Specialist 7301</t>
  </si>
  <si>
    <t>Director II          8990</t>
  </si>
  <si>
    <t>Accounting Manager 7161</t>
  </si>
  <si>
    <t>School Nutrition Program Director 8221</t>
  </si>
  <si>
    <t>Bus Monitor      7942 &amp; 7943</t>
  </si>
  <si>
    <t>School Secretary I MS  7774</t>
  </si>
  <si>
    <t>Account Clerk I 7165</t>
  </si>
  <si>
    <t>Vehicle Maint Supervisor 7912</t>
  </si>
  <si>
    <t>School Secretary I ES  7775</t>
  </si>
  <si>
    <t>Maintenance Worker I 7448</t>
  </si>
  <si>
    <t>Career Planner 7871</t>
  </si>
  <si>
    <t>Secretary I       7772</t>
  </si>
  <si>
    <t>Bus Driver Training Instructor - $15.00/hour</t>
  </si>
  <si>
    <t>Interpreter - $25/hr</t>
  </si>
  <si>
    <t>Student Workers - federal minimum wage</t>
  </si>
  <si>
    <t>10 Month Employees - 6 hours/day</t>
  </si>
  <si>
    <t>12 Month Employees - 8 hours/day</t>
  </si>
  <si>
    <t>*Bus Driver Training Instructor - $15.00/hour</t>
  </si>
  <si>
    <t xml:space="preserve">Hourly Pay </t>
  </si>
  <si>
    <t>Systems Technician (8 hours/day)</t>
  </si>
  <si>
    <t>District Middle School Band Director</t>
  </si>
  <si>
    <t>Coordinator I</t>
  </si>
  <si>
    <t>Assistant Football Coaches (5)</t>
  </si>
  <si>
    <t>Head Cheerleading Sponsor(2)</t>
  </si>
  <si>
    <t>Special Trips Bus Driver: $13.50 per hour</t>
  </si>
  <si>
    <t>Special Trips Bus Driver Notes:</t>
  </si>
  <si>
    <t>*Overnight trips are based on time driven but will include a minimum of 6 hours per day*</t>
  </si>
  <si>
    <t>Assistant Superintendent/Chief Operations Officer</t>
  </si>
  <si>
    <t>FS Cook/Baker</t>
  </si>
  <si>
    <t>FS Manager 2</t>
  </si>
  <si>
    <t>FS Assistant I</t>
  </si>
  <si>
    <t>School Nutrition Program Director</t>
  </si>
  <si>
    <t>District Chemical Hygiene Officer</t>
  </si>
  <si>
    <t>District Athletic Director</t>
  </si>
  <si>
    <t>Assistant District Athletic Director</t>
  </si>
  <si>
    <t>Migrant Recruiter</t>
  </si>
  <si>
    <t>Family Literacy Instructor (8 hours/day) - Grant</t>
  </si>
  <si>
    <t>Adult Education Instructor (8 hours/day) - Grant</t>
  </si>
  <si>
    <t>21st Century Director(Hourly)</t>
  </si>
  <si>
    <t>Career Planner(Hourly)</t>
  </si>
  <si>
    <t xml:space="preserve">Hourly Positions: </t>
  </si>
  <si>
    <t>Community Education Director- Partial Grant</t>
  </si>
  <si>
    <t>**Regular Bus Drivers are 4 hours per day**</t>
  </si>
  <si>
    <t>School Nurse   7263</t>
  </si>
  <si>
    <t>Vehicle Mechanic      7916 &amp; 7917</t>
  </si>
  <si>
    <t>Clerical Assistant 7783</t>
  </si>
  <si>
    <t>Nurses - 7/5 hours/day</t>
  </si>
  <si>
    <t>*Long term substitute bus drivers may be given credit for up to 5 years of service*</t>
  </si>
  <si>
    <t xml:space="preserve">Director of Early Childhood 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</si>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</sst>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#.00"/>
    <numFmt numFmtId="165" formatCode="0.0%"/>
    <numFmt numFmtId="166" formatCode="&quot;$&quot;#,##0"/>
    <numFmt numFmtId="167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12" fontId="6" fillId="0" borderId="0" xfId="0" applyNumberFormat="1" applyFont="1" applyAlignment="1">
      <alignment horizontal="centerContinuous"/>
    </xf>
    <xf numFmtId="164" fontId="0" fillId="0" borderId="0" xfId="0" applyNumberForma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1" fillId="0" borderId="9" xfId="1" applyNumberFormat="1" applyBorder="1" applyAlignment="1">
      <alignment horizontal="center"/>
    </xf>
    <xf numFmtId="164" fontId="1" fillId="0" borderId="10" xfId="1" applyNumberFormat="1" applyBorder="1" applyAlignment="1">
      <alignment horizontal="center"/>
    </xf>
    <xf numFmtId="165" fontId="1" fillId="0" borderId="0" xfId="2" applyNumberFormat="1"/>
    <xf numFmtId="164" fontId="1" fillId="0" borderId="4" xfId="1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/>
    <xf numFmtId="0" fontId="7" fillId="0" borderId="4" xfId="0" applyFont="1" applyBorder="1"/>
    <xf numFmtId="0" fontId="3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5" fontId="7" fillId="0" borderId="4" xfId="1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8" fillId="0" borderId="4" xfId="0" applyFont="1" applyBorder="1"/>
    <xf numFmtId="0" fontId="8" fillId="0" borderId="4" xfId="0" applyFont="1" applyFill="1" applyBorder="1"/>
    <xf numFmtId="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6" fontId="8" fillId="0" borderId="4" xfId="1" applyNumberFormat="1" applyFont="1" applyBorder="1" applyAlignment="1">
      <alignment horizontal="center"/>
    </xf>
    <xf numFmtId="166" fontId="8" fillId="0" borderId="4" xfId="1" applyNumberFormat="1" applyFont="1" applyFill="1" applyBorder="1" applyAlignment="1">
      <alignment horizontal="center"/>
    </xf>
    <xf numFmtId="6" fontId="8" fillId="0" borderId="4" xfId="0" applyNumberFormat="1" applyFont="1" applyFill="1" applyBorder="1" applyAlignment="1">
      <alignment horizontal="center"/>
    </xf>
    <xf numFmtId="6" fontId="8" fillId="0" borderId="4" xfId="0" applyNumberFormat="1" applyFont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 applyAlignment="1"/>
    <xf numFmtId="0" fontId="0" fillId="0" borderId="0" xfId="0" applyBorder="1"/>
    <xf numFmtId="0" fontId="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/>
    <xf numFmtId="0" fontId="13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1" fillId="0" borderId="0" xfId="1" applyNumberFormat="1" applyFill="1" applyBorder="1" applyAlignment="1">
      <alignment horizontal="center"/>
    </xf>
    <xf numFmtId="167" fontId="0" fillId="0" borderId="0" xfId="0" applyNumberFormat="1" applyBorder="1"/>
    <xf numFmtId="0" fontId="0" fillId="0" borderId="4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8" fontId="7" fillId="0" borderId="4" xfId="0" applyNumberFormat="1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0" fontId="7" fillId="0" borderId="0" xfId="0" applyFont="1" applyFill="1" applyBorder="1"/>
    <xf numFmtId="0" fontId="7" fillId="0" borderId="4" xfId="0" applyFont="1" applyFill="1" applyBorder="1"/>
    <xf numFmtId="9" fontId="0" fillId="0" borderId="4" xfId="0" applyNumberFormat="1" applyBorder="1" applyAlignment="1">
      <alignment horizontal="center"/>
    </xf>
    <xf numFmtId="0" fontId="8" fillId="0" borderId="1" xfId="0" applyFont="1" applyBorder="1"/>
    <xf numFmtId="6" fontId="8" fillId="0" borderId="1" xfId="0" applyNumberFormat="1" applyFont="1" applyBorder="1" applyAlignment="1">
      <alignment horizontal="center"/>
    </xf>
    <xf numFmtId="0" fontId="8" fillId="0" borderId="3" xfId="0" applyFont="1" applyFill="1" applyBorder="1"/>
    <xf numFmtId="166" fontId="8" fillId="0" borderId="3" xfId="1" applyNumberFormat="1" applyFont="1" applyFill="1" applyBorder="1" applyAlignment="1">
      <alignment horizontal="center"/>
    </xf>
    <xf numFmtId="0" fontId="8" fillId="0" borderId="12" xfId="0" applyFont="1" applyBorder="1"/>
    <xf numFmtId="6" fontId="8" fillId="0" borderId="12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7" fontId="0" fillId="0" borderId="0" xfId="0" applyNumberFormat="1"/>
    <xf numFmtId="167" fontId="7" fillId="0" borderId="4" xfId="0" applyNumberFormat="1" applyFont="1" applyBorder="1" applyAlignment="1">
      <alignment horizontal="left"/>
    </xf>
    <xf numFmtId="5" fontId="0" fillId="0" borderId="0" xfId="0" applyNumberFormat="1"/>
    <xf numFmtId="166" fontId="7" fillId="0" borderId="4" xfId="0" applyNumberFormat="1" applyFont="1" applyBorder="1" applyAlignment="1">
      <alignment horizontal="center"/>
    </xf>
    <xf numFmtId="166" fontId="7" fillId="0" borderId="4" xfId="1" applyNumberFormat="1" applyFont="1" applyBorder="1" applyAlignment="1">
      <alignment horizontal="center"/>
    </xf>
    <xf numFmtId="0" fontId="0" fillId="0" borderId="15" xfId="0" applyBorder="1"/>
    <xf numFmtId="0" fontId="7" fillId="0" borderId="14" xfId="0" applyFont="1" applyFill="1" applyBorder="1"/>
    <xf numFmtId="0" fontId="7" fillId="0" borderId="18" xfId="0" applyFont="1" applyBorder="1" applyAlignment="1">
      <alignment horizontal="center"/>
    </xf>
    <xf numFmtId="0" fontId="3" fillId="0" borderId="4" xfId="0" applyFont="1" applyFill="1" applyBorder="1"/>
    <xf numFmtId="0" fontId="7" fillId="0" borderId="12" xfId="0" applyFont="1" applyBorder="1" applyAlignment="1">
      <alignment horizontal="center"/>
    </xf>
    <xf numFmtId="6" fontId="7" fillId="0" borderId="4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Border="1"/>
    <xf numFmtId="9" fontId="7" fillId="0" borderId="12" xfId="0" applyNumberFormat="1" applyFont="1" applyBorder="1" applyAlignment="1">
      <alignment horizontal="center"/>
    </xf>
    <xf numFmtId="0" fontId="7" fillId="0" borderId="16" xfId="0" applyFont="1" applyBorder="1"/>
    <xf numFmtId="0" fontId="0" fillId="0" borderId="14" xfId="0" applyBorder="1"/>
    <xf numFmtId="0" fontId="7" fillId="0" borderId="17" xfId="0" applyFont="1" applyFill="1" applyBorder="1"/>
    <xf numFmtId="0" fontId="7" fillId="0" borderId="19" xfId="0" applyFont="1" applyBorder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" xfId="0" applyFont="1" applyFill="1" applyBorder="1"/>
    <xf numFmtId="166" fontId="8" fillId="0" borderId="1" xfId="1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2" fillId="0" borderId="4" xfId="0" applyFon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0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4" fillId="0" borderId="0" xfId="0" applyFont="1"/>
    <xf numFmtId="0" fontId="14" fillId="0" borderId="4" xfId="0" applyFont="1" applyBorder="1" applyAlignment="1">
      <alignment horizontal="center"/>
    </xf>
    <xf numFmtId="7" fontId="14" fillId="0" borderId="4" xfId="1" applyNumberFormat="1" applyFont="1" applyFill="1" applyBorder="1" applyAlignment="1">
      <alignment horizontal="center"/>
    </xf>
    <xf numFmtId="167" fontId="14" fillId="0" borderId="4" xfId="0" applyNumberFormat="1" applyFont="1" applyBorder="1" applyAlignment="1">
      <alignment horizontal="center"/>
    </xf>
    <xf numFmtId="8" fontId="14" fillId="0" borderId="4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7" fillId="0" borderId="0" xfId="0" applyFont="1"/>
    <xf numFmtId="0" fontId="12" fillId="0" borderId="4" xfId="0" applyFont="1" applyBorder="1"/>
    <xf numFmtId="0" fontId="8" fillId="0" borderId="18" xfId="0" applyFont="1" applyBorder="1"/>
    <xf numFmtId="0" fontId="0" fillId="0" borderId="18" xfId="0" applyFont="1" applyBorder="1" applyAlignment="1">
      <alignment horizontal="center"/>
    </xf>
    <xf numFmtId="6" fontId="8" fillId="0" borderId="18" xfId="0" applyNumberFormat="1" applyFont="1" applyBorder="1" applyAlignment="1">
      <alignment horizontal="center"/>
    </xf>
    <xf numFmtId="8" fontId="7" fillId="0" borderId="16" xfId="0" applyNumberFormat="1" applyFont="1" applyBorder="1" applyAlignment="1">
      <alignment horizontal="center"/>
    </xf>
    <xf numFmtId="0" fontId="7" fillId="0" borderId="11" xfId="0" applyFont="1" applyFill="1" applyBorder="1"/>
    <xf numFmtId="8" fontId="7" fillId="0" borderId="13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8" fontId="0" fillId="0" borderId="0" xfId="0" applyNumberFormat="1" applyBorder="1"/>
    <xf numFmtId="167" fontId="1" fillId="0" borderId="15" xfId="1" applyNumberFormat="1" applyFill="1" applyBorder="1" applyAlignment="1">
      <alignment horizontal="center"/>
    </xf>
    <xf numFmtId="167" fontId="0" fillId="0" borderId="15" xfId="0" applyNumberFormat="1" applyBorder="1"/>
    <xf numFmtId="8" fontId="0" fillId="0" borderId="15" xfId="0" applyNumberFormat="1" applyBorder="1"/>
    <xf numFmtId="0" fontId="11" fillId="0" borderId="4" xfId="0" applyFont="1" applyBorder="1" applyAlignment="1"/>
    <xf numFmtId="0" fontId="11" fillId="0" borderId="12" xfId="0" applyFont="1" applyBorder="1" applyAlignment="1"/>
    <xf numFmtId="0" fontId="11" fillId="0" borderId="13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9" fillId="0" borderId="13" xfId="0" applyFont="1" applyBorder="1" applyAlignment="1"/>
    <xf numFmtId="0" fontId="8" fillId="0" borderId="0" xfId="0" applyFont="1" applyFill="1" applyBorder="1"/>
    <xf numFmtId="0" fontId="8" fillId="2" borderId="1" xfId="0" applyFont="1" applyFill="1" applyBorder="1"/>
    <xf numFmtId="166" fontId="8" fillId="2" borderId="1" xfId="1" applyNumberFormat="1" applyFont="1" applyFill="1" applyBorder="1" applyAlignment="1">
      <alignment horizontal="center"/>
    </xf>
    <xf numFmtId="0" fontId="8" fillId="0" borderId="15" xfId="0" applyFont="1" applyFill="1" applyBorder="1"/>
    <xf numFmtId="0" fontId="0" fillId="0" borderId="15" xfId="0" applyFont="1" applyFill="1" applyBorder="1" applyAlignment="1">
      <alignment horizontal="center"/>
    </xf>
    <xf numFmtId="166" fontId="8" fillId="0" borderId="15" xfId="1" applyNumberFormat="1" applyFont="1" applyFill="1" applyBorder="1" applyAlignment="1">
      <alignment horizontal="center"/>
    </xf>
    <xf numFmtId="6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2" xfId="0" applyFont="1" applyFill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sqref="A1:F1"/>
    </sheetView>
  </sheetViews>
  <sheetFormatPr defaultRowHeight="14.4" x14ac:dyDescent="0.3"/>
  <cols>
    <col min="1" max="1" width="11.33203125" customWidth="1"/>
    <col min="2" max="6" width="14.6640625" customWidth="1"/>
  </cols>
  <sheetData>
    <row r="1" spans="1:6" ht="23.4" x14ac:dyDescent="0.45">
      <c r="A1" s="140" t="s">
        <v>25</v>
      </c>
      <c r="B1" s="140"/>
      <c r="C1" s="140"/>
      <c r="D1" s="140"/>
      <c r="E1" s="140"/>
      <c r="F1" s="140"/>
    </row>
    <row r="2" spans="1:6" ht="15.6" x14ac:dyDescent="0.3">
      <c r="A2" s="141" t="s">
        <v>0</v>
      </c>
      <c r="B2" s="141"/>
      <c r="C2" s="141"/>
      <c r="D2" s="141"/>
      <c r="E2" s="141"/>
      <c r="F2" s="141"/>
    </row>
    <row r="3" spans="1:6" ht="15.6" x14ac:dyDescent="0.3">
      <c r="A3" s="141" t="s">
        <v>1</v>
      </c>
      <c r="B3" s="141"/>
      <c r="C3" s="141"/>
      <c r="D3" s="141"/>
      <c r="E3" s="141"/>
      <c r="F3" s="141"/>
    </row>
    <row r="4" spans="1:6" ht="15.6" x14ac:dyDescent="0.3">
      <c r="A4" s="19"/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</row>
    <row r="5" spans="1:6" ht="15.6" x14ac:dyDescent="0.3">
      <c r="A5" s="21" t="s">
        <v>7</v>
      </c>
      <c r="B5" s="21" t="s">
        <v>8</v>
      </c>
      <c r="C5" s="21" t="s">
        <v>9</v>
      </c>
      <c r="D5" s="21" t="s">
        <v>10</v>
      </c>
      <c r="E5" s="21" t="s">
        <v>11</v>
      </c>
      <c r="F5" s="21" t="s">
        <v>12</v>
      </c>
    </row>
    <row r="6" spans="1:6" ht="15.6" x14ac:dyDescent="0.3">
      <c r="A6" s="21" t="s">
        <v>13</v>
      </c>
      <c r="B6" s="21" t="s">
        <v>97</v>
      </c>
      <c r="C6" s="21" t="s">
        <v>15</v>
      </c>
      <c r="D6" s="21" t="s">
        <v>15</v>
      </c>
      <c r="E6" s="21" t="s">
        <v>16</v>
      </c>
      <c r="F6" s="21" t="s">
        <v>17</v>
      </c>
    </row>
    <row r="7" spans="1:6" ht="15.6" x14ac:dyDescent="0.3">
      <c r="A7" s="21">
        <v>0</v>
      </c>
      <c r="B7" s="22">
        <v>45964</v>
      </c>
      <c r="C7" s="22">
        <v>41621</v>
      </c>
      <c r="D7" s="22">
        <v>37259</v>
      </c>
      <c r="E7" s="22">
        <v>30045</v>
      </c>
      <c r="F7" s="22">
        <v>27814</v>
      </c>
    </row>
    <row r="8" spans="1:6" ht="15.6" x14ac:dyDescent="0.3">
      <c r="A8" s="21">
        <v>1</v>
      </c>
      <c r="B8" s="22">
        <v>46058</v>
      </c>
      <c r="C8" s="22">
        <v>41715</v>
      </c>
      <c r="D8" s="22">
        <v>37352</v>
      </c>
      <c r="E8" s="22">
        <v>30045</v>
      </c>
      <c r="F8" s="22">
        <v>27814</v>
      </c>
    </row>
    <row r="9" spans="1:6" ht="15.6" x14ac:dyDescent="0.3">
      <c r="A9" s="21">
        <v>2</v>
      </c>
      <c r="B9" s="22">
        <v>46149</v>
      </c>
      <c r="C9" s="22">
        <v>41808</v>
      </c>
      <c r="D9" s="22">
        <v>37455</v>
      </c>
      <c r="E9" s="22">
        <v>30045</v>
      </c>
      <c r="F9" s="22">
        <v>27814</v>
      </c>
    </row>
    <row r="10" spans="1:6" ht="15.6" x14ac:dyDescent="0.3">
      <c r="A10" s="21">
        <v>3</v>
      </c>
      <c r="B10" s="22">
        <v>46243</v>
      </c>
      <c r="C10" s="22">
        <v>41911</v>
      </c>
      <c r="D10" s="22">
        <v>37551</v>
      </c>
      <c r="E10" s="22">
        <v>30045</v>
      </c>
      <c r="F10" s="22">
        <v>27814</v>
      </c>
    </row>
    <row r="11" spans="1:6" ht="15.6" x14ac:dyDescent="0.3">
      <c r="A11" s="21">
        <v>4</v>
      </c>
      <c r="B11" s="22">
        <v>50379</v>
      </c>
      <c r="C11" s="22">
        <v>45964</v>
      </c>
      <c r="D11" s="22">
        <v>41621</v>
      </c>
      <c r="E11" s="22">
        <v>30045</v>
      </c>
      <c r="F11" s="22">
        <v>27814</v>
      </c>
    </row>
    <row r="12" spans="1:6" ht="15.6" x14ac:dyDescent="0.3">
      <c r="A12" s="21">
        <v>5</v>
      </c>
      <c r="B12" s="22">
        <v>50482</v>
      </c>
      <c r="C12" s="22">
        <v>46058</v>
      </c>
      <c r="D12" s="22">
        <v>41715</v>
      </c>
      <c r="E12" s="22">
        <v>30045</v>
      </c>
      <c r="F12" s="22">
        <v>27814</v>
      </c>
    </row>
    <row r="13" spans="1:6" ht="15.6" x14ac:dyDescent="0.3">
      <c r="A13" s="21">
        <v>6</v>
      </c>
      <c r="B13" s="22">
        <v>50583</v>
      </c>
      <c r="C13" s="22">
        <v>46149</v>
      </c>
      <c r="D13" s="22">
        <v>41808</v>
      </c>
      <c r="E13" s="22">
        <v>30045</v>
      </c>
      <c r="F13" s="22">
        <v>27814</v>
      </c>
    </row>
    <row r="14" spans="1:6" ht="15.6" x14ac:dyDescent="0.3">
      <c r="A14" s="21">
        <v>7</v>
      </c>
      <c r="B14" s="22">
        <v>50672</v>
      </c>
      <c r="C14" s="22">
        <v>46243</v>
      </c>
      <c r="D14" s="22">
        <v>41905</v>
      </c>
      <c r="E14" s="22">
        <v>30045</v>
      </c>
      <c r="F14" s="22">
        <v>27814</v>
      </c>
    </row>
    <row r="15" spans="1:6" ht="15.6" x14ac:dyDescent="0.3">
      <c r="A15" s="21">
        <v>8</v>
      </c>
      <c r="B15" s="22">
        <v>50767</v>
      </c>
      <c r="C15" s="22">
        <v>46336</v>
      </c>
      <c r="D15" s="22">
        <v>42003</v>
      </c>
      <c r="E15" s="22">
        <v>30045</v>
      </c>
      <c r="F15" s="22">
        <v>27814</v>
      </c>
    </row>
    <row r="16" spans="1:6" ht="15.6" x14ac:dyDescent="0.3">
      <c r="A16" s="21">
        <v>9</v>
      </c>
      <c r="B16" s="22">
        <v>50863</v>
      </c>
      <c r="C16" s="22">
        <v>46440</v>
      </c>
      <c r="D16" s="22">
        <v>42100</v>
      </c>
      <c r="E16" s="22">
        <v>30045</v>
      </c>
      <c r="F16" s="22">
        <v>27814</v>
      </c>
    </row>
    <row r="17" spans="1:6" ht="15.6" x14ac:dyDescent="0.3">
      <c r="A17" s="21">
        <v>10</v>
      </c>
      <c r="B17" s="22">
        <v>56144</v>
      </c>
      <c r="C17" s="22">
        <v>51652</v>
      </c>
      <c r="D17" s="22">
        <v>47156</v>
      </c>
      <c r="E17" s="22">
        <v>30045</v>
      </c>
      <c r="F17" s="22">
        <v>27814</v>
      </c>
    </row>
    <row r="18" spans="1:6" ht="15.6" x14ac:dyDescent="0.3">
      <c r="A18" s="21">
        <v>11</v>
      </c>
      <c r="B18" s="22">
        <v>56240</v>
      </c>
      <c r="C18" s="22">
        <v>51747</v>
      </c>
      <c r="D18" s="22">
        <v>47250</v>
      </c>
      <c r="E18" s="22">
        <v>30045</v>
      </c>
      <c r="F18" s="22">
        <v>27814</v>
      </c>
    </row>
    <row r="19" spans="1:6" ht="15.6" x14ac:dyDescent="0.3">
      <c r="A19" s="21">
        <v>12</v>
      </c>
      <c r="B19" s="22">
        <v>56333</v>
      </c>
      <c r="C19" s="22">
        <v>51841</v>
      </c>
      <c r="D19" s="22">
        <v>47338</v>
      </c>
      <c r="E19" s="22">
        <v>30045</v>
      </c>
      <c r="F19" s="22">
        <v>27814</v>
      </c>
    </row>
    <row r="20" spans="1:6" ht="15.6" x14ac:dyDescent="0.3">
      <c r="A20" s="21">
        <v>13</v>
      </c>
      <c r="B20" s="22">
        <v>56428</v>
      </c>
      <c r="C20" s="22">
        <v>51934</v>
      </c>
      <c r="D20" s="22">
        <v>47440</v>
      </c>
      <c r="E20" s="22">
        <v>30045</v>
      </c>
      <c r="F20" s="22">
        <v>27814</v>
      </c>
    </row>
    <row r="21" spans="1:6" ht="15.6" x14ac:dyDescent="0.3">
      <c r="A21" s="21">
        <v>14</v>
      </c>
      <c r="B21" s="22">
        <v>56523</v>
      </c>
      <c r="C21" s="22">
        <v>52040</v>
      </c>
      <c r="D21" s="22">
        <v>47537</v>
      </c>
      <c r="E21" s="22">
        <v>30045</v>
      </c>
      <c r="F21" s="22">
        <v>27814</v>
      </c>
    </row>
    <row r="22" spans="1:6" ht="15.6" x14ac:dyDescent="0.3">
      <c r="A22" s="21">
        <v>15</v>
      </c>
      <c r="B22" s="22">
        <v>57916</v>
      </c>
      <c r="C22" s="22">
        <v>53423</v>
      </c>
      <c r="D22" s="22">
        <v>48913</v>
      </c>
      <c r="E22" s="22">
        <v>30045</v>
      </c>
      <c r="F22" s="22">
        <v>27814</v>
      </c>
    </row>
    <row r="23" spans="1:6" ht="15.6" x14ac:dyDescent="0.3">
      <c r="A23" s="21">
        <v>16</v>
      </c>
      <c r="B23" s="22">
        <v>58012</v>
      </c>
      <c r="C23" s="22">
        <v>53515</v>
      </c>
      <c r="D23" s="22">
        <v>49018</v>
      </c>
      <c r="E23" s="22">
        <v>30045</v>
      </c>
      <c r="F23" s="22">
        <v>27814</v>
      </c>
    </row>
    <row r="24" spans="1:6" ht="15.6" x14ac:dyDescent="0.3">
      <c r="A24" s="21">
        <v>17</v>
      </c>
      <c r="B24" s="22">
        <v>58105</v>
      </c>
      <c r="C24" s="22">
        <v>53622</v>
      </c>
      <c r="D24" s="22">
        <v>49113</v>
      </c>
      <c r="E24" s="22">
        <v>30045</v>
      </c>
      <c r="F24" s="22">
        <v>27814</v>
      </c>
    </row>
    <row r="25" spans="1:6" ht="15.6" x14ac:dyDescent="0.3">
      <c r="A25" s="21">
        <v>18</v>
      </c>
      <c r="B25" s="22">
        <v>58208</v>
      </c>
      <c r="C25" s="22">
        <v>53720</v>
      </c>
      <c r="D25" s="22">
        <v>49207</v>
      </c>
      <c r="E25" s="22">
        <v>30045</v>
      </c>
      <c r="F25" s="22">
        <v>27814</v>
      </c>
    </row>
    <row r="26" spans="1:6" ht="15.6" x14ac:dyDescent="0.3">
      <c r="A26" s="21">
        <v>19</v>
      </c>
      <c r="B26" s="22">
        <v>58309</v>
      </c>
      <c r="C26" s="22">
        <v>53816</v>
      </c>
      <c r="D26" s="22">
        <v>49304</v>
      </c>
      <c r="E26" s="22">
        <v>30045</v>
      </c>
      <c r="F26" s="22">
        <v>27814</v>
      </c>
    </row>
    <row r="27" spans="1:6" ht="15.6" x14ac:dyDescent="0.3">
      <c r="A27" s="21">
        <v>20</v>
      </c>
      <c r="B27" s="22">
        <v>59321</v>
      </c>
      <c r="C27" s="22">
        <v>54833</v>
      </c>
      <c r="D27" s="22">
        <v>50319</v>
      </c>
      <c r="E27" s="22">
        <v>30045</v>
      </c>
      <c r="F27" s="22">
        <v>27814</v>
      </c>
    </row>
    <row r="28" spans="1:6" ht="15.6" x14ac:dyDescent="0.3">
      <c r="A28" s="21">
        <v>21</v>
      </c>
      <c r="B28" s="22">
        <v>59886</v>
      </c>
      <c r="C28" s="22">
        <v>55344</v>
      </c>
      <c r="D28" s="22">
        <v>50794</v>
      </c>
      <c r="E28" s="22">
        <v>30045</v>
      </c>
      <c r="F28" s="22">
        <v>27814</v>
      </c>
    </row>
    <row r="29" spans="1:6" ht="15.6" x14ac:dyDescent="0.3">
      <c r="A29" s="21">
        <v>22</v>
      </c>
      <c r="B29" s="22">
        <v>60451</v>
      </c>
      <c r="C29" s="22">
        <v>55866</v>
      </c>
      <c r="D29" s="22">
        <v>51264</v>
      </c>
      <c r="E29" s="22">
        <v>30045</v>
      </c>
      <c r="F29" s="22">
        <v>27814</v>
      </c>
    </row>
    <row r="30" spans="1:6" ht="15.6" x14ac:dyDescent="0.3">
      <c r="A30" s="21">
        <v>23</v>
      </c>
      <c r="B30" s="22">
        <v>60750</v>
      </c>
      <c r="C30" s="22">
        <v>56145</v>
      </c>
      <c r="D30" s="22">
        <v>51517</v>
      </c>
      <c r="E30" s="22">
        <v>30045</v>
      </c>
      <c r="F30" s="22">
        <v>27814</v>
      </c>
    </row>
    <row r="31" spans="1:6" ht="15.6" x14ac:dyDescent="0.3">
      <c r="A31" s="21">
        <v>24</v>
      </c>
      <c r="B31" s="22">
        <v>61093</v>
      </c>
      <c r="C31" s="22">
        <v>56396</v>
      </c>
      <c r="D31" s="22">
        <v>51744</v>
      </c>
      <c r="E31" s="22">
        <v>30045</v>
      </c>
      <c r="F31" s="22">
        <v>27814</v>
      </c>
    </row>
    <row r="32" spans="1:6" ht="15.6" x14ac:dyDescent="0.3">
      <c r="A32" s="21">
        <v>25</v>
      </c>
      <c r="B32" s="22">
        <v>61387</v>
      </c>
      <c r="C32" s="22">
        <v>56624</v>
      </c>
      <c r="D32" s="22">
        <v>51939</v>
      </c>
      <c r="E32" s="22">
        <v>30045</v>
      </c>
      <c r="F32" s="22">
        <v>27814</v>
      </c>
    </row>
    <row r="33" spans="1:6" ht="15.6" x14ac:dyDescent="0.3">
      <c r="A33" s="21">
        <v>26</v>
      </c>
      <c r="B33" s="22">
        <v>61671</v>
      </c>
      <c r="C33" s="22">
        <v>56847</v>
      </c>
      <c r="D33" s="22">
        <v>52099</v>
      </c>
      <c r="E33" s="22">
        <v>30045</v>
      </c>
      <c r="F33" s="22">
        <v>27814</v>
      </c>
    </row>
    <row r="34" spans="1:6" ht="15.6" x14ac:dyDescent="0.3">
      <c r="A34" s="21">
        <v>27</v>
      </c>
      <c r="B34" s="22">
        <v>61979</v>
      </c>
      <c r="C34" s="22">
        <v>57068</v>
      </c>
      <c r="D34" s="22">
        <v>52233</v>
      </c>
      <c r="E34" s="22">
        <v>30045</v>
      </c>
      <c r="F34" s="22">
        <v>27814</v>
      </c>
    </row>
    <row r="35" spans="1:6" ht="15.6" x14ac:dyDescent="0.3">
      <c r="A35" s="21">
        <v>28</v>
      </c>
      <c r="B35" s="22">
        <v>62272</v>
      </c>
      <c r="C35" s="22">
        <v>57302</v>
      </c>
      <c r="D35" s="22">
        <v>52410</v>
      </c>
      <c r="E35" s="22">
        <v>30045</v>
      </c>
      <c r="F35" s="22">
        <v>27814</v>
      </c>
    </row>
    <row r="36" spans="1:6" ht="15.6" x14ac:dyDescent="0.3">
      <c r="A36" s="21">
        <v>29</v>
      </c>
      <c r="B36" s="22">
        <v>62562</v>
      </c>
      <c r="C36" s="22">
        <v>57535</v>
      </c>
      <c r="D36" s="22">
        <v>52584</v>
      </c>
      <c r="E36" s="22">
        <v>30045</v>
      </c>
      <c r="F36" s="22">
        <v>27814</v>
      </c>
    </row>
    <row r="37" spans="1:6" ht="15.6" x14ac:dyDescent="0.3">
      <c r="A37" s="21">
        <v>30</v>
      </c>
      <c r="B37" s="22">
        <v>62854</v>
      </c>
      <c r="C37" s="22">
        <v>57770</v>
      </c>
      <c r="D37" s="22">
        <v>52759</v>
      </c>
      <c r="E37" s="22">
        <v>30045</v>
      </c>
      <c r="F37" s="22">
        <v>27814</v>
      </c>
    </row>
    <row r="39" spans="1:6" x14ac:dyDescent="0.3">
      <c r="A39" s="95" t="s">
        <v>18</v>
      </c>
      <c r="B39" s="95"/>
      <c r="C39" s="95"/>
      <c r="D39" s="95"/>
      <c r="E39" s="95"/>
      <c r="F39" s="95"/>
    </row>
    <row r="40" spans="1:6" x14ac:dyDescent="0.3">
      <c r="A40" s="95"/>
      <c r="B40" s="95"/>
      <c r="C40" s="95"/>
      <c r="D40" s="95"/>
      <c r="E40" s="95"/>
      <c r="F40" s="95"/>
    </row>
    <row r="41" spans="1:6" x14ac:dyDescent="0.3">
      <c r="A41" s="95" t="s">
        <v>19</v>
      </c>
      <c r="B41" s="95"/>
      <c r="C41" s="95" t="s">
        <v>20</v>
      </c>
      <c r="D41" s="95"/>
      <c r="E41" s="95" t="s">
        <v>21</v>
      </c>
      <c r="F41" s="95"/>
    </row>
    <row r="42" spans="1:6" x14ac:dyDescent="0.3">
      <c r="A42" s="95" t="s">
        <v>22</v>
      </c>
      <c r="B42" s="95"/>
      <c r="C42" s="95" t="s">
        <v>23</v>
      </c>
      <c r="D42" s="95"/>
      <c r="E42" s="95"/>
      <c r="F42" s="95"/>
    </row>
    <row r="43" spans="1:6" x14ac:dyDescent="0.3">
      <c r="A43" s="95"/>
      <c r="B43" s="95"/>
      <c r="C43" s="95"/>
      <c r="D43" s="95"/>
      <c r="E43" s="95"/>
      <c r="F43" s="95"/>
    </row>
    <row r="44" spans="1:6" x14ac:dyDescent="0.3">
      <c r="A44" s="95" t="s">
        <v>24</v>
      </c>
      <c r="B44" s="95"/>
      <c r="C44" s="95"/>
      <c r="D44" s="95"/>
      <c r="E44" s="95"/>
      <c r="F44" s="95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sqref="A1:C1"/>
    </sheetView>
  </sheetViews>
  <sheetFormatPr defaultRowHeight="14.4" x14ac:dyDescent="0.3"/>
  <cols>
    <col min="1" max="1" width="50.33203125" customWidth="1"/>
    <col min="2" max="3" width="15.6640625" customWidth="1"/>
  </cols>
  <sheetData>
    <row r="1" spans="1:3" ht="21" x14ac:dyDescent="0.4">
      <c r="A1" s="142" t="s">
        <v>107</v>
      </c>
      <c r="B1" s="142"/>
      <c r="C1" s="142"/>
    </row>
    <row r="2" spans="1:3" ht="15.6" x14ac:dyDescent="0.3">
      <c r="A2" s="141" t="s">
        <v>34</v>
      </c>
      <c r="B2" s="141"/>
      <c r="C2" s="141"/>
    </row>
    <row r="3" spans="1:3" ht="15.6" x14ac:dyDescent="0.3">
      <c r="A3" s="24" t="s">
        <v>108</v>
      </c>
      <c r="B3" s="24" t="s">
        <v>46</v>
      </c>
      <c r="C3" s="23" t="s">
        <v>47</v>
      </c>
    </row>
    <row r="4" spans="1:3" ht="15.6" x14ac:dyDescent="0.3">
      <c r="A4" s="19" t="s">
        <v>109</v>
      </c>
      <c r="B4" s="28">
        <v>53</v>
      </c>
      <c r="C4" s="27">
        <v>0.37</v>
      </c>
    </row>
    <row r="5" spans="1:3" ht="15.6" x14ac:dyDescent="0.3">
      <c r="A5" s="19" t="s">
        <v>110</v>
      </c>
      <c r="B5" s="28">
        <v>53</v>
      </c>
      <c r="C5" s="27">
        <v>0.27</v>
      </c>
    </row>
    <row r="6" spans="1:3" ht="15.6" x14ac:dyDescent="0.3">
      <c r="A6" s="19" t="s">
        <v>111</v>
      </c>
      <c r="B6" s="28">
        <v>53</v>
      </c>
      <c r="C6" s="27">
        <v>0.27</v>
      </c>
    </row>
    <row r="7" spans="1:3" ht="15.6" x14ac:dyDescent="0.3">
      <c r="A7" s="47" t="s">
        <v>224</v>
      </c>
      <c r="B7" s="48" t="s">
        <v>225</v>
      </c>
      <c r="C7" s="49" t="s">
        <v>143</v>
      </c>
    </row>
    <row r="8" spans="1:3" ht="15.6" x14ac:dyDescent="0.3">
      <c r="A8" s="77"/>
      <c r="B8" s="74"/>
      <c r="C8" s="78"/>
    </row>
    <row r="9" spans="1:3" ht="15.6" x14ac:dyDescent="0.3">
      <c r="A9" s="56" t="s">
        <v>126</v>
      </c>
      <c r="B9" s="64">
        <v>6</v>
      </c>
      <c r="C9" s="46" t="s">
        <v>143</v>
      </c>
    </row>
    <row r="10" spans="1:3" ht="15.6" x14ac:dyDescent="0.3">
      <c r="A10" s="56" t="s">
        <v>211</v>
      </c>
      <c r="B10" s="64">
        <v>33</v>
      </c>
      <c r="C10" s="46" t="s">
        <v>143</v>
      </c>
    </row>
    <row r="11" spans="1:3" ht="15.6" x14ac:dyDescent="0.3">
      <c r="B11" s="76"/>
      <c r="C11" s="135"/>
    </row>
    <row r="12" spans="1:3" ht="15.6" x14ac:dyDescent="0.3">
      <c r="A12" s="89" t="s">
        <v>216</v>
      </c>
      <c r="B12" s="90" t="s">
        <v>114</v>
      </c>
      <c r="C12" s="90" t="s">
        <v>115</v>
      </c>
    </row>
    <row r="13" spans="1:3" ht="15.6" x14ac:dyDescent="0.3">
      <c r="A13" s="56" t="s">
        <v>213</v>
      </c>
      <c r="B13" s="64">
        <v>187</v>
      </c>
      <c r="C13" s="91">
        <v>21.7</v>
      </c>
    </row>
    <row r="14" spans="1:3" ht="15.6" x14ac:dyDescent="0.3">
      <c r="A14" s="56" t="s">
        <v>212</v>
      </c>
      <c r="B14" s="64">
        <v>187</v>
      </c>
      <c r="C14" s="91">
        <v>28.94</v>
      </c>
    </row>
    <row r="15" spans="1:3" ht="15.6" x14ac:dyDescent="0.3">
      <c r="A15" s="56" t="s">
        <v>217</v>
      </c>
      <c r="B15" s="64">
        <v>240</v>
      </c>
      <c r="C15" s="46" t="s">
        <v>160</v>
      </c>
    </row>
    <row r="16" spans="1:3" ht="15.6" x14ac:dyDescent="0.3">
      <c r="A16" s="56" t="s">
        <v>214</v>
      </c>
      <c r="B16" s="64">
        <v>220</v>
      </c>
      <c r="C16" s="46" t="s">
        <v>161</v>
      </c>
    </row>
    <row r="17" spans="1:3" ht="15.6" x14ac:dyDescent="0.3">
      <c r="A17" s="56" t="s">
        <v>215</v>
      </c>
      <c r="B17" s="64">
        <v>215</v>
      </c>
      <c r="C17" s="46" t="s">
        <v>163</v>
      </c>
    </row>
    <row r="19" spans="1:3" ht="15.6" x14ac:dyDescent="0.3">
      <c r="A19" s="136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sqref="A1:C1"/>
    </sheetView>
  </sheetViews>
  <sheetFormatPr defaultRowHeight="14.4" x14ac:dyDescent="0.3"/>
  <cols>
    <col min="1" max="1" width="41.5546875" customWidth="1"/>
    <col min="2" max="2" width="16.5546875" customWidth="1"/>
    <col min="3" max="3" width="31.33203125" customWidth="1"/>
  </cols>
  <sheetData>
    <row r="1" spans="1:3" ht="21" x14ac:dyDescent="0.4">
      <c r="A1" s="142" t="s">
        <v>49</v>
      </c>
      <c r="B1" s="142"/>
      <c r="C1" s="142"/>
    </row>
    <row r="2" spans="1:3" ht="15.6" x14ac:dyDescent="0.3">
      <c r="A2" s="141" t="s">
        <v>34</v>
      </c>
      <c r="B2" s="141"/>
      <c r="C2" s="141"/>
    </row>
    <row r="3" spans="1:3" ht="15.6" x14ac:dyDescent="0.3">
      <c r="A3" s="24" t="s">
        <v>48</v>
      </c>
      <c r="B3" s="24" t="s">
        <v>46</v>
      </c>
      <c r="C3" s="20" t="s">
        <v>47</v>
      </c>
    </row>
    <row r="4" spans="1:3" ht="15.6" x14ac:dyDescent="0.3">
      <c r="A4" s="19" t="s">
        <v>42</v>
      </c>
      <c r="B4" s="28">
        <v>53</v>
      </c>
      <c r="C4" s="27">
        <v>0.21</v>
      </c>
    </row>
    <row r="5" spans="1:3" ht="15.6" x14ac:dyDescent="0.3">
      <c r="A5" s="19" t="s">
        <v>43</v>
      </c>
      <c r="B5" s="28">
        <v>25</v>
      </c>
      <c r="C5" s="27">
        <v>0.1</v>
      </c>
    </row>
    <row r="6" spans="1:3" ht="15.6" x14ac:dyDescent="0.3">
      <c r="A6" s="19" t="s">
        <v>44</v>
      </c>
      <c r="B6" s="28">
        <v>25</v>
      </c>
      <c r="C6" s="28" t="s">
        <v>143</v>
      </c>
    </row>
    <row r="7" spans="1:3" ht="15.6" x14ac:dyDescent="0.3">
      <c r="A7" s="19" t="s">
        <v>45</v>
      </c>
      <c r="B7" s="28">
        <v>15</v>
      </c>
      <c r="C7" s="28" t="s">
        <v>143</v>
      </c>
    </row>
    <row r="8" spans="1:3" ht="15.6" x14ac:dyDescent="0.3">
      <c r="A8" s="25" t="s">
        <v>59</v>
      </c>
      <c r="B8" s="28" t="s">
        <v>143</v>
      </c>
      <c r="C8" s="29">
        <v>2161.4</v>
      </c>
    </row>
    <row r="9" spans="1:3" ht="15.6" x14ac:dyDescent="0.3">
      <c r="A9" s="25" t="s">
        <v>61</v>
      </c>
      <c r="B9" s="28" t="s">
        <v>143</v>
      </c>
      <c r="C9" s="29">
        <v>2161.4</v>
      </c>
    </row>
    <row r="10" spans="1:3" ht="15.6" x14ac:dyDescent="0.3">
      <c r="A10" s="25" t="s">
        <v>58</v>
      </c>
      <c r="B10" s="36" t="s">
        <v>143</v>
      </c>
      <c r="C10" s="29">
        <v>2161.4</v>
      </c>
    </row>
    <row r="11" spans="1:3" ht="15.6" x14ac:dyDescent="0.3">
      <c r="A11" s="25" t="s">
        <v>121</v>
      </c>
      <c r="B11" s="36" t="s">
        <v>143</v>
      </c>
      <c r="C11" s="29">
        <v>1350.875</v>
      </c>
    </row>
    <row r="12" spans="1:3" ht="15.6" x14ac:dyDescent="0.3">
      <c r="A12" s="25" t="s">
        <v>122</v>
      </c>
      <c r="B12" s="36" t="s">
        <v>143</v>
      </c>
      <c r="C12" s="29">
        <v>1350.875</v>
      </c>
    </row>
    <row r="13" spans="1:3" ht="15.6" x14ac:dyDescent="0.3">
      <c r="A13" s="25" t="s">
        <v>123</v>
      </c>
      <c r="B13" s="36" t="s">
        <v>143</v>
      </c>
      <c r="C13" s="29">
        <v>1350.875</v>
      </c>
    </row>
    <row r="14" spans="1:3" ht="15.6" x14ac:dyDescent="0.3">
      <c r="A14" s="25" t="s">
        <v>95</v>
      </c>
      <c r="B14" s="28" t="s">
        <v>143</v>
      </c>
      <c r="C14" s="29">
        <v>2183</v>
      </c>
    </row>
    <row r="15" spans="1:3" ht="15.6" x14ac:dyDescent="0.3">
      <c r="A15" s="25" t="s">
        <v>96</v>
      </c>
      <c r="B15" s="28" t="s">
        <v>143</v>
      </c>
      <c r="C15" s="29">
        <v>505</v>
      </c>
    </row>
    <row r="16" spans="1:3" ht="15.6" x14ac:dyDescent="0.3">
      <c r="A16" s="58" t="s">
        <v>92</v>
      </c>
      <c r="B16" s="83" t="s">
        <v>143</v>
      </c>
      <c r="C16" s="59">
        <v>1000</v>
      </c>
    </row>
    <row r="17" spans="1:3" ht="15.6" x14ac:dyDescent="0.3">
      <c r="A17" s="62"/>
      <c r="B17" s="85"/>
      <c r="C17" s="63"/>
    </row>
    <row r="18" spans="1:3" ht="15.6" x14ac:dyDescent="0.3">
      <c r="A18" s="111" t="s">
        <v>196</v>
      </c>
      <c r="B18" s="112"/>
      <c r="C18" s="113">
        <v>2161</v>
      </c>
    </row>
    <row r="19" spans="1:3" ht="15.6" x14ac:dyDescent="0.3">
      <c r="A19" s="60" t="s">
        <v>124</v>
      </c>
      <c r="B19" s="84" t="s">
        <v>143</v>
      </c>
      <c r="C19" s="61">
        <v>1351</v>
      </c>
    </row>
    <row r="20" spans="1:3" ht="15.6" x14ac:dyDescent="0.3">
      <c r="A20" s="86" t="s">
        <v>125</v>
      </c>
      <c r="B20" s="83" t="s">
        <v>143</v>
      </c>
      <c r="C20" s="87">
        <v>1351</v>
      </c>
    </row>
    <row r="21" spans="1:3" x14ac:dyDescent="0.3">
      <c r="A21" s="70"/>
      <c r="B21" s="88"/>
      <c r="C21" s="70"/>
    </row>
    <row r="22" spans="1:3" x14ac:dyDescent="0.3">
      <c r="A22" s="18" t="s">
        <v>98</v>
      </c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defaultRowHeight="14.4" x14ac:dyDescent="0.3"/>
  <cols>
    <col min="1" max="1" width="14.6640625" style="18" customWidth="1"/>
    <col min="2" max="4" width="14.6640625" customWidth="1"/>
    <col min="5" max="5" width="27.6640625" customWidth="1"/>
  </cols>
  <sheetData>
    <row r="1" spans="1:5" ht="21" x14ac:dyDescent="0.4">
      <c r="A1" s="122" t="s">
        <v>101</v>
      </c>
      <c r="B1" s="123"/>
      <c r="C1" s="123"/>
      <c r="D1" s="123"/>
      <c r="E1" s="124"/>
    </row>
    <row r="2" spans="1:5" ht="15.6" x14ac:dyDescent="0.3">
      <c r="A2" s="125" t="s">
        <v>34</v>
      </c>
      <c r="B2" s="126"/>
      <c r="C2" s="126"/>
      <c r="D2" s="126"/>
      <c r="E2" s="127"/>
    </row>
    <row r="3" spans="1:5" x14ac:dyDescent="0.3">
      <c r="A3" s="39" t="s">
        <v>204</v>
      </c>
      <c r="B3" s="42" t="s">
        <v>206</v>
      </c>
      <c r="C3" s="42" t="s">
        <v>165</v>
      </c>
      <c r="D3" s="42" t="s">
        <v>205</v>
      </c>
      <c r="E3" s="42" t="s">
        <v>207</v>
      </c>
    </row>
    <row r="4" spans="1:5" x14ac:dyDescent="0.3">
      <c r="A4" s="39" t="s">
        <v>99</v>
      </c>
      <c r="B4" s="42" t="s">
        <v>102</v>
      </c>
      <c r="C4" s="42" t="s">
        <v>104</v>
      </c>
      <c r="D4" s="42" t="s">
        <v>104</v>
      </c>
      <c r="E4" s="42" t="s">
        <v>104</v>
      </c>
    </row>
    <row r="5" spans="1:5" x14ac:dyDescent="0.3">
      <c r="A5" s="102" t="s">
        <v>100</v>
      </c>
      <c r="B5" s="117" t="s">
        <v>103</v>
      </c>
      <c r="C5" s="117" t="s">
        <v>105</v>
      </c>
      <c r="D5" s="117" t="s">
        <v>105</v>
      </c>
      <c r="E5" s="117" t="s">
        <v>106</v>
      </c>
    </row>
    <row r="6" spans="1:5" x14ac:dyDescent="0.3">
      <c r="A6" s="119"/>
      <c r="B6" s="120"/>
      <c r="C6" s="120"/>
      <c r="D6" s="120"/>
      <c r="E6" s="121"/>
    </row>
    <row r="7" spans="1:5" x14ac:dyDescent="0.3">
      <c r="A7" s="44"/>
      <c r="B7" s="45"/>
      <c r="C7" s="45"/>
      <c r="D7" s="45"/>
      <c r="E7" s="118"/>
    </row>
    <row r="8" spans="1:5" x14ac:dyDescent="0.3">
      <c r="A8" s="44"/>
      <c r="B8" s="45"/>
      <c r="C8" s="45"/>
      <c r="D8" s="45"/>
      <c r="E8" s="118"/>
    </row>
    <row r="9" spans="1:5" x14ac:dyDescent="0.3">
      <c r="A9" s="44"/>
      <c r="B9" s="45"/>
      <c r="C9" s="45"/>
      <c r="D9" s="45"/>
      <c r="E9" s="118"/>
    </row>
    <row r="10" spans="1:5" x14ac:dyDescent="0.3">
      <c r="A10" s="44"/>
      <c r="B10" s="45"/>
      <c r="C10" s="45"/>
      <c r="D10" s="45"/>
      <c r="E10" s="118"/>
    </row>
    <row r="11" spans="1:5" x14ac:dyDescent="0.3">
      <c r="A11" s="44"/>
      <c r="B11" s="45"/>
      <c r="C11" s="45"/>
      <c r="D11" s="45"/>
      <c r="E11" s="118"/>
    </row>
    <row r="12" spans="1:5" x14ac:dyDescent="0.3">
      <c r="A12" s="44"/>
      <c r="B12" s="45"/>
      <c r="C12" s="45"/>
      <c r="D12" s="45"/>
      <c r="E12" s="118"/>
    </row>
    <row r="13" spans="1:5" x14ac:dyDescent="0.3">
      <c r="A13" s="44"/>
      <c r="B13" s="45"/>
      <c r="C13" s="45"/>
      <c r="D13" s="45"/>
      <c r="E13" s="118"/>
    </row>
    <row r="14" spans="1:5" x14ac:dyDescent="0.3">
      <c r="A14" s="44"/>
      <c r="B14" s="45"/>
      <c r="C14" s="45"/>
      <c r="D14" s="45"/>
      <c r="E14" s="118"/>
    </row>
    <row r="15" spans="1:5" x14ac:dyDescent="0.3">
      <c r="A15" s="44"/>
      <c r="B15" s="45"/>
      <c r="C15" s="45"/>
      <c r="D15" s="45"/>
      <c r="E15" s="118"/>
    </row>
    <row r="16" spans="1:5" x14ac:dyDescent="0.3">
      <c r="A16" s="44"/>
      <c r="B16" s="45"/>
      <c r="C16" s="45"/>
      <c r="D16" s="45"/>
      <c r="E16" s="118"/>
    </row>
    <row r="17" spans="1:5" x14ac:dyDescent="0.3">
      <c r="A17" s="44"/>
      <c r="B17" s="45"/>
      <c r="C17" s="45"/>
      <c r="D17" s="45"/>
      <c r="E17" s="118"/>
    </row>
    <row r="18" spans="1:5" x14ac:dyDescent="0.3">
      <c r="A18" s="44"/>
      <c r="B18" s="45"/>
      <c r="C18" s="45"/>
      <c r="D18" s="45"/>
      <c r="E18" s="118"/>
    </row>
    <row r="19" spans="1:5" x14ac:dyDescent="0.3">
      <c r="A19" s="44"/>
      <c r="B19" s="45"/>
      <c r="C19" s="45"/>
      <c r="D19" s="45"/>
      <c r="E19" s="118"/>
    </row>
    <row r="20" spans="1:5" x14ac:dyDescent="0.3">
      <c r="A20" s="44"/>
      <c r="B20" s="45"/>
      <c r="C20" s="45"/>
      <c r="D20" s="45"/>
      <c r="E20" s="118"/>
    </row>
    <row r="21" spans="1:5" x14ac:dyDescent="0.3">
      <c r="A21" s="44"/>
      <c r="B21" s="45"/>
      <c r="C21" s="45"/>
      <c r="D21" s="45"/>
      <c r="E21" s="118"/>
    </row>
    <row r="22" spans="1:5" x14ac:dyDescent="0.3">
      <c r="A22" s="44"/>
      <c r="B22" s="45"/>
      <c r="C22" s="45"/>
      <c r="D22" s="45"/>
      <c r="E22" s="118"/>
    </row>
    <row r="23" spans="1:5" x14ac:dyDescent="0.3">
      <c r="A23" s="44"/>
      <c r="B23" s="45"/>
      <c r="C23" s="45"/>
      <c r="D23" s="45"/>
      <c r="E23" s="118"/>
    </row>
    <row r="24" spans="1:5" x14ac:dyDescent="0.3">
      <c r="A24" s="44"/>
      <c r="B24" s="45"/>
      <c r="C24" s="45"/>
      <c r="D24" s="45"/>
      <c r="E24" s="118"/>
    </row>
    <row r="25" spans="1:5" x14ac:dyDescent="0.3">
      <c r="A25" s="44"/>
      <c r="B25" s="45"/>
      <c r="C25" s="45"/>
      <c r="D25" s="45"/>
      <c r="E25" s="118"/>
    </row>
    <row r="26" spans="1:5" x14ac:dyDescent="0.3">
      <c r="A26" s="44"/>
      <c r="B26" s="45"/>
      <c r="C26" s="45"/>
      <c r="D26" s="45"/>
      <c r="E26" s="118"/>
    </row>
    <row r="27" spans="1:5" x14ac:dyDescent="0.3">
      <c r="A27" s="44"/>
      <c r="B27" s="45"/>
      <c r="C27" s="45"/>
      <c r="D27" s="45"/>
      <c r="E27" s="118"/>
    </row>
    <row r="28" spans="1:5" x14ac:dyDescent="0.3">
      <c r="A28" s="44"/>
      <c r="B28" s="45"/>
      <c r="C28" s="45"/>
      <c r="D28" s="45"/>
      <c r="E28" s="118"/>
    </row>
    <row r="29" spans="1:5" x14ac:dyDescent="0.3">
      <c r="A29" s="44"/>
      <c r="B29" s="45"/>
      <c r="C29" s="45"/>
      <c r="D29" s="45"/>
      <c r="E29" s="118"/>
    </row>
    <row r="30" spans="1:5" x14ac:dyDescent="0.3">
      <c r="A30" s="44"/>
      <c r="B30" s="45"/>
      <c r="C30" s="45"/>
      <c r="D30" s="45"/>
      <c r="E30" s="118"/>
    </row>
    <row r="31" spans="1:5" x14ac:dyDescent="0.3">
      <c r="A31" s="44"/>
      <c r="B31" s="45"/>
      <c r="C31" s="45"/>
      <c r="D31" s="45"/>
      <c r="E31" s="118"/>
    </row>
    <row r="32" spans="1:5" x14ac:dyDescent="0.3">
      <c r="A32" s="44"/>
      <c r="B32" s="45"/>
      <c r="C32" s="45"/>
      <c r="D32" s="45"/>
      <c r="E32" s="118"/>
    </row>
    <row r="33" spans="1:5" x14ac:dyDescent="0.3">
      <c r="A33" s="44"/>
      <c r="B33" s="45"/>
      <c r="C33" s="45"/>
      <c r="D33" s="45"/>
      <c r="E33" s="118"/>
    </row>
    <row r="34" spans="1:5" x14ac:dyDescent="0.3">
      <c r="A34" s="44"/>
      <c r="B34" s="45"/>
      <c r="C34" s="45"/>
      <c r="D34" s="45"/>
      <c r="E34" s="118"/>
    </row>
    <row r="35" spans="1:5" x14ac:dyDescent="0.3">
      <c r="A35" s="44"/>
      <c r="B35" s="45"/>
      <c r="C35" s="45"/>
      <c r="D35" s="45"/>
      <c r="E35" s="118"/>
    </row>
    <row r="36" spans="1:5" x14ac:dyDescent="0.3">
      <c r="A36" s="44"/>
      <c r="B36" s="45"/>
      <c r="C36" s="45"/>
      <c r="D36" s="45"/>
      <c r="E36" s="118"/>
    </row>
    <row r="37" spans="1:5" x14ac:dyDescent="0.3">
      <c r="A37" s="143"/>
      <c r="B37" s="143"/>
      <c r="C37" s="143"/>
      <c r="D37" s="143"/>
      <c r="E37" s="143"/>
    </row>
    <row r="38" spans="1:5" x14ac:dyDescent="0.3">
      <c r="A38" s="44"/>
      <c r="B38" s="45"/>
      <c r="C38" s="45"/>
      <c r="D38" s="45"/>
    </row>
    <row r="39" spans="1:5" x14ac:dyDescent="0.3">
      <c r="A39" s="44"/>
      <c r="B39" s="45"/>
      <c r="C39" s="45"/>
      <c r="D39" s="45"/>
    </row>
  </sheetData>
  <mergeCells count="1">
    <mergeCell ref="A37:E3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C1"/>
    </sheetView>
  </sheetViews>
  <sheetFormatPr defaultRowHeight="14.4" x14ac:dyDescent="0.3"/>
  <cols>
    <col min="1" max="1" width="50.33203125" customWidth="1"/>
    <col min="2" max="2" width="15.6640625" customWidth="1"/>
    <col min="3" max="3" width="17.6640625" customWidth="1"/>
  </cols>
  <sheetData>
    <row r="1" spans="1:3" ht="21" x14ac:dyDescent="0.4">
      <c r="A1" s="142" t="s">
        <v>117</v>
      </c>
      <c r="B1" s="142"/>
      <c r="C1" s="142"/>
    </row>
    <row r="2" spans="1:3" ht="15.6" x14ac:dyDescent="0.3">
      <c r="A2" s="141" t="s">
        <v>34</v>
      </c>
      <c r="B2" s="141"/>
      <c r="C2" s="141"/>
    </row>
    <row r="3" spans="1:3" ht="15.6" x14ac:dyDescent="0.3">
      <c r="A3" s="24" t="s">
        <v>108</v>
      </c>
      <c r="B3" s="24" t="s">
        <v>46</v>
      </c>
      <c r="C3" s="23" t="s">
        <v>47</v>
      </c>
    </row>
    <row r="4" spans="1:3" ht="15.6" x14ac:dyDescent="0.3">
      <c r="A4" s="19" t="s">
        <v>203</v>
      </c>
      <c r="B4" s="46">
        <v>53</v>
      </c>
      <c r="C4" s="57">
        <v>0.37</v>
      </c>
    </row>
    <row r="5" spans="1:3" ht="15.6" x14ac:dyDescent="0.3">
      <c r="A5" s="56" t="s">
        <v>118</v>
      </c>
      <c r="B5" s="144" t="s">
        <v>147</v>
      </c>
      <c r="C5" s="145"/>
    </row>
  </sheetData>
  <mergeCells count="3">
    <mergeCell ref="A1:C1"/>
    <mergeCell ref="A2:C2"/>
    <mergeCell ref="B5:C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4.4" x14ac:dyDescent="0.3"/>
  <cols>
    <col min="1" max="1" width="50.33203125" customWidth="1"/>
    <col min="2" max="2" width="15.6640625" customWidth="1"/>
    <col min="3" max="3" width="18.6640625" customWidth="1"/>
  </cols>
  <sheetData>
    <row r="1" spans="1:3" ht="21" x14ac:dyDescent="0.4">
      <c r="A1" s="142" t="s">
        <v>112</v>
      </c>
      <c r="B1" s="142"/>
      <c r="C1" s="142"/>
    </row>
    <row r="2" spans="1:3" ht="15.6" x14ac:dyDescent="0.3">
      <c r="A2" s="141" t="s">
        <v>34</v>
      </c>
      <c r="B2" s="141"/>
      <c r="C2" s="141"/>
    </row>
    <row r="3" spans="1:3" ht="15.6" x14ac:dyDescent="0.3">
      <c r="A3" s="24" t="s">
        <v>108</v>
      </c>
      <c r="B3" s="24" t="s">
        <v>46</v>
      </c>
      <c r="C3" s="23" t="s">
        <v>47</v>
      </c>
    </row>
    <row r="4" spans="1:3" ht="15.6" x14ac:dyDescent="0.3">
      <c r="A4" s="19" t="s">
        <v>113</v>
      </c>
      <c r="B4" s="28">
        <v>53</v>
      </c>
      <c r="C4" s="27">
        <v>0.24</v>
      </c>
    </row>
    <row r="5" spans="1:3" ht="15.6" x14ac:dyDescent="0.3">
      <c r="A5" s="50"/>
      <c r="B5" s="51"/>
      <c r="C5" s="52"/>
    </row>
    <row r="6" spans="1:3" ht="15.6" x14ac:dyDescent="0.3">
      <c r="A6" s="24" t="s">
        <v>116</v>
      </c>
      <c r="B6" s="23" t="s">
        <v>114</v>
      </c>
      <c r="C6" s="54" t="s">
        <v>194</v>
      </c>
    </row>
    <row r="7" spans="1:3" ht="15.6" x14ac:dyDescent="0.3">
      <c r="A7" s="19" t="s">
        <v>195</v>
      </c>
      <c r="B7" s="28">
        <v>240</v>
      </c>
      <c r="C7" s="53">
        <v>23.53</v>
      </c>
    </row>
    <row r="8" spans="1:3" ht="15.6" x14ac:dyDescent="0.3">
      <c r="A8" s="50"/>
      <c r="B8" s="51"/>
      <c r="C8" s="52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D1"/>
    </sheetView>
  </sheetViews>
  <sheetFormatPr defaultRowHeight="14.4" x14ac:dyDescent="0.3"/>
  <cols>
    <col min="1" max="1" width="50.33203125" customWidth="1"/>
    <col min="2" max="2" width="15.33203125" customWidth="1"/>
    <col min="3" max="3" width="26.109375" customWidth="1"/>
    <col min="4" max="4" width="11.88671875" bestFit="1" customWidth="1"/>
  </cols>
  <sheetData>
    <row r="1" spans="1:11" ht="21" x14ac:dyDescent="0.4">
      <c r="A1" s="142" t="s">
        <v>131</v>
      </c>
      <c r="B1" s="142"/>
      <c r="C1" s="142"/>
      <c r="D1" s="142"/>
    </row>
    <row r="2" spans="1:11" ht="15.6" x14ac:dyDescent="0.3">
      <c r="A2" s="141" t="s">
        <v>34</v>
      </c>
      <c r="B2" s="141"/>
      <c r="C2" s="141"/>
      <c r="D2" s="141"/>
    </row>
    <row r="3" spans="1:11" ht="15.6" x14ac:dyDescent="0.3">
      <c r="A3" s="24" t="s">
        <v>133</v>
      </c>
      <c r="B3" s="24" t="s">
        <v>46</v>
      </c>
      <c r="C3" s="40" t="s">
        <v>134</v>
      </c>
      <c r="D3" s="110" t="s">
        <v>47</v>
      </c>
    </row>
    <row r="4" spans="1:11" ht="15.6" x14ac:dyDescent="0.3">
      <c r="A4" s="19" t="s">
        <v>132</v>
      </c>
      <c r="B4" s="28">
        <v>53</v>
      </c>
      <c r="C4" s="27" t="s">
        <v>150</v>
      </c>
      <c r="D4" s="57">
        <v>0.21</v>
      </c>
    </row>
    <row r="5" spans="1:11" ht="15.6" x14ac:dyDescent="0.3">
      <c r="A5" s="50"/>
      <c r="B5" s="51"/>
      <c r="C5" s="52"/>
    </row>
    <row r="6" spans="1:11" ht="15.6" x14ac:dyDescent="0.3">
      <c r="A6" s="115" t="s">
        <v>200</v>
      </c>
      <c r="B6" s="74"/>
      <c r="C6" s="116"/>
    </row>
    <row r="7" spans="1:11" ht="15.6" x14ac:dyDescent="0.3">
      <c r="A7" s="71" t="s">
        <v>201</v>
      </c>
      <c r="B7" s="51"/>
      <c r="C7" s="114"/>
      <c r="D7" s="35"/>
      <c r="E7" s="35"/>
      <c r="F7" s="35"/>
      <c r="G7" s="35"/>
      <c r="H7" s="35"/>
    </row>
    <row r="8" spans="1:11" ht="15.6" x14ac:dyDescent="0.3">
      <c r="A8" s="71" t="s">
        <v>202</v>
      </c>
      <c r="B8" s="51"/>
      <c r="C8" s="79"/>
      <c r="D8" s="35"/>
      <c r="E8" s="35"/>
      <c r="F8" s="35"/>
      <c r="G8" s="35"/>
      <c r="H8" s="35"/>
    </row>
    <row r="9" spans="1:11" ht="15.6" x14ac:dyDescent="0.3">
      <c r="A9" s="71" t="s">
        <v>145</v>
      </c>
      <c r="B9" s="51"/>
      <c r="C9" s="79"/>
      <c r="D9" s="35"/>
      <c r="E9" s="35"/>
      <c r="F9" s="35"/>
      <c r="G9" s="35"/>
      <c r="H9" s="35"/>
    </row>
    <row r="10" spans="1:11" ht="15.6" x14ac:dyDescent="0.3">
      <c r="A10" s="80" t="s">
        <v>146</v>
      </c>
      <c r="B10" s="51"/>
      <c r="C10" s="79"/>
      <c r="D10" s="35"/>
      <c r="E10" s="35"/>
      <c r="F10" s="35"/>
      <c r="G10" s="35"/>
      <c r="H10" s="35"/>
    </row>
    <row r="11" spans="1:11" ht="15.6" x14ac:dyDescent="0.3">
      <c r="A11" s="81" t="s">
        <v>223</v>
      </c>
      <c r="B11" s="72"/>
      <c r="C11" s="82"/>
      <c r="D11" s="35"/>
      <c r="E11" s="35"/>
      <c r="F11" s="35"/>
      <c r="G11" s="35"/>
      <c r="H11" s="35"/>
    </row>
    <row r="12" spans="1:11" ht="15.6" x14ac:dyDescent="0.3">
      <c r="C12" s="41"/>
    </row>
    <row r="13" spans="1:11" s="95" customFormat="1" x14ac:dyDescent="0.3">
      <c r="A13" s="109" t="s">
        <v>193</v>
      </c>
      <c r="B13" s="107"/>
      <c r="C13" s="107"/>
      <c r="D13" s="107"/>
      <c r="E13" s="107"/>
      <c r="K13" s="108"/>
    </row>
    <row r="14" spans="1:11" ht="15.6" x14ac:dyDescent="0.3">
      <c r="C14" s="41"/>
    </row>
    <row r="15" spans="1:11" ht="15.6" x14ac:dyDescent="0.3">
      <c r="A15" t="s">
        <v>218</v>
      </c>
      <c r="C15" s="41"/>
    </row>
    <row r="16" spans="1:11" ht="15.6" x14ac:dyDescent="0.3">
      <c r="C16" s="41"/>
    </row>
    <row r="17" spans="3:3" ht="15.6" x14ac:dyDescent="0.3">
      <c r="C17" s="41"/>
    </row>
    <row r="18" spans="3:3" ht="15.6" x14ac:dyDescent="0.3">
      <c r="C18" s="41"/>
    </row>
    <row r="19" spans="3:3" ht="15.6" x14ac:dyDescent="0.3">
      <c r="C19" s="41"/>
    </row>
    <row r="20" spans="3:3" ht="15.6" x14ac:dyDescent="0.3">
      <c r="C20" s="41"/>
    </row>
  </sheetData>
  <mergeCells count="2">
    <mergeCell ref="A1:D1"/>
    <mergeCell ref="A2:D2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/>
  </sheetViews>
  <sheetFormatPr defaultRowHeight="14.4" x14ac:dyDescent="0.3"/>
  <cols>
    <col min="1" max="5" width="14.6640625" customWidth="1"/>
    <col min="6" max="6" width="12.6640625" customWidth="1"/>
  </cols>
  <sheetData>
    <row r="1" spans="1:5" ht="17.399999999999999" x14ac:dyDescent="0.3">
      <c r="A1" s="1" t="s">
        <v>33</v>
      </c>
      <c r="B1" s="1"/>
      <c r="C1" s="1"/>
      <c r="D1" s="2"/>
      <c r="E1" s="2"/>
    </row>
    <row r="2" spans="1:5" x14ac:dyDescent="0.3">
      <c r="A2" s="4" t="s">
        <v>34</v>
      </c>
      <c r="B2" s="2"/>
      <c r="C2" s="2"/>
      <c r="D2" s="2"/>
      <c r="E2" s="2"/>
    </row>
    <row r="3" spans="1:5" x14ac:dyDescent="0.3">
      <c r="A3" s="5" t="s">
        <v>28</v>
      </c>
      <c r="B3" s="2"/>
      <c r="C3" s="2"/>
      <c r="D3" s="2"/>
      <c r="E3" s="2"/>
    </row>
    <row r="4" spans="1:5" ht="15" thickBot="1" x14ac:dyDescent="0.35">
      <c r="A4" s="6"/>
      <c r="B4" s="6"/>
      <c r="C4" s="6"/>
      <c r="D4" s="6"/>
      <c r="E4" s="6"/>
    </row>
    <row r="5" spans="1:5" x14ac:dyDescent="0.3">
      <c r="A5" s="7" t="s">
        <v>2</v>
      </c>
      <c r="B5" s="7" t="s">
        <v>3</v>
      </c>
      <c r="C5" s="7" t="s">
        <v>4</v>
      </c>
      <c r="D5" s="7" t="s">
        <v>5</v>
      </c>
      <c r="E5" s="8" t="s">
        <v>6</v>
      </c>
    </row>
    <row r="6" spans="1:5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</row>
    <row r="7" spans="1:5" x14ac:dyDescent="0.3">
      <c r="A7" s="11" t="s">
        <v>14</v>
      </c>
      <c r="B7" s="11" t="s">
        <v>29</v>
      </c>
      <c r="C7" s="11" t="s">
        <v>29</v>
      </c>
      <c r="D7" s="11" t="s">
        <v>16</v>
      </c>
      <c r="E7" s="12" t="s">
        <v>17</v>
      </c>
    </row>
    <row r="8" spans="1:5" ht="15" thickBot="1" x14ac:dyDescent="0.35">
      <c r="A8" s="13">
        <v>95</v>
      </c>
      <c r="B8" s="13">
        <v>92</v>
      </c>
      <c r="C8" s="13">
        <v>85</v>
      </c>
      <c r="D8" s="13">
        <v>74</v>
      </c>
      <c r="E8" s="14">
        <v>74</v>
      </c>
    </row>
    <row r="9" spans="1:5" x14ac:dyDescent="0.3">
      <c r="A9" s="15"/>
      <c r="B9" s="15"/>
      <c r="C9" s="15"/>
      <c r="D9" s="15"/>
      <c r="E9" s="15"/>
    </row>
    <row r="10" spans="1:5" ht="17.399999999999999" x14ac:dyDescent="0.3">
      <c r="A10" s="1" t="s">
        <v>26</v>
      </c>
      <c r="B10" s="1"/>
      <c r="C10" s="1"/>
      <c r="D10" s="2"/>
      <c r="E10" s="2"/>
    </row>
    <row r="11" spans="1:5" ht="17.399999999999999" x14ac:dyDescent="0.3">
      <c r="A11" s="1" t="s">
        <v>30</v>
      </c>
      <c r="B11" s="1"/>
      <c r="C11" s="1"/>
      <c r="D11" s="2"/>
      <c r="E11" s="2"/>
    </row>
    <row r="12" spans="1:5" x14ac:dyDescent="0.3">
      <c r="A12" s="4" t="s">
        <v>27</v>
      </c>
      <c r="B12" s="2"/>
      <c r="C12" s="2"/>
      <c r="D12" s="2"/>
      <c r="E12" s="2"/>
    </row>
    <row r="13" spans="1:5" x14ac:dyDescent="0.3">
      <c r="A13" s="5" t="s">
        <v>28</v>
      </c>
      <c r="B13" s="2"/>
      <c r="C13" s="2"/>
      <c r="D13" s="2"/>
      <c r="E13" s="2"/>
    </row>
    <row r="14" spans="1:5" ht="15" thickBot="1" x14ac:dyDescent="0.35">
      <c r="A14" s="6"/>
      <c r="B14" s="6"/>
      <c r="C14" s="6"/>
      <c r="D14" s="6"/>
      <c r="E14" s="6"/>
    </row>
    <row r="15" spans="1:5" x14ac:dyDescent="0.3">
      <c r="A15" s="7" t="s">
        <v>2</v>
      </c>
      <c r="B15" s="7" t="s">
        <v>3</v>
      </c>
      <c r="C15" s="7" t="s">
        <v>4</v>
      </c>
      <c r="D15" s="7" t="s">
        <v>5</v>
      </c>
      <c r="E15" s="8" t="s">
        <v>6</v>
      </c>
    </row>
    <row r="16" spans="1:5" x14ac:dyDescent="0.3">
      <c r="A16" s="9" t="s">
        <v>8</v>
      </c>
      <c r="B16" s="9" t="s">
        <v>9</v>
      </c>
      <c r="C16" s="9" t="s">
        <v>10</v>
      </c>
      <c r="D16" s="9" t="s">
        <v>11</v>
      </c>
      <c r="E16" s="10" t="s">
        <v>12</v>
      </c>
    </row>
    <row r="17" spans="1:5" x14ac:dyDescent="0.3">
      <c r="A17" s="11" t="s">
        <v>14</v>
      </c>
      <c r="B17" s="11" t="s">
        <v>29</v>
      </c>
      <c r="C17" s="11" t="s">
        <v>29</v>
      </c>
      <c r="D17" s="11" t="s">
        <v>16</v>
      </c>
      <c r="E17" s="12" t="s">
        <v>17</v>
      </c>
    </row>
    <row r="18" spans="1:5" x14ac:dyDescent="0.3">
      <c r="A18" s="16">
        <v>139</v>
      </c>
      <c r="B18" s="16">
        <v>134</v>
      </c>
      <c r="C18" s="16">
        <v>125</v>
      </c>
      <c r="D18" s="16">
        <v>88</v>
      </c>
      <c r="E18" s="16">
        <v>88</v>
      </c>
    </row>
    <row r="19" spans="1:5" x14ac:dyDescent="0.3">
      <c r="A19" s="15"/>
      <c r="B19" s="15"/>
      <c r="C19" s="15"/>
      <c r="D19" s="15"/>
      <c r="E19" s="15"/>
    </row>
    <row r="22" spans="1:5" x14ac:dyDescent="0.3">
      <c r="A22" s="17" t="s">
        <v>144</v>
      </c>
      <c r="B22" s="3"/>
      <c r="C22" s="3"/>
      <c r="D22" s="3"/>
      <c r="E22" s="3"/>
    </row>
    <row r="23" spans="1:5" x14ac:dyDescent="0.3">
      <c r="A23" s="3"/>
      <c r="B23" s="3"/>
      <c r="C23" s="3"/>
      <c r="D23" s="3"/>
      <c r="E23" s="3"/>
    </row>
    <row r="24" spans="1:5" x14ac:dyDescent="0.3">
      <c r="A24" s="17" t="s">
        <v>31</v>
      </c>
      <c r="B24" s="3"/>
      <c r="C24" s="3"/>
      <c r="D24" s="3"/>
      <c r="E24" s="3"/>
    </row>
    <row r="25" spans="1:5" x14ac:dyDescent="0.3">
      <c r="A25" s="17" t="s">
        <v>32</v>
      </c>
      <c r="B25" s="3"/>
      <c r="C25" s="3"/>
      <c r="D25" s="3"/>
      <c r="E25" s="3"/>
    </row>
    <row r="26" spans="1:5" x14ac:dyDescent="0.3">
      <c r="A26" s="3"/>
      <c r="B26" s="3"/>
      <c r="C26" s="3"/>
      <c r="D26" s="3"/>
      <c r="E26" s="3"/>
    </row>
    <row r="27" spans="1:5" x14ac:dyDescent="0.3">
      <c r="A27" s="17" t="s">
        <v>24</v>
      </c>
      <c r="B27" s="3"/>
      <c r="C27" s="3"/>
      <c r="D27" s="3"/>
      <c r="E27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sqref="A1:C1"/>
    </sheetView>
  </sheetViews>
  <sheetFormatPr defaultRowHeight="14.4" x14ac:dyDescent="0.3"/>
  <cols>
    <col min="1" max="3" width="20.6640625" customWidth="1"/>
  </cols>
  <sheetData>
    <row r="1" spans="1:4" ht="23.4" x14ac:dyDescent="0.45">
      <c r="A1" s="140" t="s">
        <v>130</v>
      </c>
      <c r="B1" s="140"/>
      <c r="C1" s="140"/>
    </row>
    <row r="2" spans="1:4" ht="15.6" x14ac:dyDescent="0.3">
      <c r="A2" s="141" t="s">
        <v>0</v>
      </c>
      <c r="B2" s="141"/>
      <c r="C2" s="141"/>
    </row>
    <row r="3" spans="1:4" ht="15.6" x14ac:dyDescent="0.3">
      <c r="A3" s="141" t="s">
        <v>1</v>
      </c>
      <c r="B3" s="141"/>
      <c r="C3" s="141"/>
    </row>
    <row r="4" spans="1:4" ht="15.6" x14ac:dyDescent="0.3">
      <c r="A4" s="23" t="s">
        <v>7</v>
      </c>
      <c r="B4" s="23" t="s">
        <v>128</v>
      </c>
      <c r="C4" s="23" t="s">
        <v>129</v>
      </c>
    </row>
    <row r="5" spans="1:4" ht="15.6" x14ac:dyDescent="0.3">
      <c r="A5" s="23" t="s">
        <v>13</v>
      </c>
      <c r="B5" s="28"/>
      <c r="C5" s="28"/>
    </row>
    <row r="6" spans="1:4" ht="15.6" x14ac:dyDescent="0.3">
      <c r="A6" s="28">
        <v>0</v>
      </c>
      <c r="B6" s="68">
        <v>47814</v>
      </c>
      <c r="C6" s="69">
        <v>36998</v>
      </c>
      <c r="D6" s="67"/>
    </row>
    <row r="7" spans="1:4" ht="15.6" x14ac:dyDescent="0.3">
      <c r="A7" s="28">
        <v>1</v>
      </c>
      <c r="B7" s="68">
        <v>48152</v>
      </c>
      <c r="C7" s="69">
        <f>C6+210</f>
        <v>37208</v>
      </c>
      <c r="D7" s="67"/>
    </row>
    <row r="8" spans="1:4" ht="15.6" x14ac:dyDescent="0.3">
      <c r="A8" s="28">
        <v>2</v>
      </c>
      <c r="B8" s="68">
        <v>48490</v>
      </c>
      <c r="C8" s="69">
        <f t="shared" ref="C8:C36" si="0">C7+210</f>
        <v>37418</v>
      </c>
      <c r="D8" s="67"/>
    </row>
    <row r="9" spans="1:4" ht="15.6" x14ac:dyDescent="0.3">
      <c r="A9" s="28">
        <v>3</v>
      </c>
      <c r="B9" s="68">
        <v>48828</v>
      </c>
      <c r="C9" s="69">
        <f t="shared" si="0"/>
        <v>37628</v>
      </c>
      <c r="D9" s="67"/>
    </row>
    <row r="10" spans="1:4" ht="15.6" x14ac:dyDescent="0.3">
      <c r="A10" s="28">
        <v>4</v>
      </c>
      <c r="B10" s="68">
        <v>49166</v>
      </c>
      <c r="C10" s="69">
        <f t="shared" si="0"/>
        <v>37838</v>
      </c>
      <c r="D10" s="67"/>
    </row>
    <row r="11" spans="1:4" ht="15.6" x14ac:dyDescent="0.3">
      <c r="A11" s="28">
        <v>5</v>
      </c>
      <c r="B11" s="68">
        <v>49504</v>
      </c>
      <c r="C11" s="69">
        <f t="shared" si="0"/>
        <v>38048</v>
      </c>
      <c r="D11" s="67"/>
    </row>
    <row r="12" spans="1:4" ht="15.6" x14ac:dyDescent="0.3">
      <c r="A12" s="28">
        <v>6</v>
      </c>
      <c r="B12" s="68">
        <v>49842</v>
      </c>
      <c r="C12" s="69">
        <f t="shared" si="0"/>
        <v>38258</v>
      </c>
      <c r="D12" s="67"/>
    </row>
    <row r="13" spans="1:4" ht="15.6" x14ac:dyDescent="0.3">
      <c r="A13" s="28">
        <v>7</v>
      </c>
      <c r="B13" s="68">
        <v>50180</v>
      </c>
      <c r="C13" s="69">
        <f t="shared" si="0"/>
        <v>38468</v>
      </c>
      <c r="D13" s="67"/>
    </row>
    <row r="14" spans="1:4" ht="15.6" x14ac:dyDescent="0.3">
      <c r="A14" s="28">
        <v>8</v>
      </c>
      <c r="B14" s="68">
        <v>50518</v>
      </c>
      <c r="C14" s="69">
        <f t="shared" si="0"/>
        <v>38678</v>
      </c>
      <c r="D14" s="67"/>
    </row>
    <row r="15" spans="1:4" ht="15.6" x14ac:dyDescent="0.3">
      <c r="A15" s="28">
        <v>9</v>
      </c>
      <c r="B15" s="68">
        <v>50856</v>
      </c>
      <c r="C15" s="69">
        <f t="shared" si="0"/>
        <v>38888</v>
      </c>
      <c r="D15" s="67"/>
    </row>
    <row r="16" spans="1:4" ht="15.6" x14ac:dyDescent="0.3">
      <c r="A16" s="28">
        <v>10</v>
      </c>
      <c r="B16" s="68">
        <v>51194</v>
      </c>
      <c r="C16" s="69">
        <f t="shared" si="0"/>
        <v>39098</v>
      </c>
      <c r="D16" s="67"/>
    </row>
    <row r="17" spans="1:4" ht="15.6" x14ac:dyDescent="0.3">
      <c r="A17" s="28">
        <v>11</v>
      </c>
      <c r="B17" s="68">
        <v>51532</v>
      </c>
      <c r="C17" s="69">
        <f t="shared" si="0"/>
        <v>39308</v>
      </c>
      <c r="D17" s="67"/>
    </row>
    <row r="18" spans="1:4" ht="15.6" x14ac:dyDescent="0.3">
      <c r="A18" s="28">
        <v>12</v>
      </c>
      <c r="B18" s="68">
        <v>51870</v>
      </c>
      <c r="C18" s="69">
        <f t="shared" si="0"/>
        <v>39518</v>
      </c>
      <c r="D18" s="67"/>
    </row>
    <row r="19" spans="1:4" ht="15.6" x14ac:dyDescent="0.3">
      <c r="A19" s="28">
        <v>13</v>
      </c>
      <c r="B19" s="68">
        <v>52208</v>
      </c>
      <c r="C19" s="69">
        <f t="shared" si="0"/>
        <v>39728</v>
      </c>
      <c r="D19" s="67"/>
    </row>
    <row r="20" spans="1:4" ht="15.6" x14ac:dyDescent="0.3">
      <c r="A20" s="28">
        <v>14</v>
      </c>
      <c r="B20" s="68">
        <v>52546</v>
      </c>
      <c r="C20" s="69">
        <f t="shared" si="0"/>
        <v>39938</v>
      </c>
      <c r="D20" s="67"/>
    </row>
    <row r="21" spans="1:4" ht="15.6" x14ac:dyDescent="0.3">
      <c r="A21" s="28">
        <v>15</v>
      </c>
      <c r="B21" s="68">
        <v>52884</v>
      </c>
      <c r="C21" s="69">
        <f t="shared" si="0"/>
        <v>40148</v>
      </c>
      <c r="D21" s="67"/>
    </row>
    <row r="22" spans="1:4" ht="15.6" x14ac:dyDescent="0.3">
      <c r="A22" s="28">
        <v>16</v>
      </c>
      <c r="B22" s="68">
        <v>53222</v>
      </c>
      <c r="C22" s="69">
        <f t="shared" si="0"/>
        <v>40358</v>
      </c>
      <c r="D22" s="67"/>
    </row>
    <row r="23" spans="1:4" ht="15.6" x14ac:dyDescent="0.3">
      <c r="A23" s="28">
        <v>17</v>
      </c>
      <c r="B23" s="68">
        <v>53560</v>
      </c>
      <c r="C23" s="69">
        <f t="shared" si="0"/>
        <v>40568</v>
      </c>
      <c r="D23" s="67"/>
    </row>
    <row r="24" spans="1:4" ht="15.6" x14ac:dyDescent="0.3">
      <c r="A24" s="28">
        <v>18</v>
      </c>
      <c r="B24" s="68">
        <v>53898</v>
      </c>
      <c r="C24" s="69">
        <f t="shared" si="0"/>
        <v>40778</v>
      </c>
      <c r="D24" s="67"/>
    </row>
    <row r="25" spans="1:4" ht="15.6" x14ac:dyDescent="0.3">
      <c r="A25" s="28">
        <v>19</v>
      </c>
      <c r="B25" s="68">
        <v>54236</v>
      </c>
      <c r="C25" s="69">
        <f t="shared" si="0"/>
        <v>40988</v>
      </c>
      <c r="D25" s="67"/>
    </row>
    <row r="26" spans="1:4" ht="15.6" x14ac:dyDescent="0.3">
      <c r="A26" s="28">
        <v>20</v>
      </c>
      <c r="B26" s="68">
        <v>54574</v>
      </c>
      <c r="C26" s="69">
        <f t="shared" si="0"/>
        <v>41198</v>
      </c>
      <c r="D26" s="67"/>
    </row>
    <row r="27" spans="1:4" ht="15.6" x14ac:dyDescent="0.3">
      <c r="A27" s="28">
        <v>21</v>
      </c>
      <c r="B27" s="68">
        <v>54912</v>
      </c>
      <c r="C27" s="69">
        <f t="shared" si="0"/>
        <v>41408</v>
      </c>
      <c r="D27" s="67"/>
    </row>
    <row r="28" spans="1:4" ht="15.6" x14ac:dyDescent="0.3">
      <c r="A28" s="28">
        <v>22</v>
      </c>
      <c r="B28" s="68">
        <v>55250</v>
      </c>
      <c r="C28" s="69">
        <f t="shared" si="0"/>
        <v>41618</v>
      </c>
      <c r="D28" s="67"/>
    </row>
    <row r="29" spans="1:4" ht="15.6" x14ac:dyDescent="0.3">
      <c r="A29" s="28">
        <v>23</v>
      </c>
      <c r="B29" s="68">
        <v>55588</v>
      </c>
      <c r="C29" s="69">
        <f t="shared" si="0"/>
        <v>41828</v>
      </c>
      <c r="D29" s="67"/>
    </row>
    <row r="30" spans="1:4" ht="15.6" x14ac:dyDescent="0.3">
      <c r="A30" s="28">
        <v>24</v>
      </c>
      <c r="B30" s="68">
        <v>55926</v>
      </c>
      <c r="C30" s="69">
        <f t="shared" si="0"/>
        <v>42038</v>
      </c>
      <c r="D30" s="67"/>
    </row>
    <row r="31" spans="1:4" ht="15.6" x14ac:dyDescent="0.3">
      <c r="A31" s="28">
        <v>25</v>
      </c>
      <c r="B31" s="68">
        <v>56264</v>
      </c>
      <c r="C31" s="69">
        <f t="shared" si="0"/>
        <v>42248</v>
      </c>
      <c r="D31" s="67"/>
    </row>
    <row r="32" spans="1:4" ht="15.6" x14ac:dyDescent="0.3">
      <c r="A32" s="28">
        <v>26</v>
      </c>
      <c r="B32" s="68">
        <v>56602</v>
      </c>
      <c r="C32" s="69">
        <f t="shared" si="0"/>
        <v>42458</v>
      </c>
      <c r="D32" s="67"/>
    </row>
    <row r="33" spans="1:4" ht="15.6" x14ac:dyDescent="0.3">
      <c r="A33" s="28">
        <v>27</v>
      </c>
      <c r="B33" s="68">
        <v>56940</v>
      </c>
      <c r="C33" s="69">
        <f t="shared" si="0"/>
        <v>42668</v>
      </c>
      <c r="D33" s="67"/>
    </row>
    <row r="34" spans="1:4" ht="15.6" x14ac:dyDescent="0.3">
      <c r="A34" s="28">
        <v>28</v>
      </c>
      <c r="B34" s="68">
        <v>57278</v>
      </c>
      <c r="C34" s="69">
        <f t="shared" si="0"/>
        <v>42878</v>
      </c>
      <c r="D34" s="67"/>
    </row>
    <row r="35" spans="1:4" ht="15.6" x14ac:dyDescent="0.3">
      <c r="A35" s="28">
        <v>29</v>
      </c>
      <c r="B35" s="68">
        <v>57616</v>
      </c>
      <c r="C35" s="69">
        <f t="shared" si="0"/>
        <v>43088</v>
      </c>
      <c r="D35" s="67"/>
    </row>
    <row r="36" spans="1:4" ht="15.6" x14ac:dyDescent="0.3">
      <c r="A36" s="28">
        <v>30</v>
      </c>
      <c r="B36" s="68">
        <v>57954</v>
      </c>
      <c r="C36" s="69">
        <f t="shared" si="0"/>
        <v>43298</v>
      </c>
      <c r="D36" s="67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/>
  </sheetViews>
  <sheetFormatPr defaultColWidth="9.109375" defaultRowHeight="13.8" x14ac:dyDescent="0.3"/>
  <cols>
    <col min="1" max="1" width="11.33203125" style="95" customWidth="1"/>
    <col min="2" max="15" width="14.6640625" style="95" customWidth="1"/>
    <col min="16" max="16384" width="9.109375" style="95"/>
  </cols>
  <sheetData>
    <row r="1" spans="1:15" ht="21" x14ac:dyDescent="0.4">
      <c r="A1" s="92" t="s">
        <v>151</v>
      </c>
      <c r="B1" s="102"/>
      <c r="C1" s="102"/>
      <c r="D1" s="39"/>
      <c r="E1" s="102"/>
      <c r="F1" s="102"/>
      <c r="G1" s="102"/>
      <c r="H1" s="102"/>
      <c r="I1" s="102"/>
      <c r="J1" s="102"/>
      <c r="K1" s="102"/>
      <c r="L1" s="102"/>
      <c r="M1" s="102"/>
      <c r="N1" s="39"/>
      <c r="O1" s="39"/>
    </row>
    <row r="2" spans="1:15" ht="18" x14ac:dyDescent="0.35">
      <c r="A2" s="101" t="s">
        <v>34</v>
      </c>
      <c r="B2" s="103"/>
      <c r="C2" s="103"/>
      <c r="D2" s="39"/>
      <c r="E2" s="104"/>
      <c r="F2" s="104"/>
      <c r="G2" s="104"/>
      <c r="H2" s="104"/>
      <c r="I2" s="104"/>
      <c r="J2" s="104"/>
      <c r="K2" s="104"/>
      <c r="L2" s="104"/>
      <c r="M2" s="104"/>
      <c r="N2" s="39"/>
      <c r="O2" s="39"/>
    </row>
    <row r="3" spans="1:15" x14ac:dyDescent="0.3">
      <c r="A3" s="37" t="s">
        <v>152</v>
      </c>
      <c r="B3" s="37"/>
      <c r="C3" s="37"/>
      <c r="D3" s="39"/>
      <c r="E3" s="37"/>
      <c r="F3" s="37"/>
      <c r="G3" s="37"/>
      <c r="H3" s="37"/>
      <c r="I3" s="37"/>
      <c r="J3" s="37"/>
      <c r="K3" s="37"/>
      <c r="L3" s="37"/>
      <c r="M3" s="37"/>
      <c r="N3" s="42"/>
      <c r="O3" s="39"/>
    </row>
    <row r="4" spans="1:15" x14ac:dyDescent="0.3">
      <c r="A4" s="38" t="s">
        <v>13</v>
      </c>
      <c r="B4" s="39" t="s">
        <v>128</v>
      </c>
      <c r="C4" s="39" t="s">
        <v>129</v>
      </c>
      <c r="D4" s="39" t="s">
        <v>153</v>
      </c>
      <c r="E4" s="39" t="s">
        <v>154</v>
      </c>
      <c r="F4" s="39" t="s">
        <v>156</v>
      </c>
      <c r="G4" s="39" t="s">
        <v>155</v>
      </c>
      <c r="H4" s="39" t="s">
        <v>157</v>
      </c>
      <c r="I4" s="39" t="s">
        <v>158</v>
      </c>
      <c r="J4" s="39" t="s">
        <v>159</v>
      </c>
      <c r="K4" s="39" t="s">
        <v>160</v>
      </c>
      <c r="L4" s="39" t="s">
        <v>161</v>
      </c>
      <c r="M4" s="39" t="s">
        <v>162</v>
      </c>
      <c r="N4" s="39" t="s">
        <v>163</v>
      </c>
      <c r="O4" s="39" t="s">
        <v>164</v>
      </c>
    </row>
    <row r="5" spans="1:15" x14ac:dyDescent="0.3">
      <c r="A5" s="96">
        <v>0</v>
      </c>
      <c r="B5" s="97">
        <v>9.9283000000000001</v>
      </c>
      <c r="C5" s="97">
        <v>9.93</v>
      </c>
      <c r="D5" s="97">
        <v>10.029299999999999</v>
      </c>
      <c r="E5" s="98">
        <v>10.18</v>
      </c>
      <c r="F5" s="97">
        <v>10.3</v>
      </c>
      <c r="G5" s="97">
        <v>11</v>
      </c>
      <c r="H5" s="97">
        <v>11.85</v>
      </c>
      <c r="I5" s="97">
        <f>H5+0.5</f>
        <v>12.35</v>
      </c>
      <c r="J5" s="97">
        <v>14.241</v>
      </c>
      <c r="K5" s="97">
        <v>16.149999999999999</v>
      </c>
      <c r="L5" s="97">
        <v>17</v>
      </c>
      <c r="M5" s="97">
        <v>17.5</v>
      </c>
      <c r="N5" s="97">
        <v>19.2</v>
      </c>
      <c r="O5" s="97">
        <v>19.25</v>
      </c>
    </row>
    <row r="6" spans="1:15" x14ac:dyDescent="0.3">
      <c r="A6" s="96">
        <v>1</v>
      </c>
      <c r="B6" s="97">
        <v>10.7666</v>
      </c>
      <c r="C6" s="97">
        <v>10.66</v>
      </c>
      <c r="D6" s="97">
        <v>10.867599999999999</v>
      </c>
      <c r="E6" s="98">
        <v>10.91</v>
      </c>
      <c r="F6" s="97">
        <f>F5+0.9</f>
        <v>11.200000000000001</v>
      </c>
      <c r="G6" s="97">
        <v>11.281700000000001</v>
      </c>
      <c r="H6" s="97">
        <v>12.37</v>
      </c>
      <c r="I6" s="97">
        <f t="shared" ref="I6:I35" si="0">H6+0.5</f>
        <v>12.87</v>
      </c>
      <c r="J6" s="97">
        <v>14.968200000000001</v>
      </c>
      <c r="K6" s="97">
        <f>K5+0.07</f>
        <v>16.22</v>
      </c>
      <c r="L6" s="97">
        <f>L5+0.05</f>
        <v>17.05</v>
      </c>
      <c r="M6" s="97">
        <f>M5+0.07</f>
        <v>17.57</v>
      </c>
      <c r="N6" s="97">
        <f>N5+1</f>
        <v>20.2</v>
      </c>
      <c r="O6" s="97">
        <v>19.28</v>
      </c>
    </row>
    <row r="7" spans="1:15" x14ac:dyDescent="0.3">
      <c r="A7" s="96">
        <v>2</v>
      </c>
      <c r="B7" s="97">
        <v>10.887799999999999</v>
      </c>
      <c r="C7" s="97">
        <v>10.77</v>
      </c>
      <c r="D7" s="97">
        <v>11.079700000000001</v>
      </c>
      <c r="E7" s="98">
        <v>11.02</v>
      </c>
      <c r="F7" s="97">
        <f>F6+0.4</f>
        <v>11.600000000000001</v>
      </c>
      <c r="G7" s="97">
        <v>11.635199999999999</v>
      </c>
      <c r="H7" s="97">
        <v>12.5</v>
      </c>
      <c r="I7" s="97">
        <f t="shared" si="0"/>
        <v>13</v>
      </c>
      <c r="J7" s="97">
        <v>15.1096</v>
      </c>
      <c r="K7" s="97">
        <f t="shared" ref="K7:K10" si="1">K6+0.07</f>
        <v>16.29</v>
      </c>
      <c r="L7" s="97">
        <f>L6+0.08</f>
        <v>17.13</v>
      </c>
      <c r="M7" s="97">
        <f t="shared" ref="M7:M20" si="2">M6+0.07</f>
        <v>17.64</v>
      </c>
      <c r="N7" s="97">
        <f>N6+0.6</f>
        <v>20.8</v>
      </c>
      <c r="O7" s="97">
        <v>19.340000000000003</v>
      </c>
    </row>
    <row r="8" spans="1:15" x14ac:dyDescent="0.3">
      <c r="A8" s="96">
        <v>3</v>
      </c>
      <c r="B8" s="97">
        <v>10.9686</v>
      </c>
      <c r="C8" s="97">
        <v>10.89</v>
      </c>
      <c r="D8" s="97">
        <v>11.1706</v>
      </c>
      <c r="E8" s="98">
        <v>11.14</v>
      </c>
      <c r="F8" s="97">
        <v>11.746300000000002</v>
      </c>
      <c r="G8" s="97">
        <v>12.1402</v>
      </c>
      <c r="H8" s="97">
        <v>12.67</v>
      </c>
      <c r="I8" s="97">
        <f t="shared" si="0"/>
        <v>13.17</v>
      </c>
      <c r="J8" s="97">
        <v>15.180299999999999</v>
      </c>
      <c r="K8" s="97">
        <f t="shared" si="1"/>
        <v>16.36</v>
      </c>
      <c r="L8" s="97">
        <f>L7+0.02</f>
        <v>17.149999999999999</v>
      </c>
      <c r="M8" s="97">
        <f t="shared" si="2"/>
        <v>17.71</v>
      </c>
      <c r="N8" s="99">
        <f>N7+0.01</f>
        <v>20.810000000000002</v>
      </c>
      <c r="O8" s="97">
        <v>19.510000000000005</v>
      </c>
    </row>
    <row r="9" spans="1:15" x14ac:dyDescent="0.3">
      <c r="A9" s="96">
        <v>4</v>
      </c>
      <c r="B9" s="97">
        <v>11.0494</v>
      </c>
      <c r="C9" s="97">
        <v>11.08</v>
      </c>
      <c r="D9" s="97">
        <v>11.2211</v>
      </c>
      <c r="E9" s="98">
        <v>11.33</v>
      </c>
      <c r="F9" s="97">
        <v>11.806899999999999</v>
      </c>
      <c r="G9" s="97">
        <v>12.1907</v>
      </c>
      <c r="H9" s="97">
        <v>12.76</v>
      </c>
      <c r="I9" s="97">
        <f t="shared" si="0"/>
        <v>13.26</v>
      </c>
      <c r="J9" s="97">
        <v>15.250999999999999</v>
      </c>
      <c r="K9" s="97">
        <f t="shared" si="1"/>
        <v>16.43</v>
      </c>
      <c r="L9" s="97">
        <f t="shared" ref="L9:L35" si="3">L8+0.02</f>
        <v>17.169999999999998</v>
      </c>
      <c r="M9" s="97">
        <f t="shared" si="2"/>
        <v>17.78</v>
      </c>
      <c r="N9" s="99">
        <f t="shared" ref="N9:N34" si="4">N8+0.01</f>
        <v>20.820000000000004</v>
      </c>
      <c r="O9" s="97">
        <v>19.680000000000007</v>
      </c>
    </row>
    <row r="10" spans="1:15" x14ac:dyDescent="0.3">
      <c r="A10" s="96">
        <v>5</v>
      </c>
      <c r="B10" s="97">
        <v>11.190799999999999</v>
      </c>
      <c r="C10" s="97">
        <v>11.19</v>
      </c>
      <c r="D10" s="97">
        <v>11.392799999999999</v>
      </c>
      <c r="E10" s="98">
        <v>11.44</v>
      </c>
      <c r="F10" s="97">
        <v>12.2311</v>
      </c>
      <c r="G10" s="97">
        <v>12.9886</v>
      </c>
      <c r="H10" s="97">
        <v>12.84</v>
      </c>
      <c r="I10" s="97">
        <f t="shared" si="0"/>
        <v>13.34</v>
      </c>
      <c r="J10" s="97">
        <v>15.301500000000001</v>
      </c>
      <c r="K10" s="97">
        <f t="shared" si="1"/>
        <v>16.5</v>
      </c>
      <c r="L10" s="97">
        <f t="shared" si="3"/>
        <v>17.189999999999998</v>
      </c>
      <c r="M10" s="97">
        <f>M9+0.1</f>
        <v>17.880000000000003</v>
      </c>
      <c r="N10" s="99">
        <f>N9+0.03</f>
        <v>20.850000000000005</v>
      </c>
      <c r="O10" s="97">
        <v>19.850000000000009</v>
      </c>
    </row>
    <row r="11" spans="1:15" x14ac:dyDescent="0.3">
      <c r="A11" s="96">
        <v>6</v>
      </c>
      <c r="B11" s="97">
        <v>11.281700000000001</v>
      </c>
      <c r="C11" s="97">
        <v>11.29</v>
      </c>
      <c r="D11" s="97">
        <v>11.524100000000001</v>
      </c>
      <c r="E11" s="98">
        <v>11.54</v>
      </c>
      <c r="F11" s="97">
        <v>12.362400000000001</v>
      </c>
      <c r="G11" s="97">
        <v>13.5542</v>
      </c>
      <c r="H11" s="97">
        <v>12.94</v>
      </c>
      <c r="I11" s="97">
        <f t="shared" si="0"/>
        <v>13.44</v>
      </c>
      <c r="J11" s="97">
        <v>15.362100000000002</v>
      </c>
      <c r="K11" s="97">
        <f>K10+0.02</f>
        <v>16.52</v>
      </c>
      <c r="L11" s="97">
        <f t="shared" si="3"/>
        <v>17.209999999999997</v>
      </c>
      <c r="M11" s="97">
        <f t="shared" si="2"/>
        <v>17.950000000000003</v>
      </c>
      <c r="N11" s="99">
        <f t="shared" si="4"/>
        <v>20.860000000000007</v>
      </c>
      <c r="O11" s="97">
        <v>20.02000000000001</v>
      </c>
    </row>
    <row r="12" spans="1:15" x14ac:dyDescent="0.3">
      <c r="A12" s="96">
        <v>7</v>
      </c>
      <c r="B12" s="97">
        <v>11.413</v>
      </c>
      <c r="C12" s="97">
        <v>11.39</v>
      </c>
      <c r="D12" s="97">
        <v>11.635199999999999</v>
      </c>
      <c r="E12" s="98">
        <v>11.64</v>
      </c>
      <c r="F12" s="97">
        <v>12.443200000000001</v>
      </c>
      <c r="G12" s="97">
        <v>13.6249</v>
      </c>
      <c r="H12" s="97">
        <v>13.07</v>
      </c>
      <c r="I12" s="97">
        <f t="shared" si="0"/>
        <v>13.57</v>
      </c>
      <c r="J12" s="97">
        <v>15.4328</v>
      </c>
      <c r="K12" s="97">
        <f t="shared" ref="K12:K35" si="5">K11+0.02</f>
        <v>16.54</v>
      </c>
      <c r="L12" s="97">
        <f t="shared" si="3"/>
        <v>17.229999999999997</v>
      </c>
      <c r="M12" s="97">
        <f t="shared" si="2"/>
        <v>18.020000000000003</v>
      </c>
      <c r="N12" s="99">
        <f t="shared" si="4"/>
        <v>20.870000000000008</v>
      </c>
      <c r="O12" s="97">
        <v>20.190000000000012</v>
      </c>
    </row>
    <row r="13" spans="1:15" x14ac:dyDescent="0.3">
      <c r="A13" s="96">
        <v>8</v>
      </c>
      <c r="B13" s="97">
        <v>11.514000000000001</v>
      </c>
      <c r="C13" s="97">
        <v>11.51</v>
      </c>
      <c r="D13" s="97">
        <v>11.6958</v>
      </c>
      <c r="E13" s="98">
        <v>11.76</v>
      </c>
      <c r="F13" s="97">
        <v>12.5442</v>
      </c>
      <c r="G13" s="97">
        <v>13.725899999999999</v>
      </c>
      <c r="H13" s="97">
        <v>13.16</v>
      </c>
      <c r="I13" s="97">
        <f t="shared" si="0"/>
        <v>13.66</v>
      </c>
      <c r="J13" s="97">
        <v>15.493399999999999</v>
      </c>
      <c r="K13" s="97">
        <f t="shared" si="5"/>
        <v>16.559999999999999</v>
      </c>
      <c r="L13" s="97">
        <f t="shared" si="3"/>
        <v>17.249999999999996</v>
      </c>
      <c r="M13" s="97">
        <f t="shared" si="2"/>
        <v>18.090000000000003</v>
      </c>
      <c r="N13" s="99">
        <f t="shared" si="4"/>
        <v>20.88000000000001</v>
      </c>
      <c r="O13" s="97">
        <v>20.360000000000014</v>
      </c>
    </row>
    <row r="14" spans="1:15" x14ac:dyDescent="0.3">
      <c r="A14" s="96">
        <v>9</v>
      </c>
      <c r="B14" s="97">
        <v>11.5746</v>
      </c>
      <c r="C14" s="97">
        <v>11.57</v>
      </c>
      <c r="D14" s="97">
        <v>11.806899999999999</v>
      </c>
      <c r="E14" s="98">
        <v>11.82</v>
      </c>
      <c r="F14" s="97">
        <v>12.6957</v>
      </c>
      <c r="G14" s="97">
        <v>13.847100000000001</v>
      </c>
      <c r="H14" s="97">
        <v>13.26</v>
      </c>
      <c r="I14" s="97">
        <f t="shared" si="0"/>
        <v>13.76</v>
      </c>
      <c r="J14" s="97">
        <v>15.554</v>
      </c>
      <c r="K14" s="97">
        <f t="shared" si="5"/>
        <v>16.579999999999998</v>
      </c>
      <c r="L14" s="97">
        <f t="shared" si="3"/>
        <v>17.269999999999996</v>
      </c>
      <c r="M14" s="97">
        <f>M13+0.1</f>
        <v>18.190000000000005</v>
      </c>
      <c r="N14" s="99">
        <f t="shared" si="4"/>
        <v>20.890000000000011</v>
      </c>
      <c r="O14" s="97">
        <v>20.530000000000015</v>
      </c>
    </row>
    <row r="15" spans="1:15" x14ac:dyDescent="0.3">
      <c r="A15" s="96">
        <v>10</v>
      </c>
      <c r="B15" s="97">
        <v>11.6958</v>
      </c>
      <c r="C15" s="97">
        <v>11.7</v>
      </c>
      <c r="D15" s="97">
        <v>11.887699999999999</v>
      </c>
      <c r="E15" s="98">
        <v>11.95</v>
      </c>
      <c r="F15" s="97">
        <v>12.7866</v>
      </c>
      <c r="G15" s="97">
        <v>13.9178</v>
      </c>
      <c r="H15" s="97">
        <v>13.37</v>
      </c>
      <c r="I15" s="97">
        <f t="shared" si="0"/>
        <v>13.87</v>
      </c>
      <c r="J15" s="97">
        <v>15.624700000000001</v>
      </c>
      <c r="K15" s="97">
        <f t="shared" si="5"/>
        <v>16.599999999999998</v>
      </c>
      <c r="L15" s="97">
        <f t="shared" si="3"/>
        <v>17.289999999999996</v>
      </c>
      <c r="M15" s="97">
        <f>M14+0.09</f>
        <v>18.280000000000005</v>
      </c>
      <c r="N15" s="99">
        <f t="shared" si="4"/>
        <v>20.900000000000013</v>
      </c>
      <c r="O15" s="97">
        <v>20.700000000000017</v>
      </c>
    </row>
    <row r="16" spans="1:15" x14ac:dyDescent="0.3">
      <c r="A16" s="96">
        <v>11</v>
      </c>
      <c r="B16" s="97">
        <v>11.7766</v>
      </c>
      <c r="C16" s="97">
        <v>11.77</v>
      </c>
      <c r="D16" s="97">
        <v>12.0291</v>
      </c>
      <c r="E16" s="98">
        <v>12.02</v>
      </c>
      <c r="F16" s="97">
        <v>12.8977</v>
      </c>
      <c r="G16" s="97">
        <v>14.049100000000001</v>
      </c>
      <c r="H16" s="97">
        <v>13.48</v>
      </c>
      <c r="I16" s="97">
        <f t="shared" si="0"/>
        <v>13.98</v>
      </c>
      <c r="J16" s="97">
        <v>15.6752</v>
      </c>
      <c r="K16" s="97">
        <f t="shared" si="5"/>
        <v>16.619999999999997</v>
      </c>
      <c r="L16" s="97">
        <f t="shared" si="3"/>
        <v>17.309999999999995</v>
      </c>
      <c r="M16" s="97">
        <f t="shared" si="2"/>
        <v>18.350000000000005</v>
      </c>
      <c r="N16" s="99">
        <f t="shared" si="4"/>
        <v>20.910000000000014</v>
      </c>
      <c r="O16" s="97">
        <v>20.870000000000019</v>
      </c>
    </row>
    <row r="17" spans="1:15" x14ac:dyDescent="0.3">
      <c r="A17" s="96">
        <v>12</v>
      </c>
      <c r="B17" s="97">
        <v>11.9079</v>
      </c>
      <c r="C17" s="97">
        <v>11.91</v>
      </c>
      <c r="D17" s="97">
        <v>12.130100000000001</v>
      </c>
      <c r="E17" s="98">
        <v>12.16</v>
      </c>
      <c r="F17" s="97">
        <v>12.9785</v>
      </c>
      <c r="G17" s="97">
        <v>14.1501</v>
      </c>
      <c r="H17" s="97">
        <v>13.58</v>
      </c>
      <c r="I17" s="97">
        <f t="shared" si="0"/>
        <v>14.08</v>
      </c>
      <c r="J17" s="97">
        <v>15.735799999999999</v>
      </c>
      <c r="K17" s="97">
        <f t="shared" si="5"/>
        <v>16.639999999999997</v>
      </c>
      <c r="L17" s="97">
        <f t="shared" si="3"/>
        <v>17.329999999999995</v>
      </c>
      <c r="M17" s="97">
        <f t="shared" si="2"/>
        <v>18.420000000000005</v>
      </c>
      <c r="N17" s="99">
        <f t="shared" si="4"/>
        <v>20.920000000000016</v>
      </c>
      <c r="O17" s="97">
        <v>21.04000000000002</v>
      </c>
    </row>
    <row r="18" spans="1:15" x14ac:dyDescent="0.3">
      <c r="A18" s="96">
        <v>13</v>
      </c>
      <c r="B18" s="97">
        <v>12.008900000000001</v>
      </c>
      <c r="C18" s="97">
        <v>12.02</v>
      </c>
      <c r="D18" s="97">
        <v>12.2311</v>
      </c>
      <c r="E18" s="98">
        <v>12.27</v>
      </c>
      <c r="F18" s="97">
        <v>13.0694</v>
      </c>
      <c r="G18" s="97">
        <v>14.251099999999999</v>
      </c>
      <c r="H18" s="97">
        <v>13.7</v>
      </c>
      <c r="I18" s="97">
        <f t="shared" si="0"/>
        <v>14.2</v>
      </c>
      <c r="J18" s="97">
        <v>15.8065</v>
      </c>
      <c r="K18" s="97">
        <f t="shared" si="5"/>
        <v>16.659999999999997</v>
      </c>
      <c r="L18" s="97">
        <f t="shared" si="3"/>
        <v>17.349999999999994</v>
      </c>
      <c r="M18" s="97">
        <f t="shared" si="2"/>
        <v>18.490000000000006</v>
      </c>
      <c r="N18" s="99">
        <f t="shared" si="4"/>
        <v>20.930000000000017</v>
      </c>
      <c r="O18" s="97">
        <v>21.210000000000022</v>
      </c>
    </row>
    <row r="19" spans="1:15" x14ac:dyDescent="0.3">
      <c r="A19" s="96">
        <v>14</v>
      </c>
      <c r="B19" s="97">
        <v>12.120000000000001</v>
      </c>
      <c r="C19" s="97">
        <v>12.12</v>
      </c>
      <c r="D19" s="97">
        <v>12.362400000000001</v>
      </c>
      <c r="E19" s="98">
        <v>12.37</v>
      </c>
      <c r="F19" s="97">
        <v>13.210800000000001</v>
      </c>
      <c r="G19" s="97">
        <v>14.4026</v>
      </c>
      <c r="H19" s="97">
        <v>13.78</v>
      </c>
      <c r="I19" s="97">
        <f t="shared" si="0"/>
        <v>14.28</v>
      </c>
      <c r="J19" s="97">
        <v>15.897400000000001</v>
      </c>
      <c r="K19" s="97">
        <f t="shared" si="5"/>
        <v>16.679999999999996</v>
      </c>
      <c r="L19" s="97">
        <f t="shared" si="3"/>
        <v>17.369999999999994</v>
      </c>
      <c r="M19" s="97">
        <f t="shared" si="2"/>
        <v>18.560000000000006</v>
      </c>
      <c r="N19" s="99">
        <f t="shared" si="4"/>
        <v>20.940000000000019</v>
      </c>
      <c r="O19" s="97">
        <v>21.380000000000024</v>
      </c>
    </row>
    <row r="20" spans="1:15" x14ac:dyDescent="0.3">
      <c r="A20" s="96">
        <v>15</v>
      </c>
      <c r="B20" s="97">
        <v>12.241199999999999</v>
      </c>
      <c r="C20" s="97">
        <v>12.22</v>
      </c>
      <c r="D20" s="97">
        <v>12.433100000000001</v>
      </c>
      <c r="E20" s="98">
        <v>12.47</v>
      </c>
      <c r="F20" s="97">
        <v>13.281500000000001</v>
      </c>
      <c r="G20" s="97">
        <v>14.493499999999999</v>
      </c>
      <c r="H20" s="97">
        <v>13.85</v>
      </c>
      <c r="I20" s="97">
        <f t="shared" si="0"/>
        <v>14.35</v>
      </c>
      <c r="J20" s="97">
        <v>15.958</v>
      </c>
      <c r="K20" s="97">
        <f t="shared" si="5"/>
        <v>16.699999999999996</v>
      </c>
      <c r="L20" s="97">
        <f t="shared" si="3"/>
        <v>17.389999999999993</v>
      </c>
      <c r="M20" s="97">
        <f t="shared" si="2"/>
        <v>18.630000000000006</v>
      </c>
      <c r="N20" s="99">
        <f>N19+0.05</f>
        <v>20.99000000000002</v>
      </c>
      <c r="O20" s="97">
        <v>21.550000000000026</v>
      </c>
    </row>
    <row r="21" spans="1:15" x14ac:dyDescent="0.3">
      <c r="A21" s="96">
        <v>16</v>
      </c>
      <c r="B21" s="97">
        <v>12.3119</v>
      </c>
      <c r="C21" s="97">
        <v>12.31</v>
      </c>
      <c r="D21" s="97">
        <v>12.5341</v>
      </c>
      <c r="E21" s="98">
        <v>12.56</v>
      </c>
      <c r="F21" s="97">
        <v>13.3825</v>
      </c>
      <c r="G21" s="97">
        <v>14.5541</v>
      </c>
      <c r="H21" s="97">
        <v>13.96</v>
      </c>
      <c r="I21" s="97">
        <f t="shared" si="0"/>
        <v>14.46</v>
      </c>
      <c r="J21" s="97">
        <v>16.069099999999999</v>
      </c>
      <c r="K21" s="97">
        <f t="shared" si="5"/>
        <v>16.719999999999995</v>
      </c>
      <c r="L21" s="97">
        <f t="shared" si="3"/>
        <v>17.409999999999993</v>
      </c>
      <c r="M21" s="97">
        <f>M20+0.1</f>
        <v>18.730000000000008</v>
      </c>
      <c r="N21" s="99">
        <f t="shared" si="4"/>
        <v>21.000000000000021</v>
      </c>
      <c r="O21" s="97">
        <v>21.720000000000027</v>
      </c>
    </row>
    <row r="22" spans="1:15" x14ac:dyDescent="0.3">
      <c r="A22" s="96">
        <v>17</v>
      </c>
      <c r="B22" s="97">
        <v>12.412899999999999</v>
      </c>
      <c r="C22" s="97">
        <v>12.43</v>
      </c>
      <c r="D22" s="97">
        <v>12.6654</v>
      </c>
      <c r="E22" s="98">
        <v>12.68</v>
      </c>
      <c r="F22" s="97">
        <v>13.493599999999999</v>
      </c>
      <c r="G22" s="97">
        <v>14.6753</v>
      </c>
      <c r="H22" s="97">
        <v>14.08</v>
      </c>
      <c r="I22" s="97">
        <f t="shared" si="0"/>
        <v>14.58</v>
      </c>
      <c r="J22" s="97">
        <v>16.190300000000001</v>
      </c>
      <c r="K22" s="97">
        <f t="shared" si="5"/>
        <v>16.739999999999995</v>
      </c>
      <c r="L22" s="97">
        <f t="shared" si="3"/>
        <v>17.429999999999993</v>
      </c>
      <c r="M22" s="97">
        <f>M21+0.09</f>
        <v>18.820000000000007</v>
      </c>
      <c r="N22" s="99">
        <f t="shared" si="4"/>
        <v>21.010000000000023</v>
      </c>
      <c r="O22" s="97">
        <v>21.890000000000029</v>
      </c>
    </row>
    <row r="23" spans="1:15" x14ac:dyDescent="0.3">
      <c r="A23" s="96">
        <v>18</v>
      </c>
      <c r="B23" s="97">
        <v>12.5341</v>
      </c>
      <c r="C23" s="97">
        <v>12.53</v>
      </c>
      <c r="D23" s="97">
        <v>12.756300000000001</v>
      </c>
      <c r="E23" s="98">
        <v>12.78</v>
      </c>
      <c r="F23" s="97">
        <v>13.594600000000002</v>
      </c>
      <c r="G23" s="97">
        <v>14.776300000000001</v>
      </c>
      <c r="H23" s="97">
        <v>14.17</v>
      </c>
      <c r="I23" s="97">
        <f t="shared" si="0"/>
        <v>14.67</v>
      </c>
      <c r="J23" s="97">
        <v>16.2913</v>
      </c>
      <c r="K23" s="97">
        <f t="shared" si="5"/>
        <v>16.759999999999994</v>
      </c>
      <c r="L23" s="97">
        <f t="shared" si="3"/>
        <v>17.449999999999992</v>
      </c>
      <c r="M23" s="97">
        <f>M22+0.09</f>
        <v>18.910000000000007</v>
      </c>
      <c r="N23" s="99">
        <f t="shared" si="4"/>
        <v>21.020000000000024</v>
      </c>
      <c r="O23" s="97">
        <v>22.060000000000031</v>
      </c>
    </row>
    <row r="24" spans="1:15" x14ac:dyDescent="0.3">
      <c r="A24" s="96">
        <v>19</v>
      </c>
      <c r="B24" s="97">
        <v>12.6351</v>
      </c>
      <c r="C24" s="97">
        <v>12.64</v>
      </c>
      <c r="D24" s="97">
        <v>12.837100000000001</v>
      </c>
      <c r="E24" s="98">
        <v>12.89</v>
      </c>
      <c r="F24" s="97">
        <v>13.7057</v>
      </c>
      <c r="G24" s="97">
        <v>14.9076</v>
      </c>
      <c r="H24" s="97">
        <v>14.28</v>
      </c>
      <c r="I24" s="97">
        <f t="shared" si="0"/>
        <v>14.78</v>
      </c>
      <c r="J24" s="97">
        <v>16.3721</v>
      </c>
      <c r="K24" s="97">
        <f t="shared" si="5"/>
        <v>16.779999999999994</v>
      </c>
      <c r="L24" s="97">
        <f t="shared" si="3"/>
        <v>17.469999999999992</v>
      </c>
      <c r="M24" s="97">
        <f>M23+0.09</f>
        <v>19.000000000000007</v>
      </c>
      <c r="N24" s="99">
        <f t="shared" si="4"/>
        <v>21.030000000000026</v>
      </c>
      <c r="O24" s="97">
        <v>22.230000000000032</v>
      </c>
    </row>
    <row r="25" spans="1:15" x14ac:dyDescent="0.3">
      <c r="A25" s="96">
        <v>20</v>
      </c>
      <c r="B25" s="97">
        <v>12.7159</v>
      </c>
      <c r="C25" s="97">
        <v>12.72</v>
      </c>
      <c r="D25" s="97">
        <v>12.9482</v>
      </c>
      <c r="E25" s="98">
        <v>12.97</v>
      </c>
      <c r="F25" s="97">
        <v>13.816800000000001</v>
      </c>
      <c r="G25" s="97">
        <v>14.968200000000001</v>
      </c>
      <c r="H25" s="97">
        <v>14.37</v>
      </c>
      <c r="I25" s="97">
        <f t="shared" si="0"/>
        <v>14.87</v>
      </c>
      <c r="J25" s="97">
        <v>16.473099999999999</v>
      </c>
      <c r="K25" s="97">
        <f t="shared" si="5"/>
        <v>16.799999999999994</v>
      </c>
      <c r="L25" s="97">
        <f t="shared" si="3"/>
        <v>17.489999999999991</v>
      </c>
      <c r="M25" s="97">
        <f>M24+0.09</f>
        <v>19.090000000000007</v>
      </c>
      <c r="N25" s="99">
        <f>N24+0.03</f>
        <v>21.060000000000027</v>
      </c>
      <c r="O25" s="97">
        <v>22.400000000000034</v>
      </c>
    </row>
    <row r="26" spans="1:15" x14ac:dyDescent="0.3">
      <c r="A26" s="96">
        <v>21</v>
      </c>
      <c r="B26" s="97">
        <v>12.847200000000001</v>
      </c>
      <c r="C26" s="97">
        <v>12.83</v>
      </c>
      <c r="D26" s="97">
        <v>13.0593</v>
      </c>
      <c r="E26" s="98">
        <v>13.08</v>
      </c>
      <c r="F26" s="97">
        <v>13.927899999999999</v>
      </c>
      <c r="G26" s="97">
        <v>15.1197</v>
      </c>
      <c r="H26" s="97">
        <v>14.49</v>
      </c>
      <c r="I26" s="97">
        <f t="shared" si="0"/>
        <v>14.99</v>
      </c>
      <c r="J26" s="97">
        <v>16.5943</v>
      </c>
      <c r="K26" s="97">
        <f t="shared" si="5"/>
        <v>16.819999999999993</v>
      </c>
      <c r="L26" s="97">
        <f t="shared" si="3"/>
        <v>17.509999999999991</v>
      </c>
      <c r="M26" s="97">
        <f>M25+0.15</f>
        <v>19.240000000000006</v>
      </c>
      <c r="N26" s="99">
        <f t="shared" si="4"/>
        <v>21.070000000000029</v>
      </c>
      <c r="O26" s="97">
        <v>22.570000000000036</v>
      </c>
    </row>
    <row r="27" spans="1:15" x14ac:dyDescent="0.3">
      <c r="A27" s="96">
        <v>22</v>
      </c>
      <c r="B27" s="97">
        <v>12.9381</v>
      </c>
      <c r="C27" s="97">
        <v>12.95</v>
      </c>
      <c r="D27" s="97">
        <v>13.210800000000001</v>
      </c>
      <c r="E27" s="98">
        <v>13.2</v>
      </c>
      <c r="F27" s="97">
        <v>14.089499999999999</v>
      </c>
      <c r="G27" s="97">
        <v>15.271199999999999</v>
      </c>
      <c r="H27" s="97">
        <v>14.7</v>
      </c>
      <c r="I27" s="97">
        <f t="shared" si="0"/>
        <v>15.2</v>
      </c>
      <c r="J27" s="97">
        <v>16.7256</v>
      </c>
      <c r="K27" s="97">
        <f t="shared" si="5"/>
        <v>16.839999999999993</v>
      </c>
      <c r="L27" s="97">
        <f t="shared" si="3"/>
        <v>17.52999999999999</v>
      </c>
      <c r="M27" s="97">
        <f>M26+0.09</f>
        <v>19.330000000000005</v>
      </c>
      <c r="N27" s="99">
        <f t="shared" si="4"/>
        <v>21.08000000000003</v>
      </c>
      <c r="O27" s="97">
        <v>22.740000000000038</v>
      </c>
    </row>
    <row r="28" spans="1:15" x14ac:dyDescent="0.3">
      <c r="A28" s="96">
        <v>23</v>
      </c>
      <c r="B28" s="97">
        <v>13.029</v>
      </c>
      <c r="C28" s="97">
        <v>13.07</v>
      </c>
      <c r="D28" s="97">
        <v>13.2714</v>
      </c>
      <c r="E28" s="98">
        <v>13.32</v>
      </c>
      <c r="F28" s="97">
        <v>14.1501</v>
      </c>
      <c r="G28" s="97">
        <v>15.372200000000001</v>
      </c>
      <c r="H28" s="97">
        <v>14.8</v>
      </c>
      <c r="I28" s="97">
        <f t="shared" si="0"/>
        <v>15.3</v>
      </c>
      <c r="J28" s="97">
        <v>16.796299999999999</v>
      </c>
      <c r="K28" s="97">
        <f t="shared" si="5"/>
        <v>16.859999999999992</v>
      </c>
      <c r="L28" s="97">
        <f t="shared" si="3"/>
        <v>17.54999999999999</v>
      </c>
      <c r="M28" s="97">
        <f>M27+0.09</f>
        <v>19.420000000000005</v>
      </c>
      <c r="N28" s="99">
        <f t="shared" si="4"/>
        <v>21.090000000000032</v>
      </c>
      <c r="O28" s="97">
        <v>22.910000000000039</v>
      </c>
    </row>
    <row r="29" spans="1:15" x14ac:dyDescent="0.3">
      <c r="A29" s="96">
        <v>24</v>
      </c>
      <c r="B29" s="97">
        <v>13.0997</v>
      </c>
      <c r="C29" s="97">
        <v>13.15</v>
      </c>
      <c r="D29" s="97">
        <v>13.331999999999999</v>
      </c>
      <c r="E29" s="98">
        <v>13.4</v>
      </c>
      <c r="F29" s="97">
        <v>14.210700000000001</v>
      </c>
      <c r="G29" s="97">
        <v>15.463100000000001</v>
      </c>
      <c r="H29" s="97">
        <v>14.86</v>
      </c>
      <c r="I29" s="97">
        <f t="shared" si="0"/>
        <v>15.36</v>
      </c>
      <c r="J29" s="97">
        <v>16.856900000000003</v>
      </c>
      <c r="K29" s="97">
        <f t="shared" si="5"/>
        <v>16.879999999999992</v>
      </c>
      <c r="L29" s="97">
        <f t="shared" si="3"/>
        <v>17.56999999999999</v>
      </c>
      <c r="M29" s="97">
        <f>M28+0.09</f>
        <v>19.510000000000005</v>
      </c>
      <c r="N29" s="99">
        <f t="shared" si="4"/>
        <v>21.100000000000033</v>
      </c>
      <c r="O29" s="97">
        <v>23.080000000000041</v>
      </c>
    </row>
    <row r="30" spans="1:15" x14ac:dyDescent="0.3">
      <c r="A30" s="96">
        <v>25</v>
      </c>
      <c r="B30" s="97">
        <v>13.1805</v>
      </c>
      <c r="C30" s="97">
        <v>13.21</v>
      </c>
      <c r="D30" s="97">
        <v>13.422899999999998</v>
      </c>
      <c r="E30" s="98">
        <v>13.46</v>
      </c>
      <c r="F30" s="97">
        <v>14.261199999999999</v>
      </c>
      <c r="G30" s="97">
        <v>15.533800000000001</v>
      </c>
      <c r="H30" s="97">
        <v>14.92</v>
      </c>
      <c r="I30" s="97">
        <f t="shared" si="0"/>
        <v>15.42</v>
      </c>
      <c r="J30" s="97">
        <v>16.907399999999999</v>
      </c>
      <c r="K30" s="97">
        <f t="shared" si="5"/>
        <v>16.899999999999991</v>
      </c>
      <c r="L30" s="97">
        <f t="shared" si="3"/>
        <v>17.589999999999989</v>
      </c>
      <c r="M30" s="97">
        <f>M29+0.09</f>
        <v>19.600000000000005</v>
      </c>
      <c r="N30" s="99">
        <f t="shared" si="4"/>
        <v>21.110000000000035</v>
      </c>
      <c r="O30" s="97">
        <v>23.250000000000043</v>
      </c>
    </row>
    <row r="31" spans="1:15" x14ac:dyDescent="0.3">
      <c r="A31" s="96">
        <v>26</v>
      </c>
      <c r="B31" s="97">
        <v>13.241099999999999</v>
      </c>
      <c r="C31" s="97">
        <v>13.26</v>
      </c>
      <c r="D31" s="97">
        <v>13.483499999999999</v>
      </c>
      <c r="E31" s="98">
        <v>13.51</v>
      </c>
      <c r="F31" s="97">
        <v>14.372300000000001</v>
      </c>
      <c r="G31" s="97">
        <v>15.6045</v>
      </c>
      <c r="H31" s="97">
        <v>14.98</v>
      </c>
      <c r="I31" s="97">
        <f t="shared" si="0"/>
        <v>15.48</v>
      </c>
      <c r="J31" s="97">
        <v>16.998299999999997</v>
      </c>
      <c r="K31" s="97">
        <f t="shared" si="5"/>
        <v>16.919999999999991</v>
      </c>
      <c r="L31" s="97">
        <f t="shared" si="3"/>
        <v>17.609999999999989</v>
      </c>
      <c r="M31" s="97">
        <f>M30+0.15</f>
        <v>19.750000000000004</v>
      </c>
      <c r="N31" s="99">
        <f t="shared" si="4"/>
        <v>21.120000000000037</v>
      </c>
      <c r="O31" s="97">
        <v>23.420000000000044</v>
      </c>
    </row>
    <row r="32" spans="1:15" x14ac:dyDescent="0.3">
      <c r="A32" s="96">
        <v>27</v>
      </c>
      <c r="B32" s="97">
        <v>13.321899999999999</v>
      </c>
      <c r="C32" s="97">
        <v>13.35</v>
      </c>
      <c r="D32" s="97">
        <v>13.5542</v>
      </c>
      <c r="E32" s="98">
        <v>13.6</v>
      </c>
      <c r="F32" s="97">
        <v>14.4329</v>
      </c>
      <c r="G32" s="97">
        <v>15.654999999999999</v>
      </c>
      <c r="H32" s="97">
        <v>16.07</v>
      </c>
      <c r="I32" s="97">
        <f t="shared" si="0"/>
        <v>16.57</v>
      </c>
      <c r="J32" s="97">
        <v>17.089200000000002</v>
      </c>
      <c r="K32" s="97">
        <f t="shared" si="5"/>
        <v>16.939999999999991</v>
      </c>
      <c r="L32" s="97">
        <f t="shared" si="3"/>
        <v>17.629999999999988</v>
      </c>
      <c r="M32" s="97">
        <f>M31+0.1</f>
        <v>19.850000000000005</v>
      </c>
      <c r="N32" s="99">
        <f t="shared" si="4"/>
        <v>21.130000000000038</v>
      </c>
      <c r="O32" s="97">
        <v>23.590000000000046</v>
      </c>
    </row>
    <row r="33" spans="1:15" x14ac:dyDescent="0.3">
      <c r="A33" s="96">
        <v>28</v>
      </c>
      <c r="B33" s="97">
        <v>13.372400000000001</v>
      </c>
      <c r="C33" s="97">
        <v>13.42</v>
      </c>
      <c r="D33" s="97">
        <v>13.604700000000001</v>
      </c>
      <c r="E33" s="98">
        <v>13.67</v>
      </c>
      <c r="F33" s="97">
        <v>14.493499999999999</v>
      </c>
      <c r="G33" s="97">
        <v>15.7156</v>
      </c>
      <c r="H33" s="97">
        <v>16.18</v>
      </c>
      <c r="I33" s="97">
        <f t="shared" si="0"/>
        <v>16.68</v>
      </c>
      <c r="J33" s="97">
        <v>17.180100000000003</v>
      </c>
      <c r="K33" s="97">
        <f t="shared" si="5"/>
        <v>16.95999999999999</v>
      </c>
      <c r="L33" s="97">
        <f t="shared" si="3"/>
        <v>17.649999999999988</v>
      </c>
      <c r="M33" s="97">
        <v>19.95</v>
      </c>
      <c r="N33" s="99">
        <f t="shared" si="4"/>
        <v>21.14000000000004</v>
      </c>
      <c r="O33" s="97">
        <v>23.760000000000048</v>
      </c>
    </row>
    <row r="34" spans="1:15" x14ac:dyDescent="0.3">
      <c r="A34" s="96">
        <v>29</v>
      </c>
      <c r="B34" s="97">
        <v>13.443100000000001</v>
      </c>
      <c r="C34" s="97">
        <v>13.47</v>
      </c>
      <c r="D34" s="97">
        <v>13.6754</v>
      </c>
      <c r="E34" s="98">
        <v>13.72</v>
      </c>
      <c r="F34" s="97">
        <v>14.544</v>
      </c>
      <c r="G34" s="97">
        <v>15.7964</v>
      </c>
      <c r="H34" s="97">
        <v>16.18</v>
      </c>
      <c r="I34" s="97">
        <f t="shared" si="0"/>
        <v>16.68</v>
      </c>
      <c r="J34" s="97">
        <v>17.281099999999999</v>
      </c>
      <c r="K34" s="97">
        <f t="shared" si="5"/>
        <v>16.97999999999999</v>
      </c>
      <c r="L34" s="97">
        <f t="shared" si="3"/>
        <v>17.669999999999987</v>
      </c>
      <c r="M34" s="97">
        <v>20.05</v>
      </c>
      <c r="N34" s="99">
        <f t="shared" si="4"/>
        <v>21.150000000000041</v>
      </c>
      <c r="O34" s="97">
        <v>23.930000000000049</v>
      </c>
    </row>
    <row r="35" spans="1:15" x14ac:dyDescent="0.3">
      <c r="A35" s="96">
        <v>30</v>
      </c>
      <c r="B35" s="97">
        <v>13.493599999999999</v>
      </c>
      <c r="C35" s="97">
        <v>13.54</v>
      </c>
      <c r="D35" s="97">
        <v>13.735999999999999</v>
      </c>
      <c r="E35" s="98">
        <v>13.79</v>
      </c>
      <c r="F35" s="97">
        <v>14.604600000000001</v>
      </c>
      <c r="G35" s="97">
        <v>15.8469</v>
      </c>
      <c r="H35" s="97">
        <v>16.18</v>
      </c>
      <c r="I35" s="97">
        <f t="shared" si="0"/>
        <v>16.68</v>
      </c>
      <c r="J35" s="97">
        <v>17.412399999999998</v>
      </c>
      <c r="K35" s="97">
        <f t="shared" si="5"/>
        <v>16.999999999999989</v>
      </c>
      <c r="L35" s="97">
        <f t="shared" si="3"/>
        <v>17.689999999999987</v>
      </c>
      <c r="M35" s="97">
        <v>20.100000000000001</v>
      </c>
      <c r="N35" s="99">
        <f>N34+0.05</f>
        <v>21.200000000000042</v>
      </c>
      <c r="O35" s="97">
        <v>24.100000000000051</v>
      </c>
    </row>
    <row r="36" spans="1:15" x14ac:dyDescent="0.3">
      <c r="N36" s="100"/>
    </row>
    <row r="37" spans="1:15" ht="40.5" customHeight="1" x14ac:dyDescent="0.3">
      <c r="B37" s="93" t="s">
        <v>167</v>
      </c>
      <c r="C37" s="93" t="s">
        <v>168</v>
      </c>
      <c r="D37" s="93" t="s">
        <v>169</v>
      </c>
      <c r="E37" s="94" t="s">
        <v>170</v>
      </c>
      <c r="F37" s="93" t="s">
        <v>171</v>
      </c>
      <c r="G37" s="93" t="s">
        <v>172</v>
      </c>
      <c r="H37" s="94" t="s">
        <v>173</v>
      </c>
      <c r="I37" s="105" t="s">
        <v>174</v>
      </c>
      <c r="J37" s="105" t="s">
        <v>175</v>
      </c>
      <c r="K37" s="94" t="s">
        <v>176</v>
      </c>
      <c r="L37" s="94" t="s">
        <v>177</v>
      </c>
      <c r="M37" s="94" t="s">
        <v>178</v>
      </c>
      <c r="N37" s="106" t="s">
        <v>179</v>
      </c>
      <c r="O37" s="94" t="s">
        <v>219</v>
      </c>
    </row>
    <row r="38" spans="1:15" ht="40.5" customHeight="1" x14ac:dyDescent="0.3">
      <c r="B38" s="93" t="s">
        <v>180</v>
      </c>
      <c r="C38" s="93"/>
      <c r="D38" s="93"/>
      <c r="E38" s="93"/>
      <c r="F38" s="93" t="s">
        <v>181</v>
      </c>
      <c r="G38" s="93" t="s">
        <v>182</v>
      </c>
      <c r="H38" s="93"/>
      <c r="I38" s="93"/>
      <c r="J38" s="105" t="s">
        <v>220</v>
      </c>
      <c r="K38" s="94"/>
      <c r="L38" s="94"/>
      <c r="M38" s="94" t="s">
        <v>166</v>
      </c>
      <c r="N38" s="106" t="s">
        <v>183</v>
      </c>
      <c r="O38" s="94"/>
    </row>
    <row r="39" spans="1:15" ht="40.5" customHeight="1" x14ac:dyDescent="0.3">
      <c r="B39" s="93" t="s">
        <v>221</v>
      </c>
      <c r="C39" s="93"/>
      <c r="D39" s="93"/>
      <c r="E39" s="93"/>
      <c r="F39" s="93" t="s">
        <v>184</v>
      </c>
      <c r="G39" s="93"/>
      <c r="H39" s="93"/>
      <c r="I39" s="93"/>
      <c r="J39" s="105" t="s">
        <v>185</v>
      </c>
      <c r="K39" s="94"/>
      <c r="L39" s="94"/>
      <c r="M39" s="94"/>
      <c r="N39" s="106" t="s">
        <v>186</v>
      </c>
      <c r="O39" s="94"/>
    </row>
    <row r="40" spans="1:15" ht="40.5" customHeight="1" x14ac:dyDescent="0.3">
      <c r="B40" s="93"/>
      <c r="C40" s="93"/>
      <c r="D40" s="93"/>
      <c r="E40" s="93"/>
      <c r="F40" s="93" t="s">
        <v>187</v>
      </c>
      <c r="G40" s="93"/>
      <c r="H40" s="93"/>
      <c r="I40" s="93"/>
      <c r="J40" s="105"/>
      <c r="K40" s="94"/>
      <c r="L40" s="94"/>
      <c r="M40" s="94"/>
      <c r="N40" s="106" t="s">
        <v>197</v>
      </c>
      <c r="O40" s="94"/>
    </row>
    <row r="41" spans="1:15" ht="20.100000000000001" customHeight="1" x14ac:dyDescent="0.3">
      <c r="A41" s="137" t="s">
        <v>188</v>
      </c>
      <c r="B41" s="138"/>
      <c r="C41" s="138"/>
      <c r="D41" s="107"/>
      <c r="E41" s="107"/>
      <c r="J41" s="108"/>
    </row>
    <row r="42" spans="1:15" ht="20.100000000000001" customHeight="1" x14ac:dyDescent="0.3">
      <c r="A42" s="139" t="s">
        <v>189</v>
      </c>
      <c r="B42" s="138"/>
      <c r="C42" s="138"/>
      <c r="D42" s="107"/>
      <c r="E42" s="107"/>
    </row>
    <row r="43" spans="1:15" ht="20.100000000000001" customHeight="1" x14ac:dyDescent="0.3">
      <c r="A43" s="139" t="s">
        <v>190</v>
      </c>
      <c r="B43" s="138"/>
      <c r="C43" s="138"/>
      <c r="D43" s="107"/>
      <c r="E43" s="107"/>
    </row>
    <row r="44" spans="1:15" ht="20.100000000000001" customHeight="1" x14ac:dyDescent="0.3">
      <c r="A44" s="95" t="s">
        <v>222</v>
      </c>
    </row>
    <row r="45" spans="1:15" ht="20.100000000000001" customHeight="1" x14ac:dyDescent="0.3">
      <c r="A45" s="95" t="s">
        <v>191</v>
      </c>
    </row>
    <row r="46" spans="1:15" ht="20.100000000000001" customHeight="1" x14ac:dyDescent="0.3">
      <c r="A46" s="95" t="s">
        <v>192</v>
      </c>
    </row>
    <row r="47" spans="1:15" ht="20.100000000000001" customHeight="1" x14ac:dyDescent="0.3"/>
    <row r="48" spans="1:15" ht="19.5" customHeight="1" x14ac:dyDescent="0.3"/>
  </sheetData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C1"/>
    </sheetView>
  </sheetViews>
  <sheetFormatPr defaultRowHeight="14.4" x14ac:dyDescent="0.3"/>
  <cols>
    <col min="1" max="1" width="40.44140625" customWidth="1"/>
    <col min="2" max="2" width="18.44140625" customWidth="1"/>
    <col min="3" max="3" width="18.88671875" customWidth="1"/>
    <col min="4" max="4" width="15" customWidth="1"/>
  </cols>
  <sheetData>
    <row r="1" spans="1:4" ht="21" x14ac:dyDescent="0.4">
      <c r="A1" s="142" t="s">
        <v>41</v>
      </c>
      <c r="B1" s="142"/>
      <c r="C1" s="142"/>
      <c r="D1" s="33"/>
    </row>
    <row r="2" spans="1:4" ht="15.6" x14ac:dyDescent="0.3">
      <c r="A2" s="141" t="s">
        <v>34</v>
      </c>
      <c r="B2" s="141"/>
      <c r="C2" s="141"/>
      <c r="D2" s="34"/>
    </row>
    <row r="3" spans="1:4" ht="15.6" x14ac:dyDescent="0.3">
      <c r="A3" s="24" t="s">
        <v>50</v>
      </c>
      <c r="B3" s="24" t="s">
        <v>46</v>
      </c>
      <c r="C3" s="20" t="s">
        <v>47</v>
      </c>
      <c r="D3" s="35"/>
    </row>
    <row r="4" spans="1:4" ht="15.6" x14ac:dyDescent="0.3">
      <c r="A4" s="19" t="s">
        <v>42</v>
      </c>
      <c r="B4" s="28">
        <v>53</v>
      </c>
      <c r="C4" s="27">
        <v>0.17</v>
      </c>
      <c r="D4" s="35"/>
    </row>
    <row r="5" spans="1:4" ht="15.6" x14ac:dyDescent="0.3">
      <c r="A5" s="19" t="s">
        <v>43</v>
      </c>
      <c r="B5" s="28">
        <v>20</v>
      </c>
      <c r="C5" s="27">
        <v>0.09</v>
      </c>
      <c r="D5" s="35"/>
    </row>
    <row r="6" spans="1:4" ht="15.6" x14ac:dyDescent="0.3">
      <c r="A6" s="19" t="s">
        <v>44</v>
      </c>
      <c r="B6" s="28">
        <v>15</v>
      </c>
      <c r="C6" s="28" t="s">
        <v>143</v>
      </c>
      <c r="D6" s="35"/>
    </row>
    <row r="7" spans="1:4" ht="15.6" x14ac:dyDescent="0.3">
      <c r="A7" s="19" t="s">
        <v>45</v>
      </c>
      <c r="B7" s="28">
        <v>15</v>
      </c>
      <c r="C7" s="28" t="s">
        <v>143</v>
      </c>
      <c r="D7" s="35"/>
    </row>
    <row r="8" spans="1:4" ht="15.6" x14ac:dyDescent="0.3">
      <c r="A8" s="25" t="s">
        <v>95</v>
      </c>
      <c r="B8" s="46" t="s">
        <v>143</v>
      </c>
      <c r="C8" s="29">
        <v>2183</v>
      </c>
      <c r="D8" s="35"/>
    </row>
    <row r="9" spans="1:4" ht="15.6" x14ac:dyDescent="0.3">
      <c r="A9" s="25" t="s">
        <v>96</v>
      </c>
      <c r="B9" s="46" t="s">
        <v>143</v>
      </c>
      <c r="C9" s="29">
        <v>505</v>
      </c>
      <c r="D9" s="35"/>
    </row>
    <row r="10" spans="1:4" ht="15.6" x14ac:dyDescent="0.3">
      <c r="A10" s="25" t="s">
        <v>92</v>
      </c>
      <c r="B10" s="46" t="s">
        <v>143</v>
      </c>
      <c r="C10" s="32">
        <v>1000</v>
      </c>
      <c r="D10" s="35"/>
    </row>
    <row r="12" spans="1:4" x14ac:dyDescent="0.3">
      <c r="A12" s="18" t="s">
        <v>98</v>
      </c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"/>
    </sheetView>
  </sheetViews>
  <sheetFormatPr defaultRowHeight="14.4" x14ac:dyDescent="0.3"/>
  <cols>
    <col min="1" max="1" width="50.33203125" customWidth="1"/>
    <col min="2" max="3" width="15.6640625" customWidth="1"/>
  </cols>
  <sheetData>
    <row r="1" spans="1:3" ht="21" x14ac:dyDescent="0.4">
      <c r="A1" s="142" t="s">
        <v>137</v>
      </c>
      <c r="B1" s="142"/>
      <c r="C1" s="142"/>
    </row>
    <row r="2" spans="1:3" ht="15.6" x14ac:dyDescent="0.3">
      <c r="A2" s="141" t="s">
        <v>34</v>
      </c>
      <c r="B2" s="141"/>
      <c r="C2" s="141"/>
    </row>
    <row r="3" spans="1:3" ht="15.6" x14ac:dyDescent="0.3">
      <c r="A3" s="24" t="s">
        <v>108</v>
      </c>
      <c r="B3" s="24" t="s">
        <v>46</v>
      </c>
      <c r="C3" s="23" t="s">
        <v>47</v>
      </c>
    </row>
    <row r="4" spans="1:3" ht="15.6" x14ac:dyDescent="0.3">
      <c r="A4" s="47" t="s">
        <v>138</v>
      </c>
      <c r="B4" s="48">
        <v>53</v>
      </c>
      <c r="C4" s="49">
        <v>0.24</v>
      </c>
    </row>
    <row r="5" spans="1:3" ht="15.6" x14ac:dyDescent="0.3">
      <c r="A5" s="47" t="s">
        <v>142</v>
      </c>
      <c r="B5" s="48">
        <v>10</v>
      </c>
      <c r="C5" s="49" t="s">
        <v>143</v>
      </c>
    </row>
    <row r="6" spans="1:3" ht="15.6" x14ac:dyDescent="0.3">
      <c r="A6" s="77"/>
      <c r="B6" s="74"/>
      <c r="C6" s="78"/>
    </row>
    <row r="7" spans="1:3" ht="15.6" x14ac:dyDescent="0.3">
      <c r="A7" s="24" t="s">
        <v>108</v>
      </c>
      <c r="B7" s="23" t="s">
        <v>46</v>
      </c>
      <c r="C7" s="54" t="s">
        <v>141</v>
      </c>
    </row>
    <row r="8" spans="1:3" ht="15.6" x14ac:dyDescent="0.3">
      <c r="A8" s="19" t="s">
        <v>139</v>
      </c>
      <c r="B8" s="28">
        <v>4</v>
      </c>
      <c r="C8" s="75">
        <v>55747</v>
      </c>
    </row>
    <row r="9" spans="1:3" ht="15.6" x14ac:dyDescent="0.3">
      <c r="A9" s="19" t="s">
        <v>140</v>
      </c>
      <c r="B9" s="28">
        <v>4</v>
      </c>
      <c r="C9" s="75">
        <v>64168</v>
      </c>
    </row>
    <row r="11" spans="1:3" ht="15.6" x14ac:dyDescent="0.3">
      <c r="A11" s="55"/>
      <c r="B11" s="76"/>
      <c r="C11" s="35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1"/>
    </sheetView>
  </sheetViews>
  <sheetFormatPr defaultRowHeight="14.4" x14ac:dyDescent="0.3"/>
  <cols>
    <col min="1" max="1" width="58.44140625" customWidth="1"/>
    <col min="2" max="2" width="15.6640625" customWidth="1"/>
    <col min="3" max="3" width="19.6640625" customWidth="1"/>
    <col min="4" max="4" width="15.6640625" customWidth="1"/>
  </cols>
  <sheetData>
    <row r="1" spans="1:4" ht="21" x14ac:dyDescent="0.4">
      <c r="A1" s="142" t="s">
        <v>119</v>
      </c>
      <c r="B1" s="142"/>
      <c r="C1" s="142"/>
      <c r="D1" s="142"/>
    </row>
    <row r="2" spans="1:4" ht="15.6" x14ac:dyDescent="0.3">
      <c r="A2" s="141" t="s">
        <v>34</v>
      </c>
      <c r="B2" s="141"/>
      <c r="C2" s="141"/>
      <c r="D2" s="141"/>
    </row>
    <row r="3" spans="1:4" ht="15.6" x14ac:dyDescent="0.3">
      <c r="A3" s="24" t="s">
        <v>135</v>
      </c>
      <c r="B3" s="24" t="s">
        <v>46</v>
      </c>
      <c r="C3" s="24" t="s">
        <v>134</v>
      </c>
      <c r="D3" s="23" t="s">
        <v>47</v>
      </c>
    </row>
    <row r="4" spans="1:4" ht="15.6" x14ac:dyDescent="0.3">
      <c r="A4" s="19" t="s">
        <v>120</v>
      </c>
      <c r="B4" s="28">
        <v>53</v>
      </c>
      <c r="C4" s="28" t="s">
        <v>148</v>
      </c>
      <c r="D4" s="27">
        <v>0.21</v>
      </c>
    </row>
    <row r="5" spans="1:4" ht="15.6" x14ac:dyDescent="0.3">
      <c r="A5" s="50"/>
      <c r="B5" s="51"/>
      <c r="C5" s="51"/>
      <c r="D5" s="52"/>
    </row>
    <row r="6" spans="1:4" ht="15.6" x14ac:dyDescent="0.3">
      <c r="A6" s="73" t="s">
        <v>136</v>
      </c>
      <c r="B6" s="24" t="s">
        <v>46</v>
      </c>
      <c r="C6" s="23" t="s">
        <v>47</v>
      </c>
    </row>
    <row r="7" spans="1:4" ht="15.6" x14ac:dyDescent="0.3">
      <c r="A7" s="19" t="s">
        <v>149</v>
      </c>
      <c r="B7" s="28">
        <v>53</v>
      </c>
      <c r="C7" s="57">
        <v>0.21</v>
      </c>
    </row>
  </sheetData>
  <mergeCells count="2">
    <mergeCell ref="A1:D1"/>
    <mergeCell ref="A2:D2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D1"/>
    </sheetView>
  </sheetViews>
  <sheetFormatPr defaultRowHeight="14.4" x14ac:dyDescent="0.3"/>
  <cols>
    <col min="1" max="1" width="11.33203125" customWidth="1"/>
    <col min="2" max="4" width="15.6640625" customWidth="1"/>
  </cols>
  <sheetData>
    <row r="1" spans="1:7" ht="23.4" x14ac:dyDescent="0.45">
      <c r="A1" s="140" t="s">
        <v>127</v>
      </c>
      <c r="B1" s="140"/>
      <c r="C1" s="140"/>
      <c r="D1" s="140"/>
    </row>
    <row r="2" spans="1:7" ht="15.6" x14ac:dyDescent="0.3">
      <c r="A2" s="141" t="s">
        <v>34</v>
      </c>
      <c r="B2" s="141"/>
      <c r="C2" s="141"/>
      <c r="D2" s="141"/>
    </row>
    <row r="3" spans="1:7" ht="15.6" x14ac:dyDescent="0.3">
      <c r="A3" s="141" t="s">
        <v>35</v>
      </c>
      <c r="B3" s="141"/>
      <c r="C3" s="141"/>
      <c r="D3" s="141"/>
    </row>
    <row r="4" spans="1:7" ht="15.6" x14ac:dyDescent="0.3">
      <c r="A4" s="19" t="s">
        <v>7</v>
      </c>
      <c r="B4" s="19" t="s">
        <v>36</v>
      </c>
      <c r="C4" s="19" t="s">
        <v>40</v>
      </c>
      <c r="D4" s="19" t="s">
        <v>37</v>
      </c>
    </row>
    <row r="5" spans="1:7" ht="15.6" x14ac:dyDescent="0.3">
      <c r="A5" s="19" t="s">
        <v>13</v>
      </c>
      <c r="B5" s="19" t="s">
        <v>38</v>
      </c>
      <c r="C5" s="19" t="s">
        <v>39</v>
      </c>
      <c r="D5" s="19" t="s">
        <v>38</v>
      </c>
    </row>
    <row r="6" spans="1:7" ht="15.6" x14ac:dyDescent="0.3">
      <c r="A6" s="21">
        <v>0</v>
      </c>
      <c r="B6" s="66">
        <v>15.478984648749998</v>
      </c>
      <c r="C6" s="66">
        <v>17.137447289687497</v>
      </c>
      <c r="D6" s="66">
        <v>19.901551691249999</v>
      </c>
      <c r="E6" s="65"/>
      <c r="F6" s="65"/>
      <c r="G6" s="65"/>
    </row>
    <row r="7" spans="1:7" ht="15.6" x14ac:dyDescent="0.3">
      <c r="A7" s="21">
        <v>1</v>
      </c>
      <c r="B7" s="66">
        <v>15.755395088906251</v>
      </c>
      <c r="C7" s="66">
        <v>17.413857729843752</v>
      </c>
      <c r="D7" s="66">
        <v>20.17796213140625</v>
      </c>
      <c r="E7" s="65"/>
      <c r="F7" s="65"/>
      <c r="G7" s="65"/>
    </row>
    <row r="8" spans="1:7" ht="15.6" x14ac:dyDescent="0.3">
      <c r="A8" s="21">
        <v>2</v>
      </c>
      <c r="B8" s="66">
        <v>16.031805529062503</v>
      </c>
      <c r="C8" s="66">
        <v>17.69026817</v>
      </c>
      <c r="D8" s="66">
        <v>20.454372571562498</v>
      </c>
      <c r="E8" s="65"/>
      <c r="F8" s="65"/>
      <c r="G8" s="65"/>
    </row>
    <row r="9" spans="1:7" ht="15.6" x14ac:dyDescent="0.3">
      <c r="A9" s="21">
        <v>3</v>
      </c>
      <c r="B9" s="66">
        <v>16.30821596921875</v>
      </c>
      <c r="C9" s="66">
        <v>17.966678610156251</v>
      </c>
      <c r="D9" s="66">
        <v>20.730783011718749</v>
      </c>
      <c r="E9" s="65"/>
      <c r="F9" s="65"/>
      <c r="G9" s="65"/>
    </row>
    <row r="10" spans="1:7" ht="15.6" x14ac:dyDescent="0.3">
      <c r="A10" s="21">
        <v>4</v>
      </c>
      <c r="B10" s="66">
        <v>16.584626409374998</v>
      </c>
      <c r="C10" s="66">
        <v>18.243089050312502</v>
      </c>
      <c r="D10" s="66">
        <v>21.007193451875004</v>
      </c>
      <c r="E10" s="65"/>
      <c r="F10" s="65"/>
      <c r="G10" s="65"/>
    </row>
    <row r="11" spans="1:7" ht="15.6" x14ac:dyDescent="0.3">
      <c r="A11" s="21">
        <v>5</v>
      </c>
      <c r="B11" s="66">
        <v>16.63990849740625</v>
      </c>
      <c r="C11" s="66">
        <v>18.519499490468753</v>
      </c>
      <c r="D11" s="66">
        <v>21.283603892031248</v>
      </c>
      <c r="E11" s="65"/>
      <c r="F11" s="65"/>
      <c r="G11" s="65"/>
    </row>
    <row r="12" spans="1:7" ht="15.6" x14ac:dyDescent="0.3">
      <c r="A12" s="21">
        <v>6</v>
      </c>
      <c r="B12" s="66">
        <v>17.24801146575</v>
      </c>
      <c r="C12" s="66">
        <v>18.795909930625005</v>
      </c>
      <c r="D12" s="66">
        <v>21.560014332187503</v>
      </c>
      <c r="E12" s="65"/>
      <c r="F12" s="65"/>
      <c r="G12" s="65"/>
    </row>
    <row r="13" spans="1:7" ht="15.6" x14ac:dyDescent="0.3">
      <c r="A13" s="21">
        <v>7</v>
      </c>
      <c r="B13" s="66">
        <v>17.303293553781252</v>
      </c>
      <c r="C13" s="66">
        <v>19.072320370781252</v>
      </c>
      <c r="D13" s="66">
        <v>21.836424772343751</v>
      </c>
      <c r="E13" s="65"/>
      <c r="F13" s="65"/>
      <c r="G13" s="65"/>
    </row>
    <row r="14" spans="1:7" ht="15.6" x14ac:dyDescent="0.3">
      <c r="A14" s="21">
        <v>8</v>
      </c>
      <c r="B14" s="66">
        <v>17.358575641812497</v>
      </c>
      <c r="C14" s="66">
        <v>19.348730810937504</v>
      </c>
      <c r="D14" s="66">
        <v>22.112835212499999</v>
      </c>
      <c r="E14" s="65"/>
      <c r="F14" s="65"/>
      <c r="G14" s="65"/>
    </row>
    <row r="15" spans="1:7" ht="15.6" x14ac:dyDescent="0.3">
      <c r="A15" s="21">
        <v>9</v>
      </c>
      <c r="B15" s="66">
        <v>17.413857729843752</v>
      </c>
      <c r="C15" s="66">
        <v>19.625141251093751</v>
      </c>
      <c r="D15" s="66">
        <v>22.389245652656253</v>
      </c>
      <c r="E15" s="65"/>
      <c r="F15" s="65"/>
      <c r="G15" s="65"/>
    </row>
    <row r="16" spans="1:7" ht="15.6" x14ac:dyDescent="0.3">
      <c r="A16" s="21">
        <v>10</v>
      </c>
      <c r="B16" s="66">
        <v>17.469139817875</v>
      </c>
      <c r="C16" s="66">
        <v>19.901551691249999</v>
      </c>
      <c r="D16" s="66">
        <v>22.665656092812501</v>
      </c>
      <c r="E16" s="65"/>
      <c r="F16" s="65"/>
      <c r="G16" s="65"/>
    </row>
    <row r="17" spans="1:7" ht="15.6" x14ac:dyDescent="0.3">
      <c r="A17" s="21">
        <v>11</v>
      </c>
      <c r="B17" s="66">
        <v>17.524421905906252</v>
      </c>
      <c r="C17" s="66">
        <v>21.007193451875004</v>
      </c>
      <c r="D17" s="66">
        <v>23.771297853437503</v>
      </c>
      <c r="E17" s="65"/>
      <c r="F17" s="65"/>
      <c r="G17" s="65"/>
    </row>
    <row r="18" spans="1:7" ht="15.6" x14ac:dyDescent="0.3">
      <c r="A18" s="21">
        <v>12</v>
      </c>
      <c r="B18" s="66">
        <v>17.579703993937503</v>
      </c>
      <c r="C18" s="66">
        <v>21.283603892031248</v>
      </c>
      <c r="D18" s="66">
        <v>24.04770829359375</v>
      </c>
      <c r="E18" s="65"/>
      <c r="F18" s="65"/>
      <c r="G18" s="65"/>
    </row>
    <row r="19" spans="1:7" ht="15.6" x14ac:dyDescent="0.3">
      <c r="A19" s="21">
        <v>13</v>
      </c>
      <c r="B19" s="66">
        <v>17.634986081968751</v>
      </c>
      <c r="C19" s="66">
        <v>21.560014332187503</v>
      </c>
      <c r="D19" s="66">
        <v>24.324118733750002</v>
      </c>
      <c r="E19" s="65"/>
      <c r="F19" s="65"/>
      <c r="G19" s="65"/>
    </row>
    <row r="20" spans="1:7" ht="15.6" x14ac:dyDescent="0.3">
      <c r="A20" s="21">
        <v>14</v>
      </c>
      <c r="B20" s="66">
        <v>17.69026817</v>
      </c>
      <c r="C20" s="66">
        <v>21.836424772343751</v>
      </c>
      <c r="D20" s="66">
        <v>24.600529173906246</v>
      </c>
      <c r="E20" s="65"/>
      <c r="F20" s="65"/>
      <c r="G20" s="65"/>
    </row>
    <row r="21" spans="1:7" ht="15.6" x14ac:dyDescent="0.3">
      <c r="A21" s="21">
        <v>15</v>
      </c>
      <c r="B21" s="66">
        <v>17.745550258031251</v>
      </c>
      <c r="C21" s="66">
        <v>22.112835212499999</v>
      </c>
      <c r="D21" s="66">
        <v>24.876939614062501</v>
      </c>
      <c r="E21" s="65"/>
      <c r="F21" s="65"/>
      <c r="G21" s="65"/>
    </row>
    <row r="22" spans="1:7" ht="15.6" x14ac:dyDescent="0.3">
      <c r="A22" s="21">
        <v>16</v>
      </c>
      <c r="B22" s="66">
        <v>17.800832346062503</v>
      </c>
      <c r="C22" s="66">
        <v>22.389245652656253</v>
      </c>
      <c r="D22" s="66">
        <v>25.153350054218752</v>
      </c>
      <c r="E22" s="65"/>
      <c r="F22" s="65"/>
      <c r="G22" s="65"/>
    </row>
    <row r="23" spans="1:7" ht="15.6" x14ac:dyDescent="0.3">
      <c r="A23" s="21">
        <v>17</v>
      </c>
      <c r="B23" s="66">
        <v>17.856114434093751</v>
      </c>
      <c r="C23" s="66">
        <v>22.665656092812501</v>
      </c>
      <c r="D23" s="66">
        <v>25.429760494375</v>
      </c>
      <c r="E23" s="65"/>
      <c r="F23" s="65"/>
      <c r="G23" s="65"/>
    </row>
    <row r="24" spans="1:7" ht="15.6" x14ac:dyDescent="0.3">
      <c r="A24" s="21">
        <v>18</v>
      </c>
      <c r="B24" s="66">
        <v>17.911396522125003</v>
      </c>
      <c r="C24" s="66">
        <v>22.942066532968752</v>
      </c>
      <c r="D24" s="66">
        <v>25.706170934531251</v>
      </c>
      <c r="E24" s="65"/>
      <c r="F24" s="65"/>
      <c r="G24" s="65"/>
    </row>
    <row r="25" spans="1:7" ht="15.6" x14ac:dyDescent="0.3">
      <c r="A25" s="21">
        <v>19</v>
      </c>
      <c r="B25" s="66">
        <v>17.966678610156251</v>
      </c>
      <c r="C25" s="66">
        <v>23.218476973125</v>
      </c>
      <c r="D25" s="66">
        <v>25.982581374687502</v>
      </c>
      <c r="E25" s="65"/>
      <c r="F25" s="65"/>
      <c r="G25" s="65"/>
    </row>
    <row r="26" spans="1:7" ht="15.6" x14ac:dyDescent="0.3">
      <c r="A26" s="21">
        <v>20</v>
      </c>
      <c r="B26" s="66">
        <v>18.021960698187502</v>
      </c>
      <c r="C26" s="66">
        <v>23.494887413281255</v>
      </c>
      <c r="D26" s="66">
        <v>26.25899181484375</v>
      </c>
      <c r="E26" s="65"/>
      <c r="F26" s="65"/>
      <c r="G26" s="65"/>
    </row>
    <row r="27" spans="1:7" ht="15.6" x14ac:dyDescent="0.3">
      <c r="A27" s="21">
        <v>21</v>
      </c>
      <c r="B27" s="66">
        <v>18.077242786218743</v>
      </c>
      <c r="C27" s="66">
        <v>23.771297853437503</v>
      </c>
      <c r="D27" s="66">
        <v>26.535402255000005</v>
      </c>
      <c r="E27" s="65"/>
      <c r="F27" s="65"/>
      <c r="G27" s="65"/>
    </row>
    <row r="28" spans="1:7" ht="15.6" x14ac:dyDescent="0.3">
      <c r="A28" s="21">
        <v>22</v>
      </c>
      <c r="B28" s="66">
        <v>18.132524874249999</v>
      </c>
      <c r="C28" s="66">
        <v>24.04770829359375</v>
      </c>
      <c r="D28" s="66">
        <v>26.811812695156252</v>
      </c>
      <c r="E28" s="65"/>
      <c r="F28" s="65"/>
      <c r="G28" s="65"/>
    </row>
    <row r="29" spans="1:7" ht="15.6" x14ac:dyDescent="0.3">
      <c r="A29" s="21">
        <v>23</v>
      </c>
      <c r="B29" s="66">
        <v>18.18780696228125</v>
      </c>
      <c r="C29" s="66">
        <v>24.324118733750002</v>
      </c>
      <c r="D29" s="66">
        <v>27.0882231353125</v>
      </c>
      <c r="E29" s="65"/>
      <c r="F29" s="65"/>
      <c r="G29" s="65"/>
    </row>
    <row r="30" spans="1:7" ht="15.6" x14ac:dyDescent="0.3">
      <c r="A30" s="21">
        <v>24</v>
      </c>
      <c r="B30" s="66">
        <v>18.243089050312502</v>
      </c>
      <c r="C30" s="66">
        <v>24.600529173906246</v>
      </c>
      <c r="D30" s="66">
        <v>27.364633575468751</v>
      </c>
      <c r="E30" s="65"/>
      <c r="F30" s="65"/>
      <c r="G30" s="65"/>
    </row>
    <row r="31" spans="1:7" ht="15.6" x14ac:dyDescent="0.3">
      <c r="A31" s="21">
        <v>25</v>
      </c>
      <c r="B31" s="66">
        <v>18.29837113834375</v>
      </c>
      <c r="C31" s="66">
        <v>24.876939614062501</v>
      </c>
      <c r="D31" s="66">
        <v>27.641044015625003</v>
      </c>
      <c r="E31" s="65"/>
      <c r="F31" s="65"/>
      <c r="G31" s="65"/>
    </row>
    <row r="32" spans="1:7" ht="15.6" x14ac:dyDescent="0.3">
      <c r="A32" s="21">
        <v>26</v>
      </c>
      <c r="B32" s="66">
        <v>18.29837113834375</v>
      </c>
      <c r="C32" s="66">
        <v>24.876939614062501</v>
      </c>
      <c r="D32" s="66">
        <v>27.641044015625003</v>
      </c>
      <c r="E32" s="65"/>
      <c r="F32" s="65"/>
      <c r="G32" s="65"/>
    </row>
    <row r="33" spans="1:7" ht="15.6" x14ac:dyDescent="0.3">
      <c r="A33" s="21">
        <v>27</v>
      </c>
      <c r="B33" s="66">
        <v>18.29837113834375</v>
      </c>
      <c r="C33" s="66">
        <v>24.876939614062501</v>
      </c>
      <c r="D33" s="66">
        <v>27.641044015625003</v>
      </c>
      <c r="E33" s="65"/>
      <c r="F33" s="65"/>
      <c r="G33" s="65"/>
    </row>
    <row r="34" spans="1:7" ht="15.6" x14ac:dyDescent="0.3">
      <c r="A34" s="21">
        <v>28</v>
      </c>
      <c r="B34" s="66">
        <v>18.29837113834375</v>
      </c>
      <c r="C34" s="66">
        <v>24.876939614062501</v>
      </c>
      <c r="D34" s="66">
        <v>27.641044015625003</v>
      </c>
      <c r="E34" s="65"/>
      <c r="F34" s="65"/>
      <c r="G34" s="65"/>
    </row>
    <row r="35" spans="1:7" ht="15.6" x14ac:dyDescent="0.3">
      <c r="A35" s="21">
        <v>29</v>
      </c>
      <c r="B35" s="66">
        <v>18.29837113834375</v>
      </c>
      <c r="C35" s="66">
        <v>24.876939614062501</v>
      </c>
      <c r="D35" s="66">
        <v>27.641044015625003</v>
      </c>
      <c r="E35" s="65"/>
      <c r="F35" s="65"/>
      <c r="G35" s="65"/>
    </row>
    <row r="36" spans="1:7" ht="15.6" x14ac:dyDescent="0.3">
      <c r="A36" s="21">
        <v>30</v>
      </c>
      <c r="B36" s="66">
        <v>18.29837113834375</v>
      </c>
      <c r="C36" s="66">
        <v>24.876939614062501</v>
      </c>
      <c r="D36" s="66">
        <v>27.641044015625003</v>
      </c>
      <c r="E36" s="65"/>
      <c r="F36" s="65"/>
      <c r="G36" s="65"/>
    </row>
  </sheetData>
  <mergeCells count="3">
    <mergeCell ref="A3:D3"/>
    <mergeCell ref="A1:D1"/>
    <mergeCell ref="A2:D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sqref="A1:C1"/>
    </sheetView>
  </sheetViews>
  <sheetFormatPr defaultColWidth="9.109375" defaultRowHeight="14.4" x14ac:dyDescent="0.3"/>
  <cols>
    <col min="1" max="1" width="40.88671875" style="18" customWidth="1"/>
    <col min="2" max="3" width="15" style="18" customWidth="1"/>
    <col min="4" max="16384" width="9.109375" style="18"/>
  </cols>
  <sheetData>
    <row r="1" spans="1:3" ht="21" x14ac:dyDescent="0.4">
      <c r="A1" s="142" t="s">
        <v>51</v>
      </c>
      <c r="B1" s="142"/>
      <c r="C1" s="142"/>
    </row>
    <row r="2" spans="1:3" ht="15.6" x14ac:dyDescent="0.3">
      <c r="A2" s="141" t="s">
        <v>34</v>
      </c>
      <c r="B2" s="141"/>
      <c r="C2" s="141"/>
    </row>
    <row r="3" spans="1:3" ht="15.6" x14ac:dyDescent="0.3">
      <c r="A3" s="24" t="s">
        <v>52</v>
      </c>
      <c r="B3" s="24" t="s">
        <v>46</v>
      </c>
      <c r="C3" s="20" t="s">
        <v>47</v>
      </c>
    </row>
    <row r="4" spans="1:3" ht="15.6" x14ac:dyDescent="0.3">
      <c r="A4" s="19" t="s">
        <v>42</v>
      </c>
      <c r="B4" s="28">
        <v>53</v>
      </c>
      <c r="C4" s="27">
        <v>0.33</v>
      </c>
    </row>
    <row r="5" spans="1:3" ht="15.6" x14ac:dyDescent="0.3">
      <c r="A5" s="19" t="s">
        <v>43</v>
      </c>
      <c r="B5" s="28">
        <v>40</v>
      </c>
      <c r="C5" s="27">
        <v>0.11</v>
      </c>
    </row>
    <row r="6" spans="1:3" ht="15.6" x14ac:dyDescent="0.3">
      <c r="A6" s="19" t="s">
        <v>44</v>
      </c>
      <c r="B6" s="28">
        <v>35</v>
      </c>
      <c r="C6" s="28" t="s">
        <v>143</v>
      </c>
    </row>
    <row r="7" spans="1:3" ht="15.6" x14ac:dyDescent="0.3">
      <c r="A7" s="19" t="s">
        <v>45</v>
      </c>
      <c r="B7" s="28">
        <v>15</v>
      </c>
      <c r="C7" s="28" t="s">
        <v>143</v>
      </c>
    </row>
    <row r="8" spans="1:3" ht="15.6" x14ac:dyDescent="0.3">
      <c r="A8" s="19" t="s">
        <v>53</v>
      </c>
      <c r="B8" s="28">
        <v>53</v>
      </c>
      <c r="C8" s="36" t="s">
        <v>143</v>
      </c>
    </row>
    <row r="9" spans="1:3" ht="15.6" x14ac:dyDescent="0.3">
      <c r="A9" s="19" t="s">
        <v>54</v>
      </c>
      <c r="B9" s="28">
        <v>5</v>
      </c>
      <c r="C9" s="36" t="s">
        <v>143</v>
      </c>
    </row>
    <row r="10" spans="1:3" ht="15.6" x14ac:dyDescent="0.3">
      <c r="A10" s="19" t="s">
        <v>55</v>
      </c>
      <c r="B10" s="28">
        <v>5</v>
      </c>
      <c r="C10" s="36" t="s">
        <v>143</v>
      </c>
    </row>
    <row r="11" spans="1:3" ht="15.6" x14ac:dyDescent="0.3">
      <c r="A11" s="19" t="s">
        <v>56</v>
      </c>
      <c r="B11" s="28">
        <v>53</v>
      </c>
      <c r="C11" s="36" t="s">
        <v>143</v>
      </c>
    </row>
    <row r="12" spans="1:3" ht="15.6" x14ac:dyDescent="0.3">
      <c r="A12" s="19" t="s">
        <v>57</v>
      </c>
      <c r="B12" s="28">
        <v>53</v>
      </c>
      <c r="C12" s="36" t="s">
        <v>143</v>
      </c>
    </row>
    <row r="13" spans="1:3" ht="15.6" x14ac:dyDescent="0.3">
      <c r="A13" s="25" t="s">
        <v>58</v>
      </c>
      <c r="B13" s="28" t="s">
        <v>143</v>
      </c>
      <c r="C13" s="29">
        <v>8105.25</v>
      </c>
    </row>
    <row r="14" spans="1:3" ht="15.6" x14ac:dyDescent="0.3">
      <c r="A14" s="25" t="s">
        <v>198</v>
      </c>
      <c r="B14" s="28" t="s">
        <v>143</v>
      </c>
      <c r="C14" s="29">
        <v>4322.8</v>
      </c>
    </row>
    <row r="15" spans="1:3" ht="15.6" x14ac:dyDescent="0.3">
      <c r="A15" s="25" t="s">
        <v>59</v>
      </c>
      <c r="B15" s="36" t="s">
        <v>143</v>
      </c>
      <c r="C15" s="29">
        <v>8105.25</v>
      </c>
    </row>
    <row r="16" spans="1:3" ht="15.6" x14ac:dyDescent="0.3">
      <c r="A16" s="25" t="s">
        <v>60</v>
      </c>
      <c r="B16" s="36" t="s">
        <v>143</v>
      </c>
      <c r="C16" s="29">
        <v>4322.8</v>
      </c>
    </row>
    <row r="17" spans="1:3" ht="15.6" x14ac:dyDescent="0.3">
      <c r="A17" s="25" t="s">
        <v>61</v>
      </c>
      <c r="B17" s="36" t="s">
        <v>143</v>
      </c>
      <c r="C17" s="29">
        <v>8105.25</v>
      </c>
    </row>
    <row r="18" spans="1:3" ht="15.6" x14ac:dyDescent="0.3">
      <c r="A18" s="25" t="s">
        <v>62</v>
      </c>
      <c r="B18" s="36" t="s">
        <v>143</v>
      </c>
      <c r="C18" s="29">
        <v>4322.8</v>
      </c>
    </row>
    <row r="19" spans="1:3" ht="15.6" x14ac:dyDescent="0.3">
      <c r="A19" s="25" t="s">
        <v>63</v>
      </c>
      <c r="B19" s="36" t="s">
        <v>143</v>
      </c>
      <c r="C19" s="29">
        <v>8105.25</v>
      </c>
    </row>
    <row r="20" spans="1:3" ht="15.6" x14ac:dyDescent="0.3">
      <c r="A20" s="25" t="s">
        <v>64</v>
      </c>
      <c r="B20" s="28" t="s">
        <v>143</v>
      </c>
      <c r="C20" s="29">
        <v>3242.1</v>
      </c>
    </row>
    <row r="21" spans="1:3" ht="15.6" x14ac:dyDescent="0.3">
      <c r="A21" s="25" t="s">
        <v>65</v>
      </c>
      <c r="B21" s="28" t="s">
        <v>143</v>
      </c>
      <c r="C21" s="29">
        <v>1262.5</v>
      </c>
    </row>
    <row r="22" spans="1:3" ht="15.6" x14ac:dyDescent="0.3">
      <c r="A22" s="25" t="s">
        <v>66</v>
      </c>
      <c r="B22" s="36" t="s">
        <v>143</v>
      </c>
      <c r="C22" s="29">
        <v>2701.75</v>
      </c>
    </row>
    <row r="23" spans="1:3" ht="15.6" x14ac:dyDescent="0.3">
      <c r="A23" s="25" t="s">
        <v>67</v>
      </c>
      <c r="B23" s="36" t="s">
        <v>143</v>
      </c>
      <c r="C23" s="29">
        <v>1621.05</v>
      </c>
    </row>
    <row r="24" spans="1:3" ht="15.6" x14ac:dyDescent="0.3">
      <c r="A24" s="25" t="s">
        <v>68</v>
      </c>
      <c r="B24" s="36" t="s">
        <v>143</v>
      </c>
      <c r="C24" s="29">
        <v>1364</v>
      </c>
    </row>
    <row r="25" spans="1:3" ht="15.6" x14ac:dyDescent="0.3">
      <c r="A25" s="25" t="s">
        <v>69</v>
      </c>
      <c r="B25" s="36" t="s">
        <v>143</v>
      </c>
      <c r="C25" s="29">
        <v>2701.75</v>
      </c>
    </row>
    <row r="26" spans="1:3" ht="15.6" x14ac:dyDescent="0.3">
      <c r="A26" s="25" t="s">
        <v>70</v>
      </c>
      <c r="B26" s="36" t="s">
        <v>143</v>
      </c>
      <c r="C26" s="29">
        <v>1621.05</v>
      </c>
    </row>
    <row r="27" spans="1:3" ht="15.6" x14ac:dyDescent="0.3">
      <c r="A27" s="25" t="s">
        <v>71</v>
      </c>
      <c r="B27" s="28" t="s">
        <v>143</v>
      </c>
      <c r="C27" s="29">
        <v>1364</v>
      </c>
    </row>
    <row r="28" spans="1:3" ht="15.6" x14ac:dyDescent="0.3">
      <c r="A28" s="25" t="s">
        <v>72</v>
      </c>
      <c r="B28" s="28" t="s">
        <v>143</v>
      </c>
      <c r="C28" s="29">
        <v>2701.75</v>
      </c>
    </row>
    <row r="29" spans="1:3" ht="15.6" x14ac:dyDescent="0.3">
      <c r="A29" s="25" t="s">
        <v>73</v>
      </c>
      <c r="B29" s="36" t="s">
        <v>143</v>
      </c>
      <c r="C29" s="29">
        <v>2701.75</v>
      </c>
    </row>
    <row r="30" spans="1:3" ht="15.6" x14ac:dyDescent="0.3">
      <c r="A30" s="25" t="s">
        <v>74</v>
      </c>
      <c r="B30" s="36" t="s">
        <v>143</v>
      </c>
      <c r="C30" s="29">
        <v>1621.05</v>
      </c>
    </row>
    <row r="31" spans="1:3" ht="15.6" x14ac:dyDescent="0.3">
      <c r="A31" s="25" t="s">
        <v>199</v>
      </c>
      <c r="B31" s="36" t="s">
        <v>143</v>
      </c>
      <c r="C31" s="29">
        <v>2701.75</v>
      </c>
    </row>
    <row r="32" spans="1:3" ht="15.6" x14ac:dyDescent="0.3">
      <c r="A32" s="25" t="s">
        <v>75</v>
      </c>
      <c r="B32" s="36" t="s">
        <v>143</v>
      </c>
      <c r="C32" s="29">
        <v>1621.05</v>
      </c>
    </row>
    <row r="33" spans="1:3" ht="15.6" x14ac:dyDescent="0.3">
      <c r="A33" s="25" t="s">
        <v>76</v>
      </c>
      <c r="B33" s="36" t="s">
        <v>143</v>
      </c>
      <c r="C33" s="29">
        <v>2701.75</v>
      </c>
    </row>
    <row r="34" spans="1:3" ht="15.6" x14ac:dyDescent="0.3">
      <c r="A34" s="25" t="s">
        <v>77</v>
      </c>
      <c r="B34" s="28" t="s">
        <v>143</v>
      </c>
      <c r="C34" s="29">
        <v>1621.05</v>
      </c>
    </row>
    <row r="35" spans="1:3" ht="15.6" x14ac:dyDescent="0.3">
      <c r="A35" s="25" t="s">
        <v>78</v>
      </c>
      <c r="B35" s="28" t="s">
        <v>143</v>
      </c>
      <c r="C35" s="29">
        <v>2701.75</v>
      </c>
    </row>
    <row r="36" spans="1:3" ht="15.6" x14ac:dyDescent="0.3">
      <c r="A36" s="25" t="s">
        <v>79</v>
      </c>
      <c r="B36" s="36" t="s">
        <v>143</v>
      </c>
      <c r="C36" s="29">
        <v>1621.05</v>
      </c>
    </row>
    <row r="37" spans="1:3" ht="15.6" x14ac:dyDescent="0.3">
      <c r="A37" s="25" t="s">
        <v>80</v>
      </c>
      <c r="B37" s="36" t="s">
        <v>143</v>
      </c>
      <c r="C37" s="29">
        <v>2161.4</v>
      </c>
    </row>
    <row r="38" spans="1:3" ht="15.6" x14ac:dyDescent="0.3">
      <c r="A38" s="25" t="s">
        <v>81</v>
      </c>
      <c r="B38" s="36" t="s">
        <v>143</v>
      </c>
      <c r="C38" s="29">
        <v>1350.875</v>
      </c>
    </row>
    <row r="39" spans="1:3" ht="15.6" x14ac:dyDescent="0.3">
      <c r="A39" s="26" t="s">
        <v>82</v>
      </c>
      <c r="B39" s="36" t="s">
        <v>143</v>
      </c>
      <c r="C39" s="30">
        <v>2702</v>
      </c>
    </row>
    <row r="40" spans="1:3" ht="15.6" x14ac:dyDescent="0.3">
      <c r="A40" s="26" t="s">
        <v>83</v>
      </c>
      <c r="B40" s="36" t="s">
        <v>143</v>
      </c>
      <c r="C40" s="30">
        <v>1621</v>
      </c>
    </row>
    <row r="41" spans="1:3" ht="15.6" x14ac:dyDescent="0.3">
      <c r="A41" s="26" t="s">
        <v>84</v>
      </c>
      <c r="B41" s="28" t="s">
        <v>143</v>
      </c>
      <c r="C41" s="30">
        <v>2161.4</v>
      </c>
    </row>
    <row r="42" spans="1:3" ht="15.6" x14ac:dyDescent="0.3">
      <c r="A42" s="26" t="s">
        <v>85</v>
      </c>
      <c r="B42" s="28" t="s">
        <v>143</v>
      </c>
      <c r="C42" s="30">
        <v>810</v>
      </c>
    </row>
    <row r="43" spans="1:3" ht="15.6" x14ac:dyDescent="0.3">
      <c r="A43" s="26" t="s">
        <v>86</v>
      </c>
      <c r="B43" s="36" t="s">
        <v>143</v>
      </c>
      <c r="C43" s="30">
        <v>2161.4</v>
      </c>
    </row>
    <row r="44" spans="1:3" ht="15.6" x14ac:dyDescent="0.3">
      <c r="A44" s="25" t="s">
        <v>87</v>
      </c>
      <c r="B44" s="36" t="s">
        <v>143</v>
      </c>
      <c r="C44" s="29">
        <v>1350.875</v>
      </c>
    </row>
    <row r="45" spans="1:3" ht="15.6" x14ac:dyDescent="0.3">
      <c r="A45" s="25" t="s">
        <v>88</v>
      </c>
      <c r="B45" s="36" t="s">
        <v>143</v>
      </c>
      <c r="C45" s="29">
        <v>2161.4</v>
      </c>
    </row>
    <row r="46" spans="1:3" ht="15.6" x14ac:dyDescent="0.3">
      <c r="A46" s="26" t="s">
        <v>89</v>
      </c>
      <c r="B46" s="36" t="s">
        <v>143</v>
      </c>
      <c r="C46" s="30">
        <v>1351</v>
      </c>
    </row>
    <row r="47" spans="1:3" ht="15.6" x14ac:dyDescent="0.3">
      <c r="A47" s="26" t="s">
        <v>90</v>
      </c>
      <c r="B47" s="36" t="s">
        <v>143</v>
      </c>
      <c r="C47" s="30">
        <v>1621</v>
      </c>
    </row>
    <row r="48" spans="1:3" ht="15.6" x14ac:dyDescent="0.3">
      <c r="A48" s="26" t="s">
        <v>91</v>
      </c>
      <c r="B48" s="36" t="s">
        <v>143</v>
      </c>
      <c r="C48" s="30">
        <v>2701.75</v>
      </c>
    </row>
    <row r="49" spans="1:3" ht="15.6" x14ac:dyDescent="0.3">
      <c r="A49" s="26" t="s">
        <v>92</v>
      </c>
      <c r="B49" s="36" t="s">
        <v>143</v>
      </c>
      <c r="C49" s="31">
        <v>1000</v>
      </c>
    </row>
    <row r="50" spans="1:3" ht="15.6" x14ac:dyDescent="0.3">
      <c r="A50" s="26" t="s">
        <v>93</v>
      </c>
      <c r="B50" s="36" t="s">
        <v>143</v>
      </c>
      <c r="C50" s="30">
        <v>800</v>
      </c>
    </row>
    <row r="51" spans="1:3" ht="15.6" x14ac:dyDescent="0.3">
      <c r="A51" s="129" t="s">
        <v>94</v>
      </c>
      <c r="B51" s="83" t="s">
        <v>143</v>
      </c>
      <c r="C51" s="130">
        <v>9000</v>
      </c>
    </row>
    <row r="52" spans="1:3" ht="15.6" x14ac:dyDescent="0.3">
      <c r="A52" s="131"/>
      <c r="B52" s="132"/>
      <c r="C52" s="133"/>
    </row>
    <row r="53" spans="1:3" ht="15.6" x14ac:dyDescent="0.3">
      <c r="A53" s="26" t="s">
        <v>208</v>
      </c>
      <c r="B53" s="36" t="s">
        <v>143</v>
      </c>
      <c r="C53" s="30">
        <v>500</v>
      </c>
    </row>
    <row r="54" spans="1:3" ht="15.6" x14ac:dyDescent="0.3">
      <c r="A54" s="26" t="s">
        <v>209</v>
      </c>
      <c r="B54" s="36" t="s">
        <v>143</v>
      </c>
      <c r="C54" s="30">
        <v>7500</v>
      </c>
    </row>
    <row r="55" spans="1:3" ht="15.6" x14ac:dyDescent="0.3">
      <c r="A55" s="26" t="s">
        <v>210</v>
      </c>
      <c r="B55" s="36" t="s">
        <v>143</v>
      </c>
      <c r="C55" s="75">
        <v>3200</v>
      </c>
    </row>
    <row r="56" spans="1:3" ht="15.6" x14ac:dyDescent="0.3">
      <c r="A56" s="128"/>
      <c r="B56" s="43"/>
      <c r="C56" s="134"/>
    </row>
    <row r="57" spans="1:3" x14ac:dyDescent="0.3">
      <c r="A57" s="18" t="s">
        <v>98</v>
      </c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Certified Salary</vt:lpstr>
      <vt:lpstr>Substitute Salary</vt:lpstr>
      <vt:lpstr>Classified Director</vt:lpstr>
      <vt:lpstr>Classified Hourly</vt:lpstr>
      <vt:lpstr> Elementary Schools</vt:lpstr>
      <vt:lpstr>Exceptional Child Education</vt:lpstr>
      <vt:lpstr>Finance Dept.</vt:lpstr>
      <vt:lpstr>FRYSC Salary</vt:lpstr>
      <vt:lpstr>High School and District</vt:lpstr>
      <vt:lpstr>Instr. &amp; Special Program Dept.</vt:lpstr>
      <vt:lpstr>Middle Schools</vt:lpstr>
      <vt:lpstr>School Nutrition</vt:lpstr>
      <vt:lpstr>Superintendent</vt:lpstr>
      <vt:lpstr>Technology Dept.</vt:lpstr>
      <vt:lpstr>Transportation and Maintenance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Brady, Chris M</dc:creator>
  <cp:lastModifiedBy>Preston, Teresa M.</cp:lastModifiedBy>
  <cp:lastPrinted>2016-05-20T14:19:49Z</cp:lastPrinted>
  <dcterms:created xsi:type="dcterms:W3CDTF">2016-05-17T01:00:37Z</dcterms:created>
  <dcterms:modified xsi:type="dcterms:W3CDTF">2016-05-23T21:28:48Z</dcterms:modified>
  <cp:contentStatus/>
</cp:coreProperties>
</file>