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0" windowWidth="12120" windowHeight="12720" activeTab="0"/>
  </bookViews>
  <sheets>
    <sheet name="Sheet1" sheetId="1" r:id="rId1"/>
    <sheet name="Sheet2" sheetId="2" r:id="rId2"/>
    <sheet name="Sheet3" sheetId="3" r:id="rId3"/>
  </sheets>
  <externalReferences>
    <externalReference r:id="rId6"/>
  </externalReferences>
  <definedNames/>
  <calcPr fullCalcOnLoad="1"/>
</workbook>
</file>

<file path=xl/comments1.xml><?xml version="1.0" encoding="utf-8"?>
<comments xmlns="http://schemas.openxmlformats.org/spreadsheetml/2006/main">
  <authors>
    <author>Saint-Aignan, Anne - Division of District Support</author>
  </authors>
  <commentList>
    <comment ref="M7" authorId="0">
      <text>
        <r>
          <rPr>
            <b/>
            <sz val="9"/>
            <rFont val="Tahoma"/>
            <family val="2"/>
          </rPr>
          <t>KDE comments are shown in red for clarity during review; once Amendment has been finalized, all Amendment language should be in bold red type on the final DFP.</t>
        </r>
        <r>
          <rPr>
            <sz val="9"/>
            <rFont val="Tahoma"/>
            <family val="2"/>
          </rPr>
          <t xml:space="preserve">
</t>
        </r>
      </text>
    </comment>
    <comment ref="M22" authorId="0">
      <text>
        <r>
          <rPr>
            <b/>
            <sz val="9"/>
            <rFont val="Tahoma"/>
            <family val="2"/>
          </rPr>
          <t xml:space="preserve">How were enrollment and capcity numbers calculated? 
</t>
        </r>
        <r>
          <rPr>
            <sz val="9"/>
            <rFont val="Tahoma"/>
            <family val="2"/>
          </rPr>
          <t xml:space="preserve">
</t>
        </r>
      </text>
    </comment>
    <comment ref="M157" authorId="0">
      <text>
        <r>
          <rPr>
            <b/>
            <sz val="9"/>
            <rFont val="Tahoma"/>
            <family val="2"/>
          </rPr>
          <t>Provide A/E estimates confirming this total project cost est.</t>
        </r>
        <r>
          <rPr>
            <sz val="9"/>
            <rFont val="Tahoma"/>
            <family val="2"/>
          </rPr>
          <t xml:space="preserve">
</t>
        </r>
      </text>
    </comment>
    <comment ref="C157" authorId="0">
      <text>
        <r>
          <rPr>
            <b/>
            <sz val="9"/>
            <rFont val="Tahoma"/>
            <family val="2"/>
          </rPr>
          <t>Please submit a program of spaces that will be at Burkhead with this revision.  If alternative 7-12 center, provide comparison of proposed program and spaces with KDE model program for alternative schools.</t>
        </r>
        <r>
          <rPr>
            <sz val="9"/>
            <rFont val="Tahoma"/>
            <family val="2"/>
          </rPr>
          <t xml:space="preserve">
</t>
        </r>
      </text>
    </comment>
    <comment ref="K158" authorId="0">
      <text>
        <r>
          <rPr>
            <b/>
            <sz val="9"/>
            <rFont val="Tahoma"/>
            <family val="2"/>
          </rPr>
          <t>Note: All priority one projects must be completed in order to utilize SFCC funding for projects in priority two.</t>
        </r>
        <r>
          <rPr>
            <sz val="9"/>
            <rFont val="Tahoma"/>
            <family val="2"/>
          </rPr>
          <t xml:space="preserve">
</t>
        </r>
      </text>
    </comment>
  </commentList>
</comments>
</file>

<file path=xl/sharedStrings.xml><?xml version="1.0" encoding="utf-8"?>
<sst xmlns="http://schemas.openxmlformats.org/spreadsheetml/2006/main" count="416" uniqueCount="214">
  <si>
    <t>PLAN OF SCHOOL ORGANIZATION</t>
  </si>
  <si>
    <t>1.</t>
  </si>
  <si>
    <t>Current Plan</t>
  </si>
  <si>
    <t>2.</t>
  </si>
  <si>
    <t>Long Range Plan</t>
  </si>
  <si>
    <t>SCHOOL CENTERS</t>
  </si>
  <si>
    <t>Secondary</t>
  </si>
  <si>
    <t>a.</t>
  </si>
  <si>
    <t>b.</t>
  </si>
  <si>
    <t>Middle</t>
  </si>
  <si>
    <t>3.</t>
  </si>
  <si>
    <t>Elementary</t>
  </si>
  <si>
    <t>c.</t>
  </si>
  <si>
    <t>d.</t>
  </si>
  <si>
    <t>e.</t>
  </si>
  <si>
    <t>f.</t>
  </si>
  <si>
    <t>g.</t>
  </si>
  <si>
    <t>1a.</t>
  </si>
  <si>
    <t>Construct:</t>
  </si>
  <si>
    <t>New Elementary School</t>
  </si>
  <si>
    <t>2a.</t>
  </si>
  <si>
    <t>1c.</t>
  </si>
  <si>
    <t>administrative areas, auditoriums, and gymnasiums.</t>
  </si>
  <si>
    <t>2c.</t>
  </si>
  <si>
    <t>4.</t>
  </si>
  <si>
    <t>5.</t>
  </si>
  <si>
    <t>CAPITAL CONSTRUCTION PRIORITIES (Regardless of Schedule)</t>
  </si>
  <si>
    <t>projects constructed in phases.</t>
  </si>
  <si>
    <r>
      <t>New construction</t>
    </r>
    <r>
      <rPr>
        <sz val="8"/>
        <rFont val="Times New Roman"/>
        <family val="1"/>
      </rPr>
      <t xml:space="preserve"> to meet student capacity; further implementation of established programs; or complete approved </t>
    </r>
  </si>
  <si>
    <r>
      <t>Major renovation/additions of educational facilities;</t>
    </r>
    <r>
      <rPr>
        <sz val="8"/>
        <rFont val="Times New Roman"/>
        <family val="1"/>
      </rPr>
      <t xml:space="preserve"> including expansions, kitchens, cafeterias, libraries, </t>
    </r>
  </si>
  <si>
    <r>
      <t>Management support areas;</t>
    </r>
    <r>
      <rPr>
        <sz val="8"/>
        <rFont val="Times New Roman"/>
        <family val="1"/>
      </rPr>
      <t xml:space="preserve"> Construct, acquisition, or renovation of central offices, bus garages, or central stores</t>
    </r>
  </si>
  <si>
    <r>
      <t>Discretionary Construction Projects;</t>
    </r>
    <r>
      <rPr>
        <sz val="8"/>
        <rFont val="Times New Roman"/>
        <family val="1"/>
      </rPr>
      <t xml:space="preserve"> Functional Centers; Improvements by new construction or renovation. </t>
    </r>
  </si>
  <si>
    <t xml:space="preserve">Permanent </t>
  </si>
  <si>
    <t>9-12 Center</t>
  </si>
  <si>
    <t>6-8 Center</t>
  </si>
  <si>
    <t>PS-5 Center</t>
  </si>
  <si>
    <t>Status</t>
  </si>
  <si>
    <t>Organization</t>
  </si>
  <si>
    <t>Cost Est.</t>
  </si>
  <si>
    <t>Estimated Costs of these projects will not be included in the FACILITY NEEDS ASSESSMENT TOTAL.</t>
  </si>
  <si>
    <t>sf.</t>
  </si>
  <si>
    <t>Eff. %</t>
  </si>
  <si>
    <t>Central Bus Garage</t>
  </si>
  <si>
    <t>DISTRICT NEED</t>
  </si>
  <si>
    <t>HARDIN COUNTY SCHOOLS DISTRICT FACILITIES PLAN</t>
  </si>
  <si>
    <t>PS-5, 6-8, 9-12</t>
  </si>
  <si>
    <t>(Formerly Brown Street School)</t>
  </si>
  <si>
    <t xml:space="preserve">Central Hardin High School   </t>
  </si>
  <si>
    <t xml:space="preserve">North Hardin High School           </t>
  </si>
  <si>
    <t>John Hardin High School</t>
  </si>
  <si>
    <t>Brown Street Alternative Educ. School</t>
  </si>
  <si>
    <t>7-12 Center</t>
  </si>
  <si>
    <t xml:space="preserve">Bluegrass Middle School                  </t>
  </si>
  <si>
    <t xml:space="preserve">East Hardin Middle School            </t>
  </si>
  <si>
    <t xml:space="preserve">James T. Alton Middle School           </t>
  </si>
  <si>
    <t xml:space="preserve">West Hardin Middle School               </t>
  </si>
  <si>
    <t>h.</t>
  </si>
  <si>
    <t>j.</t>
  </si>
  <si>
    <t>l.</t>
  </si>
  <si>
    <t xml:space="preserve">Vine Grove Elementary School         </t>
  </si>
  <si>
    <t xml:space="preserve">Woodland Elementary School               </t>
  </si>
  <si>
    <t xml:space="preserve">Howevalley Elementary School         </t>
  </si>
  <si>
    <t>Lakewood Elementary School</t>
  </si>
  <si>
    <t xml:space="preserve">Lincoln Trail Elementary School    </t>
  </si>
  <si>
    <t xml:space="preserve">Meadow View Elementary School     </t>
  </si>
  <si>
    <t xml:space="preserve">New Highland Elementary School      </t>
  </si>
  <si>
    <t xml:space="preserve">Rineyville Elementary School            </t>
  </si>
  <si>
    <t>Creekside Elementary School</t>
  </si>
  <si>
    <t>Administrative Suite</t>
  </si>
  <si>
    <t xml:space="preserve">G. C. Burkhead Elementary School    </t>
  </si>
  <si>
    <t>East Hardin Middle School</t>
  </si>
  <si>
    <t xml:space="preserve">Meadow View Elementary School    </t>
  </si>
  <si>
    <t xml:space="preserve">New Highland Elementary School    </t>
  </si>
  <si>
    <t>6.</t>
  </si>
  <si>
    <t>James. T. Alton Middle School</t>
  </si>
  <si>
    <t>7.</t>
  </si>
  <si>
    <t xml:space="preserve">Vine Grove Elementary School    </t>
  </si>
  <si>
    <t>Bluegrass Middle School</t>
  </si>
  <si>
    <t>Administrative Addition</t>
  </si>
  <si>
    <t>West Hardin Middle School</t>
  </si>
  <si>
    <t>done in 2004</t>
  </si>
  <si>
    <t>Brown Street Alternate Educational Center</t>
  </si>
  <si>
    <t>Central Hardin High School</t>
  </si>
  <si>
    <t>Mulberry Helm Alternative High School</t>
  </si>
  <si>
    <t>Aquatic Center</t>
  </si>
  <si>
    <t>New pool facility for the entire district for use by all of the district's swim teams.</t>
  </si>
  <si>
    <t>Buildings and Grounds Facility</t>
  </si>
  <si>
    <t>Minor</t>
  </si>
  <si>
    <t>Food Service Building</t>
  </si>
  <si>
    <t>Minor Renovation to include;  ADA access and code compliance.</t>
  </si>
  <si>
    <t>1986 too new</t>
  </si>
  <si>
    <t>1990 too new</t>
  </si>
  <si>
    <t>do we really want to spend $3 mil for 100 kids?</t>
  </si>
  <si>
    <t>Façade done in 2005, sue them! Move to discretionary</t>
  </si>
  <si>
    <t>8.</t>
  </si>
  <si>
    <t xml:space="preserve">Heartland Elementary School         </t>
  </si>
  <si>
    <t>i.</t>
  </si>
  <si>
    <t>k.</t>
  </si>
  <si>
    <t xml:space="preserve">Radcliff Elementary School                      </t>
  </si>
  <si>
    <t>North Middle School</t>
  </si>
  <si>
    <t>1b.</t>
  </si>
  <si>
    <t>.</t>
  </si>
  <si>
    <t>North Park Elementary</t>
  </si>
  <si>
    <t xml:space="preserve">Major Renovation to include; ADA access, doors frames and hardware, roof replacement, interior finishes and accessories and HVAC replacement. fire alarm, site improvements, asphalt paving </t>
  </si>
  <si>
    <t>Major Renovation to include; HVAC replacement, interior finishes &amp; accessories, doors, frames and hardware, ADA access, fire alarm, suppression and annunciation, site improvements, asphalt paving.</t>
  </si>
  <si>
    <t>Minor Renovation to include; building façade, cafeteria HVAC unit and roof replacement.</t>
  </si>
  <si>
    <t xml:space="preserve">600 Student capacity on a campus of North Middle School </t>
  </si>
  <si>
    <t xml:space="preserve">600 Student capacity on a site to be determined, in lieu of building additions on sites who currently fall under K.D.O.E minimums/remove mobile units </t>
  </si>
  <si>
    <t>Minor Renovation to include:  ADA compliance, Life Safety, Plumbing, Electrical , Mechanical (Unrenovated portion)</t>
  </si>
  <si>
    <t xml:space="preserve">Minor Renovation to include; façade of building, roof replacement. </t>
  </si>
  <si>
    <t>New Middle School</t>
  </si>
  <si>
    <t xml:space="preserve">750 Student capacity on a site to be determined, in lieu of building additions on sites who currently fall under K.D.O.E minimums/remove mobile units </t>
  </si>
  <si>
    <t>CAPITAL CONSTRUCTION PRIORITIES (Schedule within the 2011-2012 Biennium)</t>
  </si>
  <si>
    <t>CAPITAL CONSTRUCTION PRIORITIES (Schedule after the 2012 Biennium)</t>
  </si>
  <si>
    <t>or replace deteriorated facilities</t>
  </si>
  <si>
    <t xml:space="preserve">North Park Elementary School                   </t>
  </si>
  <si>
    <t xml:space="preserve">consolidate schools; or replace deteriorated facilities </t>
  </si>
  <si>
    <r>
      <t>New construction</t>
    </r>
    <r>
      <rPr>
        <sz val="8"/>
        <rFont val="Times New Roman"/>
        <family val="1"/>
      </rPr>
      <t xml:space="preserve"> to replace inadequate spaces; expand existing or new buildings for educational purposes; </t>
    </r>
  </si>
  <si>
    <t xml:space="preserve">G.C. Burkhead </t>
  </si>
  <si>
    <t>Central Office Annex Facility (Unrenovated portion)</t>
  </si>
  <si>
    <t>Minor renovation to include: ADA compliance, Life Safety, Pavement, Lighting and Mechanical.</t>
  </si>
  <si>
    <t>Needs update after A/E $ are updated</t>
  </si>
  <si>
    <t>This may not be needed?</t>
  </si>
  <si>
    <t>KBE APPROVAL DATE: OCTOBER 2011</t>
  </si>
  <si>
    <t>North Hardin High School (77,501 sf. completed)</t>
  </si>
  <si>
    <t>Transitional</t>
  </si>
  <si>
    <t xml:space="preserve">to become a </t>
  </si>
  <si>
    <t>ATC Center</t>
  </si>
  <si>
    <t>n/a</t>
  </si>
  <si>
    <t>Kitchen Addition</t>
  </si>
  <si>
    <t>Cafeteria Addition</t>
  </si>
  <si>
    <t>cap</t>
  </si>
  <si>
    <t>Major Renovation to include;  roof replacement, ADA access and code compliance, site improvements, asphalt paving, additional warehouse space.</t>
  </si>
  <si>
    <t>606/671</t>
  </si>
  <si>
    <t>1774/1047</t>
  </si>
  <si>
    <t>547/600</t>
  </si>
  <si>
    <t>718/815</t>
  </si>
  <si>
    <t>828/746</t>
  </si>
  <si>
    <t>247/293</t>
  </si>
  <si>
    <t>648/616</t>
  </si>
  <si>
    <t>1073/967</t>
  </si>
  <si>
    <t>654/600</t>
  </si>
  <si>
    <t>544/557</t>
  </si>
  <si>
    <t>472/525</t>
  </si>
  <si>
    <t>35</t>
  </si>
  <si>
    <t>640/514</t>
  </si>
  <si>
    <t>1371/1367</t>
  </si>
  <si>
    <t>576/600</t>
  </si>
  <si>
    <t>386/500</t>
  </si>
  <si>
    <t>434/525</t>
  </si>
  <si>
    <t>583/579</t>
  </si>
  <si>
    <t>470/575</t>
  </si>
  <si>
    <t>8% proj</t>
  </si>
  <si>
    <t>proj enroll exceeds cap by 35%</t>
  </si>
  <si>
    <t>proj enroll exceeds cap by 3%</t>
  </si>
  <si>
    <t>proj enroll exceeds cap by 32%</t>
  </si>
  <si>
    <t>620/685</t>
  </si>
  <si>
    <t xml:space="preserve">Major Renovation to include; site improvements, asphalt paving electrical and lighting, plumbing,. </t>
  </si>
  <si>
    <t>Renovated into Career and Technical Education/KY Tech Area Technology Center and Alternative Education. Major Renovation to include; roof replacement, doors, hardware and windows, interior finishes and accessories, HVAC replacement, electrical and lighting, plumbing, fire protection and annunciation systems, ADA accessibility, site improvements, asphalt paving.  Renovation of existing building to include the following: Administrative Area (500 sf.), Business Educ. Lab  (1,600 sf.), Business Education Classroom (900 sf.), Health Services/Allied Health Lab (1,280 sf.), Health Service/Allied Health (900 sf.), Auto Tech. Suite (3,000 sf.), Auto Tech Classroom (750 sf.), Drafting Lab (1,800 sf.) and Drafting Classroom (750 sf.)</t>
  </si>
  <si>
    <t>2b.</t>
  </si>
  <si>
    <r>
      <t xml:space="preserve">2011 EOY </t>
    </r>
    <r>
      <rPr>
        <b/>
        <u val="single"/>
        <sz val="9"/>
        <rFont val="Times New Roman"/>
        <family val="1"/>
      </rPr>
      <t xml:space="preserve">Enrollment </t>
    </r>
    <r>
      <rPr>
        <b/>
        <sz val="9"/>
        <rFont val="Times New Roman"/>
        <family val="1"/>
      </rPr>
      <t>Capacity</t>
    </r>
  </si>
  <si>
    <t>Phased Construction Major Renovation to include; roof replacement, doors, hardware and windows, interior finishes and accessories, HVAC replacement, electrical and lighting, plumbing, fire protection and annunciation systems, ADA accessibility, site improvements, asphalt paving.</t>
  </si>
  <si>
    <t>Phased Construction Major Renovation to include; doors, frames and hardware, windows, roof replacement, interior finishes and accessories, HVAC replacement, electric, plumbing, ADA access, fire alarm, suppression and annunciation, site improvements, asphalt paving.</t>
  </si>
  <si>
    <t>Major Renovation to include; doors, frames and hardware, windows, roof replacement, interior finishes and accessories, electric, plumbing, ADA access, fire alarm, suppression and annunciation, interior walls, site improvements, asphalt paving.</t>
  </si>
  <si>
    <r>
      <t xml:space="preserve">New Construction </t>
    </r>
    <r>
      <rPr>
        <sz val="8"/>
        <rFont val="Times New Roman"/>
        <family val="1"/>
      </rPr>
      <t>to replace inadequate spaces, expand existing or new buildings for educational purposes; consolidate schools,</t>
    </r>
  </si>
  <si>
    <t>Major Renovation to include; doors, frames and hardware, roof replacement, interior finishes and accessories, electric, plumbing, ADA access, fire alarm, suppression and annunciation, site improvements, asphalt paving.</t>
  </si>
  <si>
    <t>Major Renovation to include; doors, frames and hardware, roof replacement, interior finishes and accessories, electric, plumbing, ADA access, fire alarm, suppression and annunciation, HVAC, site improvements, asphalt paving.</t>
  </si>
  <si>
    <t>76/150</t>
  </si>
  <si>
    <t>458/600</t>
  </si>
  <si>
    <t>Major Renovation of the 1956 portion of the building to include; doors, frames and hardware, windows, interior finishes and accessories, electric, plumbing, ADA access, fire alarm, suppression and annunciation, site improvements, asphalt paving.</t>
  </si>
  <si>
    <t>Major Renovation to include; HVAC replacement, fire protection and annunciation systems, ADA accessibility.</t>
  </si>
  <si>
    <t>Major Renovation to include; roof replacement and HVAC replacement, fire alarm, suppression and annunciation ADA accessibility.</t>
  </si>
  <si>
    <t>Auto Tech. Suite</t>
  </si>
  <si>
    <t>Auto Tech. Classroom</t>
  </si>
  <si>
    <t>Eng. Tech. Educ.</t>
  </si>
  <si>
    <t>Eng. Tech. Educ. Clrm.</t>
  </si>
  <si>
    <t xml:space="preserve">New Hardin County Career and Technical Education Center </t>
  </si>
  <si>
    <t>Facility to be constructed on a new site.</t>
  </si>
  <si>
    <t>Health Science Lab</t>
  </si>
  <si>
    <t>Health Science Clrm.</t>
  </si>
  <si>
    <t>Health Science Office</t>
  </si>
  <si>
    <t>Project Lead the Way</t>
  </si>
  <si>
    <t>Engineering Office</t>
  </si>
  <si>
    <t>Welding and Industrial Maintenance Tech</t>
  </si>
  <si>
    <t>Welding/Ind. Main. Lab</t>
  </si>
  <si>
    <t>Welding/Ind. Main. Clrm.</t>
  </si>
  <si>
    <t>Welding/Ind. Main. Office</t>
  </si>
  <si>
    <t>Culinary Arts</t>
  </si>
  <si>
    <t>Culinary Arts Classroom</t>
  </si>
  <si>
    <t>Presentation Kitchen/Stor.</t>
  </si>
  <si>
    <t xml:space="preserve">Transportation, Distribution, and Logistics </t>
  </si>
  <si>
    <t>Culinary Arts Office</t>
  </si>
  <si>
    <t>Auto Tech. Office</t>
  </si>
  <si>
    <t>Media Arts and Communications</t>
  </si>
  <si>
    <t>Media Arts Lab</t>
  </si>
  <si>
    <t>Media Arts Clrm.</t>
  </si>
  <si>
    <t>Media Arts Office</t>
  </si>
  <si>
    <t>Core Classroom and Early College Space</t>
  </si>
  <si>
    <t>to be deleted</t>
  </si>
  <si>
    <t>Standard Classrooms</t>
  </si>
  <si>
    <t>Administrative Area</t>
  </si>
  <si>
    <t>Finding No. 1 - approved 3/1/13; changes noted in bold type.</t>
  </si>
  <si>
    <r>
      <t xml:space="preserve">KDE "SHELL" RESUBMISSION DATE: 7/18/11 revision sent with comments 7/28/11  template sent 1/25/13 </t>
    </r>
    <r>
      <rPr>
        <b/>
        <sz val="8"/>
        <color indexed="9"/>
        <rFont val="Times New Roman"/>
        <family val="1"/>
      </rPr>
      <t>(delete following Hearing)</t>
    </r>
  </si>
  <si>
    <r>
      <rPr>
        <b/>
        <sz val="10"/>
        <rFont val="Times New Roman"/>
        <family val="1"/>
      </rPr>
      <t xml:space="preserve">600 </t>
    </r>
    <r>
      <rPr>
        <sz val="10"/>
        <rFont val="Times New Roman"/>
        <family val="1"/>
      </rPr>
      <t>Student capacity on a new site to be determined in the vicinity of Howevalley-Cecilia Area to replace Howevalley Elementary School and relieve overcrowding due to BRAC</t>
    </r>
  </si>
  <si>
    <r>
      <rPr>
        <b/>
        <sz val="10"/>
        <rFont val="Times New Roman"/>
        <family val="1"/>
      </rPr>
      <t>750</t>
    </r>
    <r>
      <rPr>
        <sz val="10"/>
        <rFont val="Times New Roman"/>
        <family val="1"/>
      </rPr>
      <t xml:space="preserve"> Student capacity on a new site to be determined to replace G.C. Burkhead's renovation into a career voc/technical center and alternative programs.</t>
    </r>
  </si>
  <si>
    <t>149/746</t>
  </si>
  <si>
    <t>(Move to Secondary Centers)</t>
  </si>
  <si>
    <t>9</t>
  </si>
  <si>
    <r>
      <t>To be declared as surplus and sold</t>
    </r>
    <r>
      <rPr>
        <sz val="10"/>
        <color indexed="10"/>
        <rFont val="Times New Roman"/>
        <family val="1"/>
      </rPr>
      <t>.</t>
    </r>
    <r>
      <rPr>
        <strike/>
        <sz val="10"/>
        <rFont val="Times New Roman"/>
        <family val="1"/>
      </rPr>
      <t xml:space="preserve"> once GC Burkhead is renovated to a Vocational Education and Alternative Education Center.</t>
    </r>
  </si>
  <si>
    <r>
      <rPr>
        <sz val="10"/>
        <color indexed="10"/>
        <rFont val="Times New Roman"/>
        <family val="1"/>
      </rPr>
      <t>To be declared as surplus and sold.</t>
    </r>
    <r>
      <rPr>
        <strike/>
        <sz val="10"/>
        <color indexed="10"/>
        <rFont val="Times New Roman"/>
        <family val="1"/>
      </rPr>
      <t xml:space="preserve"> </t>
    </r>
  </si>
  <si>
    <t>WAIVER APPROVED MARCH 2015</t>
  </si>
  <si>
    <t>Amendment No. 1</t>
  </si>
  <si>
    <t>Note: Proposed changes noted in bold, red print</t>
  </si>
  <si>
    <t>REVIEWED BY KDE DECEMBER 11, 2015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</si>
</sst>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96">
    <font>
      <sz val="10"/>
      <name val="Arial"/>
      <family val="0"/>
    </font>
    <font>
      <sz val="11"/>
      <color indexed="8"/>
      <name val="Calibri"/>
      <family val="2"/>
    </font>
    <font>
      <b/>
      <sz val="9"/>
      <name val="Times New Roman"/>
      <family val="1"/>
    </font>
    <font>
      <sz val="12"/>
      <name val="Times New Roman"/>
      <family val="1"/>
    </font>
    <font>
      <b/>
      <sz val="14"/>
      <name val="Times New Roman"/>
      <family val="1"/>
    </font>
    <font>
      <b/>
      <sz val="11"/>
      <name val="Times New Roman"/>
      <family val="1"/>
    </font>
    <font>
      <sz val="11"/>
      <name val="Times New Roman"/>
      <family val="1"/>
    </font>
    <font>
      <sz val="10"/>
      <name val="Times New Roman"/>
      <family val="1"/>
    </font>
    <font>
      <b/>
      <sz val="10"/>
      <name val="Times New Roman"/>
      <family val="1"/>
    </font>
    <font>
      <sz val="8"/>
      <name val="Times New Roman"/>
      <family val="1"/>
    </font>
    <font>
      <sz val="10"/>
      <color indexed="10"/>
      <name val="Times New Roman"/>
      <family val="1"/>
    </font>
    <font>
      <b/>
      <sz val="10"/>
      <color indexed="10"/>
      <name val="Times New Roman"/>
      <family val="1"/>
    </font>
    <font>
      <sz val="12"/>
      <color indexed="9"/>
      <name val="Times New Roman"/>
      <family val="1"/>
    </font>
    <font>
      <sz val="11"/>
      <color indexed="9"/>
      <name val="Times New Roman"/>
      <family val="1"/>
    </font>
    <font>
      <sz val="10"/>
      <color indexed="9"/>
      <name val="Times New Roman"/>
      <family val="1"/>
    </font>
    <font>
      <b/>
      <sz val="10"/>
      <color indexed="9"/>
      <name val="Times New Roman"/>
      <family val="1"/>
    </font>
    <font>
      <b/>
      <sz val="11"/>
      <color indexed="9"/>
      <name val="Times New Roman"/>
      <family val="1"/>
    </font>
    <font>
      <sz val="10"/>
      <color indexed="12"/>
      <name val="Times New Roman"/>
      <family val="1"/>
    </font>
    <font>
      <sz val="12"/>
      <color indexed="10"/>
      <name val="Times New Roman"/>
      <family val="1"/>
    </font>
    <font>
      <sz val="11"/>
      <color indexed="10"/>
      <name val="Times New Roman"/>
      <family val="1"/>
    </font>
    <font>
      <b/>
      <sz val="11"/>
      <color indexed="10"/>
      <name val="Times New Roman"/>
      <family val="1"/>
    </font>
    <font>
      <b/>
      <i/>
      <sz val="10"/>
      <name val="Times New Roman"/>
      <family val="1"/>
    </font>
    <font>
      <b/>
      <i/>
      <sz val="12"/>
      <name val="Times New Roman"/>
      <family val="1"/>
    </font>
    <font>
      <b/>
      <i/>
      <sz val="10"/>
      <color indexed="9"/>
      <name val="Times New Roman"/>
      <family val="1"/>
    </font>
    <font>
      <b/>
      <i/>
      <sz val="10"/>
      <color indexed="10"/>
      <name val="Times New Roman"/>
      <family val="1"/>
    </font>
    <font>
      <b/>
      <i/>
      <sz val="12"/>
      <color indexed="9"/>
      <name val="Times New Roman"/>
      <family val="1"/>
    </font>
    <font>
      <b/>
      <i/>
      <sz val="12"/>
      <color indexed="10"/>
      <name val="Times New Roman"/>
      <family val="1"/>
    </font>
    <font>
      <b/>
      <u val="single"/>
      <sz val="9"/>
      <name val="Times New Roman"/>
      <family val="1"/>
    </font>
    <font>
      <b/>
      <sz val="8"/>
      <color indexed="9"/>
      <name val="Times New Roman"/>
      <family val="1"/>
    </font>
    <font>
      <b/>
      <strike/>
      <sz val="10"/>
      <name val="Times New Roman"/>
      <family val="1"/>
    </font>
    <font>
      <b/>
      <sz val="8"/>
      <name val="Times New Roman"/>
      <family val="1"/>
    </font>
    <font>
      <strike/>
      <sz val="10"/>
      <name val="Times New Roman"/>
      <family val="1"/>
    </font>
    <font>
      <strike/>
      <sz val="10"/>
      <color indexed="10"/>
      <name val="Times New Roman"/>
      <family val="1"/>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Times New Roman"/>
      <family val="1"/>
    </font>
    <font>
      <i/>
      <sz val="8"/>
      <color indexed="9"/>
      <name val="Times New Roman"/>
      <family val="1"/>
    </font>
    <font>
      <b/>
      <i/>
      <sz val="8"/>
      <color indexed="9"/>
      <name val="Times New Roman"/>
      <family val="1"/>
    </font>
    <font>
      <b/>
      <strike/>
      <sz val="10"/>
      <color indexed="10"/>
      <name val="Times New Roman"/>
      <family val="1"/>
    </font>
    <font>
      <b/>
      <strike/>
      <sz val="8"/>
      <color indexed="10"/>
      <name val="Times New Roman"/>
      <family val="1"/>
    </font>
    <font>
      <sz val="9"/>
      <color indexed="9"/>
      <name val="Times New Roman"/>
      <family val="1"/>
    </font>
    <font>
      <sz val="8"/>
      <color indexed="10"/>
      <name val="Times New Roman"/>
      <family val="1"/>
    </font>
    <font>
      <b/>
      <sz val="9"/>
      <color indexed="10"/>
      <name val="Times New Roman"/>
      <family val="1"/>
    </font>
    <font>
      <b/>
      <sz val="12"/>
      <color indexed="10"/>
      <name val="Times New Roman"/>
      <family val="1"/>
    </font>
    <font>
      <b/>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Times New Roman"/>
      <family val="1"/>
    </font>
    <font>
      <sz val="10"/>
      <color rgb="FF0000CC"/>
      <name val="Times New Roman"/>
      <family val="1"/>
    </font>
    <font>
      <sz val="10"/>
      <color rgb="FFFF0000"/>
      <name val="Times New Roman"/>
      <family val="1"/>
    </font>
    <font>
      <b/>
      <sz val="10"/>
      <color rgb="FFFF0000"/>
      <name val="Times New Roman"/>
      <family val="1"/>
    </font>
    <font>
      <strike/>
      <sz val="10"/>
      <color rgb="FFFF0000"/>
      <name val="Times New Roman"/>
      <family val="1"/>
    </font>
    <font>
      <sz val="8"/>
      <color theme="0"/>
      <name val="Times New Roman"/>
      <family val="1"/>
    </font>
    <font>
      <i/>
      <sz val="8"/>
      <color theme="0"/>
      <name val="Times New Roman"/>
      <family val="1"/>
    </font>
    <font>
      <b/>
      <sz val="8"/>
      <color theme="0"/>
      <name val="Times New Roman"/>
      <family val="1"/>
    </font>
    <font>
      <b/>
      <i/>
      <sz val="8"/>
      <color theme="0"/>
      <name val="Times New Roman"/>
      <family val="1"/>
    </font>
    <font>
      <b/>
      <strike/>
      <sz val="10"/>
      <color rgb="FFFF0000"/>
      <name val="Times New Roman"/>
      <family val="1"/>
    </font>
    <font>
      <b/>
      <strike/>
      <sz val="8"/>
      <color rgb="FFFF0000"/>
      <name val="Times New Roman"/>
      <family val="1"/>
    </font>
    <font>
      <sz val="9"/>
      <color theme="0"/>
      <name val="Times New Roman"/>
      <family val="1"/>
    </font>
    <font>
      <sz val="8"/>
      <color rgb="FFFF0000"/>
      <name val="Times New Roman"/>
      <family val="1"/>
    </font>
    <font>
      <sz val="12"/>
      <color rgb="FFFF0000"/>
      <name val="Times New Roman"/>
      <family val="1"/>
    </font>
    <font>
      <b/>
      <sz val="9"/>
      <color rgb="FFFF0000"/>
      <name val="Times New Roman"/>
      <family val="1"/>
    </font>
    <font>
      <b/>
      <sz val="12"/>
      <color rgb="FFFF0000"/>
      <name val="Times New Roman"/>
      <family val="1"/>
    </font>
    <font>
      <b/>
      <sz val="9"/>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thin"/>
    </border>
    <border>
      <left style="medium"/>
      <right/>
      <top>
        <color indexed="63"/>
      </top>
      <bottom>
        <color indexed="63"/>
      </bottom>
    </border>
    <border>
      <left/>
      <right style="medium"/>
      <top>
        <color indexed="63"/>
      </top>
      <bottom>
        <color indexed="63"/>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19">
    <xf numFmtId="0" fontId="0" fillId="0" borderId="0" xfId="0" applyAlignment="1">
      <alignment/>
    </xf>
    <xf numFmtId="49" fontId="7" fillId="0" borderId="0" xfId="0" applyNumberFormat="1" applyFont="1" applyFill="1" applyAlignment="1">
      <alignment horizontal="center"/>
    </xf>
    <xf numFmtId="0" fontId="7" fillId="0" borderId="0" xfId="0" applyFont="1" applyFill="1" applyBorder="1" applyAlignment="1">
      <alignment/>
    </xf>
    <xf numFmtId="3" fontId="7" fillId="0" borderId="0" xfId="0" applyNumberFormat="1" applyFont="1" applyFill="1" applyBorder="1" applyAlignment="1">
      <alignment/>
    </xf>
    <xf numFmtId="0" fontId="7" fillId="0" borderId="0" xfId="0" applyFont="1" applyFill="1" applyAlignment="1">
      <alignment/>
    </xf>
    <xf numFmtId="3" fontId="7" fillId="0" borderId="0" xfId="0" applyNumberFormat="1" applyFont="1" applyFill="1" applyAlignment="1">
      <alignment/>
    </xf>
    <xf numFmtId="3" fontId="7" fillId="0" borderId="0" xfId="0" applyNumberFormat="1" applyFont="1" applyFill="1" applyAlignment="1">
      <alignment horizontal="right"/>
    </xf>
    <xf numFmtId="164" fontId="7" fillId="0" borderId="0" xfId="0" applyNumberFormat="1" applyFont="1" applyFill="1" applyAlignment="1">
      <alignment horizontal="right"/>
    </xf>
    <xf numFmtId="49" fontId="7" fillId="0" borderId="0" xfId="0" applyNumberFormat="1" applyFont="1" applyFill="1" applyBorder="1" applyAlignment="1">
      <alignment horizontal="center"/>
    </xf>
    <xf numFmtId="164" fontId="7" fillId="0" borderId="0" xfId="0" applyNumberFormat="1" applyFont="1" applyFill="1" applyBorder="1" applyAlignment="1">
      <alignment horizontal="right"/>
    </xf>
    <xf numFmtId="9" fontId="7" fillId="0" borderId="0" xfId="0" applyNumberFormat="1" applyFont="1" applyFill="1" applyBorder="1" applyAlignment="1">
      <alignment/>
    </xf>
    <xf numFmtId="0" fontId="7" fillId="0" borderId="0" xfId="0" applyFont="1" applyFill="1" applyBorder="1" applyAlignment="1">
      <alignment horizontal="center"/>
    </xf>
    <xf numFmtId="9" fontId="7" fillId="0" borderId="0" xfId="0" applyNumberFormat="1" applyFont="1" applyFill="1" applyAlignment="1">
      <alignment/>
    </xf>
    <xf numFmtId="49" fontId="7" fillId="0" borderId="0" xfId="0" applyNumberFormat="1" applyFont="1" applyFill="1" applyAlignment="1">
      <alignment horizontal="left"/>
    </xf>
    <xf numFmtId="49" fontId="3" fillId="0" borderId="0" xfId="0" applyNumberFormat="1" applyFont="1" applyFill="1" applyAlignment="1">
      <alignment horizontal="left"/>
    </xf>
    <xf numFmtId="49" fontId="3" fillId="0" borderId="0" xfId="0" applyNumberFormat="1" applyFont="1" applyFill="1" applyAlignment="1">
      <alignment horizontal="center"/>
    </xf>
    <xf numFmtId="0" fontId="3" fillId="0" borderId="0" xfId="0" applyFont="1" applyFill="1" applyAlignment="1">
      <alignment/>
    </xf>
    <xf numFmtId="3" fontId="3" fillId="0" borderId="0" xfId="0" applyNumberFormat="1" applyFont="1" applyFill="1" applyAlignment="1">
      <alignment/>
    </xf>
    <xf numFmtId="164" fontId="3" fillId="0" borderId="0" xfId="0" applyNumberFormat="1" applyFont="1" applyFill="1" applyAlignment="1">
      <alignment horizontal="right"/>
    </xf>
    <xf numFmtId="0" fontId="14" fillId="0" borderId="0" xfId="0" applyFont="1" applyFill="1" applyBorder="1" applyAlignment="1">
      <alignment horizontal="left"/>
    </xf>
    <xf numFmtId="0" fontId="14" fillId="0" borderId="0" xfId="0" applyFont="1" applyFill="1" applyBorder="1" applyAlignment="1">
      <alignment/>
    </xf>
    <xf numFmtId="0" fontId="14" fillId="0" borderId="0" xfId="0" applyFont="1" applyFill="1" applyAlignment="1">
      <alignment horizontal="left"/>
    </xf>
    <xf numFmtId="0" fontId="14" fillId="0" borderId="0" xfId="0" applyFont="1" applyFill="1" applyAlignment="1">
      <alignment/>
    </xf>
    <xf numFmtId="0" fontId="12" fillId="0" borderId="0" xfId="0" applyFont="1" applyFill="1" applyAlignment="1">
      <alignment horizontal="left"/>
    </xf>
    <xf numFmtId="0" fontId="12" fillId="0" borderId="0" xfId="0" applyFont="1" applyFill="1" applyAlignment="1">
      <alignment/>
    </xf>
    <xf numFmtId="165" fontId="78" fillId="0" borderId="0" xfId="0" applyNumberFormat="1" applyFont="1" applyFill="1" applyAlignment="1">
      <alignment horizontal="right"/>
    </xf>
    <xf numFmtId="0" fontId="21" fillId="0" borderId="0" xfId="0" applyFont="1" applyFill="1" applyAlignment="1">
      <alignment/>
    </xf>
    <xf numFmtId="164" fontId="10" fillId="0" borderId="0" xfId="0" applyNumberFormat="1" applyFont="1" applyFill="1" applyAlignment="1">
      <alignment horizontal="right"/>
    </xf>
    <xf numFmtId="164" fontId="79" fillId="0" borderId="0" xfId="0" applyNumberFormat="1" applyFont="1" applyFill="1" applyAlignment="1">
      <alignment horizontal="right"/>
    </xf>
    <xf numFmtId="0" fontId="5" fillId="0" borderId="0" xfId="0" applyFont="1" applyFill="1" applyBorder="1" applyAlignment="1">
      <alignment/>
    </xf>
    <xf numFmtId="0" fontId="5" fillId="0" borderId="10" xfId="0" applyFont="1" applyFill="1" applyBorder="1" applyAlignment="1">
      <alignment/>
    </xf>
    <xf numFmtId="49" fontId="7" fillId="0" borderId="11" xfId="0" applyNumberFormat="1" applyFont="1" applyFill="1" applyBorder="1" applyAlignment="1">
      <alignment horizontal="center"/>
    </xf>
    <xf numFmtId="0" fontId="7" fillId="0" borderId="11" xfId="0" applyFont="1" applyFill="1" applyBorder="1" applyAlignment="1">
      <alignment/>
    </xf>
    <xf numFmtId="3" fontId="7" fillId="0" borderId="11" xfId="0" applyNumberFormat="1" applyFont="1" applyFill="1" applyBorder="1" applyAlignment="1">
      <alignment/>
    </xf>
    <xf numFmtId="164" fontId="7" fillId="0" borderId="12" xfId="0" applyNumberFormat="1" applyFont="1" applyFill="1" applyBorder="1" applyAlignment="1">
      <alignment horizontal="right"/>
    </xf>
    <xf numFmtId="3" fontId="7" fillId="0" borderId="0" xfId="0" applyNumberFormat="1" applyFont="1" applyFill="1" applyBorder="1" applyAlignment="1">
      <alignment horizontal="right"/>
    </xf>
    <xf numFmtId="0" fontId="18" fillId="0" borderId="0" xfId="0" applyFont="1" applyFill="1" applyAlignment="1">
      <alignment/>
    </xf>
    <xf numFmtId="0" fontId="4" fillId="0" borderId="0" xfId="0" applyFont="1" applyFill="1" applyAlignment="1">
      <alignment/>
    </xf>
    <xf numFmtId="49" fontId="5" fillId="0" borderId="0" xfId="0" applyNumberFormat="1" applyFont="1" applyFill="1" applyAlignment="1">
      <alignment horizontal="left"/>
    </xf>
    <xf numFmtId="49" fontId="6" fillId="0" borderId="0" xfId="0" applyNumberFormat="1" applyFont="1" applyFill="1" applyAlignment="1">
      <alignment horizontal="center"/>
    </xf>
    <xf numFmtId="0" fontId="6" fillId="0" borderId="0" xfId="0" applyFont="1" applyFill="1" applyAlignment="1">
      <alignment/>
    </xf>
    <xf numFmtId="3" fontId="6" fillId="0" borderId="0" xfId="0" applyNumberFormat="1" applyFont="1" applyFill="1" applyAlignment="1">
      <alignment/>
    </xf>
    <xf numFmtId="0" fontId="13" fillId="0" borderId="0" xfId="0" applyFont="1" applyFill="1" applyAlignment="1">
      <alignment horizontal="left"/>
    </xf>
    <xf numFmtId="0" fontId="13" fillId="0" borderId="0" xfId="0" applyFont="1" applyFill="1" applyAlignment="1">
      <alignment/>
    </xf>
    <xf numFmtId="0" fontId="19" fillId="0" borderId="0" xfId="0" applyFont="1" applyFill="1" applyAlignment="1">
      <alignment/>
    </xf>
    <xf numFmtId="0" fontId="10" fillId="0" borderId="0" xfId="0" applyFont="1" applyFill="1" applyAlignment="1">
      <alignment/>
    </xf>
    <xf numFmtId="0" fontId="5" fillId="0" borderId="0" xfId="0" applyFont="1" applyFill="1" applyAlignment="1">
      <alignment/>
    </xf>
    <xf numFmtId="0" fontId="8" fillId="0" borderId="0" xfId="0" applyFont="1" applyFill="1" applyAlignment="1">
      <alignment/>
    </xf>
    <xf numFmtId="0" fontId="15" fillId="0" borderId="0" xfId="0" applyFont="1" applyFill="1" applyAlignment="1">
      <alignment horizontal="center" wrapText="1"/>
    </xf>
    <xf numFmtId="49" fontId="10" fillId="0" borderId="0" xfId="0" applyNumberFormat="1" applyFont="1" applyFill="1" applyAlignment="1">
      <alignment horizontal="left"/>
    </xf>
    <xf numFmtId="49" fontId="22" fillId="0" borderId="0" xfId="0" applyNumberFormat="1" applyFont="1" applyFill="1" applyAlignment="1">
      <alignment horizontal="left"/>
    </xf>
    <xf numFmtId="0" fontId="22" fillId="0" borderId="0" xfId="0" applyFont="1" applyFill="1" applyAlignment="1">
      <alignment/>
    </xf>
    <xf numFmtId="0" fontId="25" fillId="0" borderId="0" xfId="0" applyFont="1" applyFill="1" applyAlignment="1">
      <alignment/>
    </xf>
    <xf numFmtId="0" fontId="26" fillId="0" borderId="0" xfId="0" applyFont="1" applyFill="1" applyAlignment="1">
      <alignment/>
    </xf>
    <xf numFmtId="49" fontId="21" fillId="0" borderId="0" xfId="0" applyNumberFormat="1" applyFont="1" applyFill="1" applyAlignment="1">
      <alignment horizontal="left"/>
    </xf>
    <xf numFmtId="0" fontId="23" fillId="0" borderId="0" xfId="0" applyFont="1" applyFill="1" applyAlignment="1">
      <alignment/>
    </xf>
    <xf numFmtId="0" fontId="24" fillId="0" borderId="0" xfId="0" applyFont="1" applyFill="1" applyAlignment="1">
      <alignment/>
    </xf>
    <xf numFmtId="0" fontId="5" fillId="0" borderId="13" xfId="0" applyFont="1" applyFill="1" applyBorder="1" applyAlignment="1">
      <alignment/>
    </xf>
    <xf numFmtId="49" fontId="5" fillId="0" borderId="14" xfId="0" applyNumberFormat="1" applyFont="1" applyFill="1" applyBorder="1" applyAlignment="1">
      <alignment horizontal="center"/>
    </xf>
    <xf numFmtId="0" fontId="5" fillId="0" borderId="14" xfId="0" applyFont="1" applyFill="1" applyBorder="1" applyAlignment="1">
      <alignment/>
    </xf>
    <xf numFmtId="3" fontId="5" fillId="0" borderId="14" xfId="0" applyNumberFormat="1" applyFont="1" applyFill="1" applyBorder="1" applyAlignment="1">
      <alignment/>
    </xf>
    <xf numFmtId="0" fontId="5" fillId="0" borderId="15" xfId="0" applyFont="1" applyFill="1" applyBorder="1" applyAlignment="1">
      <alignment/>
    </xf>
    <xf numFmtId="1" fontId="16" fillId="0" borderId="0" xfId="0" applyNumberFormat="1" applyFont="1" applyFill="1" applyAlignment="1">
      <alignment horizontal="left"/>
    </xf>
    <xf numFmtId="0" fontId="16" fillId="0" borderId="0" xfId="0" applyFont="1" applyFill="1" applyAlignment="1">
      <alignment/>
    </xf>
    <xf numFmtId="0" fontId="20" fillId="0" borderId="0" xfId="0" applyFont="1" applyFill="1" applyAlignment="1">
      <alignment/>
    </xf>
    <xf numFmtId="49" fontId="5" fillId="0" borderId="0" xfId="0" applyNumberFormat="1" applyFont="1" applyFill="1" applyBorder="1" applyAlignment="1">
      <alignment horizontal="center"/>
    </xf>
    <xf numFmtId="3" fontId="5" fillId="0" borderId="0" xfId="0" applyNumberFormat="1" applyFont="1" applyFill="1" applyBorder="1" applyAlignment="1">
      <alignment/>
    </xf>
    <xf numFmtId="0" fontId="16" fillId="0" borderId="0" xfId="0" applyFont="1" applyFill="1" applyAlignment="1">
      <alignment horizontal="left"/>
    </xf>
    <xf numFmtId="0" fontId="8" fillId="0" borderId="0" xfId="0" applyFont="1" applyFill="1" applyBorder="1" applyAlignment="1">
      <alignment horizontal="left"/>
    </xf>
    <xf numFmtId="0" fontId="6" fillId="0" borderId="0" xfId="0" applyFont="1" applyFill="1" applyBorder="1" applyAlignment="1">
      <alignment/>
    </xf>
    <xf numFmtId="3" fontId="6" fillId="0" borderId="0" xfId="0" applyNumberFormat="1" applyFont="1" applyFill="1" applyBorder="1" applyAlignment="1">
      <alignment/>
    </xf>
    <xf numFmtId="0" fontId="13" fillId="0" borderId="0" xfId="0" applyFont="1" applyFill="1" applyBorder="1" applyAlignment="1">
      <alignment horizontal="left"/>
    </xf>
    <xf numFmtId="0" fontId="13" fillId="0" borderId="0" xfId="0" applyFont="1" applyFill="1" applyBorder="1" applyAlignment="1">
      <alignment/>
    </xf>
    <xf numFmtId="0" fontId="19" fillId="0" borderId="0" xfId="0" applyFont="1" applyFill="1" applyBorder="1" applyAlignment="1">
      <alignment/>
    </xf>
    <xf numFmtId="49" fontId="6" fillId="0" borderId="0" xfId="0" applyNumberFormat="1" applyFont="1" applyFill="1" applyBorder="1" applyAlignment="1">
      <alignment horizontal="center"/>
    </xf>
    <xf numFmtId="49" fontId="9" fillId="0" borderId="0" xfId="0" applyNumberFormat="1" applyFont="1" applyFill="1" applyBorder="1" applyAlignment="1">
      <alignment horizontal="left"/>
    </xf>
    <xf numFmtId="0" fontId="2" fillId="0" borderId="0" xfId="0" applyFont="1" applyFill="1" applyBorder="1" applyAlignment="1">
      <alignment horizontal="right"/>
    </xf>
    <xf numFmtId="3" fontId="8" fillId="0" borderId="0" xfId="0" applyNumberFormat="1" applyFont="1" applyFill="1" applyAlignment="1">
      <alignment horizontal="right"/>
    </xf>
    <xf numFmtId="0" fontId="2" fillId="0" borderId="0" xfId="0" applyFont="1" applyFill="1" applyAlignment="1">
      <alignment horizontal="center"/>
    </xf>
    <xf numFmtId="0" fontId="10" fillId="0" borderId="0" xfId="0" applyFont="1" applyFill="1" applyBorder="1" applyAlignment="1">
      <alignment/>
    </xf>
    <xf numFmtId="0" fontId="9" fillId="0" borderId="0" xfId="0" applyFont="1" applyFill="1" applyBorder="1" applyAlignment="1">
      <alignment horizontal="left"/>
    </xf>
    <xf numFmtId="164" fontId="80" fillId="0" borderId="0" xfId="0" applyNumberFormat="1" applyFont="1" applyFill="1" applyBorder="1" applyAlignment="1">
      <alignment horizontal="right"/>
    </xf>
    <xf numFmtId="49" fontId="8" fillId="0" borderId="0" xfId="0" applyNumberFormat="1" applyFont="1" applyFill="1" applyBorder="1" applyAlignment="1">
      <alignment horizontal="center"/>
    </xf>
    <xf numFmtId="0" fontId="8" fillId="0" borderId="0" xfId="0" applyFont="1" applyFill="1" applyBorder="1" applyAlignment="1">
      <alignment/>
    </xf>
    <xf numFmtId="49" fontId="17" fillId="0" borderId="0" xfId="0" applyNumberFormat="1" applyFont="1" applyFill="1" applyBorder="1" applyAlignment="1">
      <alignment horizontal="center"/>
    </xf>
    <xf numFmtId="0" fontId="17" fillId="0" borderId="0" xfId="0" applyFont="1" applyFill="1" applyBorder="1" applyAlignment="1">
      <alignment/>
    </xf>
    <xf numFmtId="3" fontId="17" fillId="0" borderId="0" xfId="0" applyNumberFormat="1" applyFont="1" applyFill="1" applyBorder="1" applyAlignment="1">
      <alignment horizontal="right"/>
    </xf>
    <xf numFmtId="9" fontId="17" fillId="0" borderId="0" xfId="0" applyNumberFormat="1" applyFont="1" applyFill="1" applyBorder="1" applyAlignment="1">
      <alignment/>
    </xf>
    <xf numFmtId="164" fontId="17" fillId="0" borderId="0" xfId="0" applyNumberFormat="1" applyFont="1" applyFill="1" applyBorder="1" applyAlignment="1">
      <alignment/>
    </xf>
    <xf numFmtId="0" fontId="6" fillId="0" borderId="0" xfId="0" applyFont="1" applyFill="1" applyBorder="1" applyAlignment="1">
      <alignment horizontal="right"/>
    </xf>
    <xf numFmtId="49" fontId="10" fillId="0" borderId="0" xfId="0" applyNumberFormat="1" applyFont="1" applyFill="1" applyAlignment="1">
      <alignment horizontal="center"/>
    </xf>
    <xf numFmtId="49" fontId="8" fillId="0" borderId="10" xfId="0" applyNumberFormat="1" applyFont="1" applyFill="1" applyBorder="1" applyAlignment="1">
      <alignment horizontal="left"/>
    </xf>
    <xf numFmtId="0" fontId="8" fillId="0" borderId="11" xfId="0" applyFont="1" applyFill="1" applyBorder="1" applyAlignment="1">
      <alignment/>
    </xf>
    <xf numFmtId="3" fontId="8" fillId="0" borderId="11" xfId="0" applyNumberFormat="1" applyFont="1" applyFill="1" applyBorder="1" applyAlignment="1">
      <alignment/>
    </xf>
    <xf numFmtId="0" fontId="15" fillId="0" borderId="0" xfId="0" applyFont="1" applyFill="1" applyAlignment="1">
      <alignment horizontal="left"/>
    </xf>
    <xf numFmtId="0" fontId="15" fillId="0" borderId="0" xfId="0" applyFont="1" applyFill="1" applyAlignment="1">
      <alignment/>
    </xf>
    <xf numFmtId="0" fontId="11" fillId="0" borderId="0" xfId="0" applyFont="1" applyFill="1" applyAlignment="1">
      <alignment/>
    </xf>
    <xf numFmtId="0" fontId="3" fillId="0" borderId="0" xfId="0" applyFont="1" applyFill="1" applyAlignment="1">
      <alignment horizontal="right"/>
    </xf>
    <xf numFmtId="0" fontId="4" fillId="0" borderId="0" xfId="0" applyFont="1" applyFill="1" applyAlignment="1">
      <alignment horizontal="left"/>
    </xf>
    <xf numFmtId="49" fontId="3" fillId="0" borderId="0" xfId="0" applyNumberFormat="1" applyFont="1" applyFill="1" applyAlignment="1">
      <alignment/>
    </xf>
    <xf numFmtId="49" fontId="7" fillId="0" borderId="0" xfId="0" applyNumberFormat="1" applyFont="1" applyFill="1" applyAlignment="1">
      <alignment/>
    </xf>
    <xf numFmtId="0" fontId="81" fillId="0" borderId="0" xfId="0" applyFont="1" applyFill="1" applyAlignment="1">
      <alignment/>
    </xf>
    <xf numFmtId="164" fontId="82" fillId="0" borderId="0" xfId="0" applyNumberFormat="1" applyFont="1" applyFill="1" applyBorder="1" applyAlignment="1">
      <alignment horizontal="right"/>
    </xf>
    <xf numFmtId="0" fontId="7" fillId="0" borderId="0" xfId="0" applyFont="1" applyFill="1" applyBorder="1" applyAlignment="1">
      <alignment vertical="top"/>
    </xf>
    <xf numFmtId="49" fontId="81" fillId="0" borderId="0" xfId="0" applyNumberFormat="1" applyFont="1" applyFill="1" applyAlignment="1">
      <alignment horizontal="center"/>
    </xf>
    <xf numFmtId="1" fontId="80" fillId="0" borderId="0" xfId="0" applyNumberFormat="1" applyFont="1" applyFill="1" applyAlignment="1">
      <alignment horizontal="left"/>
    </xf>
    <xf numFmtId="0" fontId="81" fillId="0" borderId="0" xfId="0" applyFont="1" applyFill="1" applyBorder="1" applyAlignment="1">
      <alignment/>
    </xf>
    <xf numFmtId="0" fontId="81" fillId="0" borderId="0" xfId="0" applyFont="1" applyFill="1" applyAlignment="1">
      <alignment horizontal="left"/>
    </xf>
    <xf numFmtId="49" fontId="81" fillId="0" borderId="0" xfId="0" applyNumberFormat="1" applyFont="1" applyFill="1" applyBorder="1" applyAlignment="1">
      <alignment horizontal="center"/>
    </xf>
    <xf numFmtId="0" fontId="2" fillId="0" borderId="0" xfId="0" applyFont="1" applyFill="1" applyAlignment="1">
      <alignment horizontal="center" wrapText="1"/>
    </xf>
    <xf numFmtId="49" fontId="5" fillId="0" borderId="0" xfId="0" applyNumberFormat="1" applyFont="1" applyFill="1" applyAlignment="1">
      <alignment horizontal="center"/>
    </xf>
    <xf numFmtId="49" fontId="8" fillId="0" borderId="0" xfId="0" applyNumberFormat="1" applyFont="1" applyFill="1" applyAlignment="1">
      <alignment horizontal="left"/>
    </xf>
    <xf numFmtId="0" fontId="7" fillId="0" borderId="0" xfId="0" applyFont="1" applyFill="1" applyAlignment="1">
      <alignment horizontal="center" wrapText="1"/>
    </xf>
    <xf numFmtId="49" fontId="9" fillId="0" borderId="0" xfId="0" applyNumberFormat="1" applyFont="1" applyFill="1" applyAlignment="1">
      <alignment horizontal="left"/>
    </xf>
    <xf numFmtId="49" fontId="2" fillId="0" borderId="16" xfId="0" applyNumberFormat="1" applyFont="1" applyFill="1" applyBorder="1" applyAlignment="1">
      <alignment horizontal="left"/>
    </xf>
    <xf numFmtId="49" fontId="2" fillId="0" borderId="17" xfId="0" applyNumberFormat="1" applyFont="1" applyFill="1" applyBorder="1" applyAlignment="1">
      <alignment horizontal="center"/>
    </xf>
    <xf numFmtId="0" fontId="2" fillId="0" borderId="17" xfId="0" applyFont="1" applyFill="1" applyBorder="1" applyAlignment="1">
      <alignment/>
    </xf>
    <xf numFmtId="3" fontId="2" fillId="0" borderId="17" xfId="0" applyNumberFormat="1" applyFont="1" applyFill="1" applyBorder="1" applyAlignment="1">
      <alignment/>
    </xf>
    <xf numFmtId="0" fontId="2" fillId="0" borderId="18" xfId="0" applyFont="1" applyFill="1" applyBorder="1" applyAlignment="1">
      <alignment/>
    </xf>
    <xf numFmtId="0" fontId="2" fillId="0" borderId="0" xfId="0" applyFont="1" applyFill="1" applyAlignment="1">
      <alignment/>
    </xf>
    <xf numFmtId="49" fontId="17" fillId="0" borderId="0" xfId="0" applyNumberFormat="1" applyFont="1" applyFill="1" applyAlignment="1">
      <alignment horizontal="center"/>
    </xf>
    <xf numFmtId="0" fontId="7" fillId="0" borderId="0" xfId="0" applyFont="1" applyFill="1" applyAlignment="1">
      <alignment horizontal="center"/>
    </xf>
    <xf numFmtId="0" fontId="17" fillId="0" borderId="0" xfId="0" applyFont="1" applyFill="1" applyAlignment="1">
      <alignment/>
    </xf>
    <xf numFmtId="0" fontId="83" fillId="0" borderId="0" xfId="0" applyFont="1" applyFill="1" applyAlignment="1">
      <alignment horizontal="center"/>
    </xf>
    <xf numFmtId="0" fontId="83" fillId="0" borderId="0" xfId="0" applyFont="1" applyFill="1" applyAlignment="1">
      <alignment horizontal="center" wrapText="1"/>
    </xf>
    <xf numFmtId="0" fontId="83" fillId="0" borderId="0" xfId="0" applyNumberFormat="1" applyFont="1" applyFill="1" applyAlignment="1">
      <alignment horizontal="center"/>
    </xf>
    <xf numFmtId="49" fontId="83" fillId="0" borderId="0" xfId="0" applyNumberFormat="1" applyFont="1" applyFill="1" applyAlignment="1">
      <alignment horizontal="center"/>
    </xf>
    <xf numFmtId="3" fontId="83" fillId="0" borderId="0" xfId="0" applyNumberFormat="1" applyFont="1" applyFill="1" applyAlignment="1" applyProtection="1">
      <alignment horizontal="center"/>
      <protection locked="0"/>
    </xf>
    <xf numFmtId="0" fontId="83" fillId="0" borderId="0" xfId="0" applyNumberFormat="1" applyFont="1" applyFill="1" applyAlignment="1" applyProtection="1">
      <alignment horizontal="center"/>
      <protection locked="0"/>
    </xf>
    <xf numFmtId="0" fontId="84" fillId="0" borderId="0" xfId="0" applyFont="1" applyFill="1" applyAlignment="1">
      <alignment horizontal="center"/>
    </xf>
    <xf numFmtId="0" fontId="84" fillId="0" borderId="0" xfId="0" applyNumberFormat="1" applyFont="1" applyFill="1" applyAlignment="1" applyProtection="1">
      <alignment horizontal="center"/>
      <protection locked="0"/>
    </xf>
    <xf numFmtId="0" fontId="83" fillId="0" borderId="0" xfId="0" applyFont="1" applyFill="1" applyBorder="1" applyAlignment="1">
      <alignment horizontal="center"/>
    </xf>
    <xf numFmtId="3" fontId="83" fillId="0" borderId="0" xfId="0" applyNumberFormat="1" applyFont="1" applyFill="1" applyBorder="1" applyAlignment="1" applyProtection="1">
      <alignment horizontal="center"/>
      <protection locked="0"/>
    </xf>
    <xf numFmtId="0" fontId="83" fillId="0" borderId="0" xfId="0" applyNumberFormat="1" applyFont="1" applyFill="1" applyBorder="1" applyAlignment="1" applyProtection="1">
      <alignment horizontal="center"/>
      <protection locked="0"/>
    </xf>
    <xf numFmtId="0" fontId="5" fillId="0" borderId="19" xfId="0" applyFont="1" applyFill="1" applyBorder="1" applyAlignment="1">
      <alignment/>
    </xf>
    <xf numFmtId="0" fontId="83" fillId="0" borderId="19" xfId="0" applyFont="1" applyFill="1" applyBorder="1" applyAlignment="1">
      <alignment horizontal="center"/>
    </xf>
    <xf numFmtId="164" fontId="7" fillId="0" borderId="0" xfId="0" applyNumberFormat="1" applyFont="1" applyFill="1" applyBorder="1" applyAlignment="1">
      <alignment/>
    </xf>
    <xf numFmtId="164" fontId="7" fillId="0" borderId="0" xfId="0" applyNumberFormat="1" applyFont="1" applyFill="1" applyBorder="1" applyAlignment="1">
      <alignment horizontal="right" wrapText="1"/>
    </xf>
    <xf numFmtId="164" fontId="21" fillId="0" borderId="0" xfId="0" applyNumberFormat="1" applyFont="1" applyFill="1" applyAlignment="1">
      <alignment horizontal="right"/>
    </xf>
    <xf numFmtId="164" fontId="8" fillId="0" borderId="12" xfId="0" applyNumberFormat="1" applyFont="1" applyFill="1" applyBorder="1" applyAlignment="1">
      <alignment horizontal="right"/>
    </xf>
    <xf numFmtId="165" fontId="83" fillId="0" borderId="0" xfId="0" applyNumberFormat="1" applyFont="1" applyFill="1" applyAlignment="1">
      <alignment horizontal="left"/>
    </xf>
    <xf numFmtId="165" fontId="85" fillId="0" borderId="0" xfId="0" applyNumberFormat="1" applyFont="1" applyFill="1" applyAlignment="1">
      <alignment horizontal="left"/>
    </xf>
    <xf numFmtId="0" fontId="85" fillId="0" borderId="0" xfId="0" applyFont="1" applyFill="1" applyAlignment="1">
      <alignment horizontal="left"/>
    </xf>
    <xf numFmtId="0" fontId="83" fillId="0" borderId="0" xfId="0" applyFont="1" applyFill="1" applyAlignment="1">
      <alignment horizontal="left"/>
    </xf>
    <xf numFmtId="0" fontId="86" fillId="0" borderId="0" xfId="0" applyFont="1" applyFill="1" applyAlignment="1">
      <alignment horizontal="left"/>
    </xf>
    <xf numFmtId="0" fontId="83" fillId="0" borderId="0" xfId="0" applyFont="1" applyFill="1" applyBorder="1" applyAlignment="1">
      <alignment horizontal="left"/>
    </xf>
    <xf numFmtId="165" fontId="83" fillId="0" borderId="0" xfId="0" applyNumberFormat="1" applyFont="1" applyFill="1" applyBorder="1" applyAlignment="1">
      <alignment horizontal="left"/>
    </xf>
    <xf numFmtId="165" fontId="85" fillId="0" borderId="0" xfId="0" applyNumberFormat="1" applyFont="1" applyFill="1" applyBorder="1" applyAlignment="1">
      <alignment horizontal="left"/>
    </xf>
    <xf numFmtId="164" fontId="83" fillId="0" borderId="0" xfId="0" applyNumberFormat="1" applyFont="1" applyFill="1" applyAlignment="1">
      <alignment horizontal="left"/>
    </xf>
    <xf numFmtId="0" fontId="7" fillId="0" borderId="0" xfId="0" applyFont="1" applyFill="1" applyAlignment="1">
      <alignment wrapText="1"/>
    </xf>
    <xf numFmtId="49" fontId="2" fillId="0" borderId="20" xfId="0" applyNumberFormat="1" applyFont="1" applyFill="1" applyBorder="1" applyAlignment="1">
      <alignment horizontal="left"/>
    </xf>
    <xf numFmtId="49" fontId="2" fillId="0" borderId="0" xfId="0" applyNumberFormat="1" applyFont="1" applyFill="1" applyBorder="1" applyAlignment="1">
      <alignment horizontal="center"/>
    </xf>
    <xf numFmtId="0" fontId="2" fillId="0" borderId="0" xfId="0" applyFont="1" applyFill="1" applyBorder="1" applyAlignment="1">
      <alignment/>
    </xf>
    <xf numFmtId="0" fontId="2" fillId="0" borderId="21" xfId="0" applyFont="1" applyFill="1" applyBorder="1" applyAlignment="1">
      <alignment/>
    </xf>
    <xf numFmtId="0" fontId="87" fillId="0" borderId="0" xfId="0" applyFont="1" applyFill="1" applyAlignment="1">
      <alignment/>
    </xf>
    <xf numFmtId="0" fontId="88" fillId="0" borderId="0" xfId="0" applyFont="1" applyFill="1" applyAlignment="1">
      <alignment horizontal="center"/>
    </xf>
    <xf numFmtId="49" fontId="88" fillId="0" borderId="0" xfId="0" applyNumberFormat="1" applyFont="1" applyFill="1" applyAlignment="1" applyProtection="1">
      <alignment horizontal="center"/>
      <protection locked="0"/>
    </xf>
    <xf numFmtId="49" fontId="17" fillId="0" borderId="0" xfId="0" applyNumberFormat="1" applyFont="1" applyBorder="1" applyAlignment="1">
      <alignment horizontal="center"/>
    </xf>
    <xf numFmtId="0" fontId="17" fillId="0" borderId="0" xfId="0" applyFont="1" applyBorder="1" applyAlignment="1">
      <alignment/>
    </xf>
    <xf numFmtId="165" fontId="83" fillId="0" borderId="0" xfId="0" applyNumberFormat="1" applyFont="1" applyBorder="1" applyAlignment="1">
      <alignment horizontal="left"/>
    </xf>
    <xf numFmtId="49" fontId="80" fillId="0" borderId="0" xfId="0" applyNumberFormat="1" applyFont="1" applyBorder="1" applyAlignment="1">
      <alignment horizontal="center"/>
    </xf>
    <xf numFmtId="0" fontId="80" fillId="0" borderId="0" xfId="0" applyFont="1" applyBorder="1" applyAlignment="1">
      <alignment/>
    </xf>
    <xf numFmtId="164" fontId="81" fillId="0" borderId="0" xfId="0" applyNumberFormat="1" applyFont="1" applyFill="1" applyAlignment="1">
      <alignment horizontal="right"/>
    </xf>
    <xf numFmtId="49" fontId="89" fillId="0" borderId="0" xfId="0" applyNumberFormat="1" applyFont="1" applyFill="1" applyAlignment="1">
      <alignment horizontal="center"/>
    </xf>
    <xf numFmtId="0" fontId="89" fillId="0" borderId="0" xfId="0" applyFont="1" applyFill="1" applyAlignment="1">
      <alignment/>
    </xf>
    <xf numFmtId="3" fontId="89" fillId="0" borderId="0" xfId="0" applyNumberFormat="1" applyFont="1" applyFill="1" applyAlignment="1">
      <alignment/>
    </xf>
    <xf numFmtId="49" fontId="83" fillId="0" borderId="0" xfId="0" applyNumberFormat="1" applyFont="1" applyFill="1" applyAlignment="1">
      <alignment horizontal="left"/>
    </xf>
    <xf numFmtId="0" fontId="29" fillId="0" borderId="0" xfId="0" applyFont="1" applyFill="1" applyAlignment="1">
      <alignment/>
    </xf>
    <xf numFmtId="3" fontId="29" fillId="0" borderId="0" xfId="0" applyNumberFormat="1" applyFont="1" applyFill="1" applyAlignment="1">
      <alignment horizontal="right"/>
    </xf>
    <xf numFmtId="49" fontId="29" fillId="0" borderId="0" xfId="0" applyNumberFormat="1" applyFont="1" applyFill="1" applyAlignment="1">
      <alignment horizontal="center"/>
    </xf>
    <xf numFmtId="49" fontId="8" fillId="0" borderId="0" xfId="0" applyNumberFormat="1" applyFont="1" applyBorder="1" applyAlignment="1">
      <alignment horizontal="center"/>
    </xf>
    <xf numFmtId="9" fontId="8" fillId="0" borderId="0" xfId="0" applyNumberFormat="1" applyFont="1" applyBorder="1" applyAlignment="1">
      <alignment/>
    </xf>
    <xf numFmtId="164" fontId="8" fillId="0" borderId="0" xfId="0" applyNumberFormat="1" applyFont="1" applyBorder="1" applyAlignment="1">
      <alignment/>
    </xf>
    <xf numFmtId="49" fontId="8" fillId="0" borderId="0" xfId="0" applyNumberFormat="1" applyFont="1" applyBorder="1" applyAlignment="1">
      <alignment horizontal="center" vertical="top"/>
    </xf>
    <xf numFmtId="0" fontId="8" fillId="0" borderId="0" xfId="0" applyFont="1" applyBorder="1" applyAlignment="1">
      <alignment/>
    </xf>
    <xf numFmtId="0" fontId="8" fillId="0" borderId="0" xfId="0" applyFont="1" applyBorder="1" applyAlignment="1">
      <alignment horizontal="center"/>
    </xf>
    <xf numFmtId="3" fontId="8" fillId="0" borderId="0" xfId="0" applyNumberFormat="1" applyFont="1" applyBorder="1" applyAlignment="1">
      <alignment horizontal="right"/>
    </xf>
    <xf numFmtId="3" fontId="8" fillId="0" borderId="0" xfId="0" applyNumberFormat="1" applyFont="1" applyBorder="1" applyAlignment="1">
      <alignment/>
    </xf>
    <xf numFmtId="0" fontId="30" fillId="0" borderId="0" xfId="0" applyFont="1" applyBorder="1" applyAlignment="1">
      <alignment/>
    </xf>
    <xf numFmtId="0" fontId="8" fillId="0" borderId="0" xfId="0" applyFont="1" applyBorder="1" applyAlignment="1">
      <alignment horizontal="left"/>
    </xf>
    <xf numFmtId="49" fontId="29" fillId="0" borderId="0" xfId="0" applyNumberFormat="1" applyFont="1" applyFill="1" applyBorder="1" applyAlignment="1">
      <alignment horizontal="center"/>
    </xf>
    <xf numFmtId="0" fontId="29" fillId="0" borderId="0" xfId="0" applyFont="1" applyFill="1" applyBorder="1" applyAlignment="1">
      <alignment/>
    </xf>
    <xf numFmtId="9" fontId="21" fillId="0" borderId="0" xfId="0" applyNumberFormat="1" applyFont="1" applyFill="1" applyBorder="1" applyAlignment="1">
      <alignment/>
    </xf>
    <xf numFmtId="164" fontId="21" fillId="0" borderId="0" xfId="0" applyNumberFormat="1" applyFont="1" applyFill="1" applyBorder="1" applyAlignment="1">
      <alignment/>
    </xf>
    <xf numFmtId="164" fontId="8" fillId="0" borderId="0" xfId="0" applyNumberFormat="1" applyFont="1" applyFill="1" applyBorder="1" applyAlignment="1">
      <alignment horizontal="right" wrapText="1"/>
    </xf>
    <xf numFmtId="3" fontId="8" fillId="0" borderId="0" xfId="0" applyNumberFormat="1" applyFont="1" applyFill="1" applyBorder="1" applyAlignment="1">
      <alignment/>
    </xf>
    <xf numFmtId="164" fontId="8" fillId="0" borderId="0" xfId="0" applyNumberFormat="1" applyFont="1" applyFill="1" applyBorder="1" applyAlignment="1">
      <alignment/>
    </xf>
    <xf numFmtId="164" fontId="90" fillId="0" borderId="0" xfId="0" applyNumberFormat="1" applyFont="1" applyFill="1" applyAlignment="1">
      <alignment horizontal="left"/>
    </xf>
    <xf numFmtId="0" fontId="31" fillId="0" borderId="0" xfId="0" applyFont="1" applyFill="1" applyAlignment="1">
      <alignment/>
    </xf>
    <xf numFmtId="49" fontId="31" fillId="0" borderId="0" xfId="0" applyNumberFormat="1" applyFont="1" applyFill="1" applyAlignment="1">
      <alignment horizontal="center"/>
    </xf>
    <xf numFmtId="0" fontId="80" fillId="0" borderId="0" xfId="0" applyFont="1" applyFill="1" applyAlignment="1">
      <alignment/>
    </xf>
    <xf numFmtId="0" fontId="91" fillId="0" borderId="0" xfId="0" applyFont="1" applyFill="1" applyAlignment="1">
      <alignment/>
    </xf>
    <xf numFmtId="0" fontId="90" fillId="0" borderId="0" xfId="0" applyFont="1" applyFill="1" applyAlignment="1">
      <alignment horizontal="center"/>
    </xf>
    <xf numFmtId="49" fontId="80" fillId="0" borderId="0" xfId="0" applyNumberFormat="1" applyFont="1" applyFill="1" applyAlignment="1">
      <alignment horizontal="center"/>
    </xf>
    <xf numFmtId="3" fontId="2" fillId="0" borderId="0" xfId="0" applyNumberFormat="1" applyFont="1" applyFill="1" applyBorder="1" applyAlignment="1">
      <alignment/>
    </xf>
    <xf numFmtId="49" fontId="92" fillId="0" borderId="20" xfId="0" applyNumberFormat="1" applyFont="1" applyFill="1" applyBorder="1" applyAlignment="1">
      <alignment horizontal="left"/>
    </xf>
    <xf numFmtId="49" fontId="4" fillId="0" borderId="0" xfId="0" applyNumberFormat="1" applyFont="1" applyFill="1" applyBorder="1" applyAlignment="1">
      <alignment horizontal="center"/>
    </xf>
    <xf numFmtId="0" fontId="4" fillId="0" borderId="0" xfId="0" applyFont="1" applyFill="1" applyBorder="1" applyAlignment="1">
      <alignment/>
    </xf>
    <xf numFmtId="3" fontId="4" fillId="0" borderId="0" xfId="0" applyNumberFormat="1" applyFont="1" applyFill="1" applyBorder="1" applyAlignment="1">
      <alignment/>
    </xf>
    <xf numFmtId="49" fontId="4" fillId="0" borderId="20" xfId="0" applyNumberFormat="1" applyFont="1" applyFill="1" applyBorder="1" applyAlignment="1">
      <alignment horizontal="left"/>
    </xf>
    <xf numFmtId="0" fontId="4" fillId="0" borderId="21" xfId="0" applyFont="1" applyFill="1" applyBorder="1" applyAlignment="1">
      <alignment/>
    </xf>
    <xf numFmtId="49" fontId="93" fillId="0" borderId="22" xfId="0" applyNumberFormat="1" applyFont="1" applyBorder="1" applyAlignment="1">
      <alignment horizontal="left"/>
    </xf>
    <xf numFmtId="49" fontId="4" fillId="0" borderId="23" xfId="0" applyNumberFormat="1" applyFont="1" applyBorder="1" applyAlignment="1">
      <alignment horizontal="center"/>
    </xf>
    <xf numFmtId="0" fontId="4" fillId="0" borderId="23" xfId="0" applyFont="1" applyBorder="1" applyAlignment="1">
      <alignment/>
    </xf>
    <xf numFmtId="3" fontId="4" fillId="0" borderId="23" xfId="0" applyNumberFormat="1" applyFont="1" applyBorder="1" applyAlignment="1">
      <alignment/>
    </xf>
    <xf numFmtId="0" fontId="93" fillId="0" borderId="23" xfId="0" applyFont="1" applyBorder="1" applyAlignment="1">
      <alignment/>
    </xf>
    <xf numFmtId="0" fontId="4" fillId="0" borderId="24" xfId="0" applyFont="1" applyBorder="1" applyAlignment="1">
      <alignment/>
    </xf>
    <xf numFmtId="49" fontId="94" fillId="0" borderId="0" xfId="0" applyNumberFormat="1" applyFont="1" applyFill="1" applyAlignment="1">
      <alignment horizontal="left"/>
    </xf>
    <xf numFmtId="0" fontId="8" fillId="0" borderId="0" xfId="0" applyFont="1" applyAlignment="1">
      <alignment horizontal="left" wrapText="1"/>
    </xf>
    <xf numFmtId="0" fontId="7" fillId="0" borderId="0" xfId="0" applyFont="1" applyFill="1" applyAlignment="1">
      <alignment wrapText="1"/>
    </xf>
    <xf numFmtId="0" fontId="7" fillId="0" borderId="0" xfId="0" applyFont="1" applyFill="1" applyBorder="1" applyAlignment="1">
      <alignment wrapText="1"/>
    </xf>
    <xf numFmtId="0" fontId="80" fillId="0" borderId="0" xfId="0" applyFont="1" applyFill="1" applyAlignment="1">
      <alignment wrapText="1"/>
    </xf>
    <xf numFmtId="0" fontId="31" fillId="0" borderId="0" xfId="0" applyFont="1" applyFill="1" applyAlignment="1">
      <alignment wrapText="1"/>
    </xf>
    <xf numFmtId="0" fontId="29" fillId="0" borderId="0" xfId="0" applyFont="1" applyFill="1" applyAlignment="1">
      <alignment horizontal="left" vertical="top" wrapText="1"/>
    </xf>
    <xf numFmtId="0" fontId="7" fillId="0" borderId="0" xfId="0" applyFont="1" applyFill="1" applyBorder="1" applyAlignment="1">
      <alignment horizontal="left" wrapText="1"/>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Border="1" applyAlignment="1">
      <alignment vertical="center" wrapText="1"/>
    </xf>
    <xf numFmtId="0" fontId="7" fillId="0" borderId="0" xfId="0" applyFont="1" applyFill="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DEODSSA01\facilities_management\aaa_other_constr\facmgmt\PLANNING\Means%20Sq.%20Ft.%20Costs%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C3">
            <v>200.20000000000002</v>
          </cell>
        </row>
        <row r="4">
          <cell r="C4">
            <v>204.1</v>
          </cell>
        </row>
        <row r="5">
          <cell r="C5">
            <v>217.1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22"/>
  <sheetViews>
    <sheetView tabSelected="1" zoomScalePageLayoutView="0" workbookViewId="0" topLeftCell="A146">
      <selection activeCell="M154" sqref="M154"/>
    </sheetView>
  </sheetViews>
  <sheetFormatPr defaultColWidth="9.140625" defaultRowHeight="12.75"/>
  <cols>
    <col min="1" max="1" width="3.7109375" style="14" customWidth="1"/>
    <col min="2" max="2" width="3.140625" style="15" customWidth="1"/>
    <col min="3" max="3" width="9.140625" style="16" customWidth="1"/>
    <col min="4" max="4" width="4.57421875" style="16" customWidth="1"/>
    <col min="5" max="5" width="9.140625" style="16" customWidth="1"/>
    <col min="6" max="6" width="12.421875" style="16" customWidth="1"/>
    <col min="7" max="7" width="5.7109375" style="17" customWidth="1"/>
    <col min="8" max="8" width="10.00390625" style="16" customWidth="1"/>
    <col min="9" max="9" width="1.57421875" style="16" customWidth="1"/>
    <col min="10" max="10" width="11.00390625" style="16" customWidth="1"/>
    <col min="11" max="11" width="5.28125" style="16" customWidth="1"/>
    <col min="12" max="12" width="5.00390625" style="16" customWidth="1"/>
    <col min="13" max="13" width="14.421875" style="16" customWidth="1"/>
    <col min="14" max="14" width="10.57421875" style="143" customWidth="1"/>
    <col min="15" max="15" width="11.140625" style="23" customWidth="1"/>
    <col min="16" max="16" width="6.7109375" style="24" customWidth="1"/>
    <col min="17" max="17" width="9.140625" style="24" customWidth="1"/>
    <col min="18" max="18" width="9.140625" style="36" customWidth="1"/>
    <col min="19" max="22" width="9.140625" style="24" customWidth="1"/>
    <col min="23" max="16384" width="9.140625" style="16" customWidth="1"/>
  </cols>
  <sheetData>
    <row r="1" spans="1:14" s="164" customFormat="1" ht="12">
      <c r="A1" s="207" t="s">
        <v>213</v>
      </c>
      <c r="B1" s="163"/>
      <c r="G1" s="165"/>
      <c r="N1" s="140"/>
    </row>
    <row r="2" spans="1:14" s="164" customFormat="1" ht="12.75" thickBot="1">
      <c r="A2" s="166" t="s">
        <v>202</v>
      </c>
      <c r="B2" s="163"/>
      <c r="G2" s="165"/>
      <c r="N2" s="140"/>
    </row>
    <row r="3" spans="1:14" s="119" customFormat="1" ht="12">
      <c r="A3" s="114" t="s">
        <v>123</v>
      </c>
      <c r="B3" s="115"/>
      <c r="C3" s="116"/>
      <c r="D3" s="116"/>
      <c r="E3" s="116"/>
      <c r="F3" s="116"/>
      <c r="G3" s="117"/>
      <c r="H3" s="116"/>
      <c r="I3" s="116"/>
      <c r="J3" s="116"/>
      <c r="K3" s="116"/>
      <c r="L3" s="116"/>
      <c r="M3" s="118"/>
      <c r="N3" s="141"/>
    </row>
    <row r="4" spans="1:14" s="119" customFormat="1" ht="12">
      <c r="A4" s="195" t="s">
        <v>210</v>
      </c>
      <c r="B4" s="151"/>
      <c r="C4" s="152"/>
      <c r="D4" s="152"/>
      <c r="E4" s="152"/>
      <c r="F4" s="152"/>
      <c r="G4" s="194"/>
      <c r="H4" s="152"/>
      <c r="I4" s="152"/>
      <c r="J4" s="152"/>
      <c r="K4" s="152"/>
      <c r="L4" s="152"/>
      <c r="M4" s="153"/>
      <c r="N4" s="141"/>
    </row>
    <row r="5" spans="1:14" s="119" customFormat="1" ht="17.25" customHeight="1">
      <c r="A5" s="150"/>
      <c r="B5" s="151"/>
      <c r="C5" s="152"/>
      <c r="D5" s="152"/>
      <c r="E5" s="152"/>
      <c r="F5" s="66" t="s">
        <v>201</v>
      </c>
      <c r="G5" s="152"/>
      <c r="H5" s="152"/>
      <c r="I5" s="152"/>
      <c r="J5" s="152"/>
      <c r="K5" s="152"/>
      <c r="L5" s="152"/>
      <c r="M5" s="153"/>
      <c r="N5" s="141"/>
    </row>
    <row r="6" spans="1:15" s="37" customFormat="1" ht="29.25" customHeight="1">
      <c r="A6" s="199" t="s">
        <v>44</v>
      </c>
      <c r="B6" s="196"/>
      <c r="C6" s="197"/>
      <c r="D6" s="197"/>
      <c r="E6" s="197"/>
      <c r="F6" s="197"/>
      <c r="G6" s="198"/>
      <c r="H6" s="197"/>
      <c r="I6" s="197"/>
      <c r="J6" s="197"/>
      <c r="K6" s="197"/>
      <c r="L6" s="197"/>
      <c r="M6" s="200"/>
      <c r="N6" s="142"/>
      <c r="O6" s="98"/>
    </row>
    <row r="7" spans="1:15" s="37" customFormat="1" ht="20.25" customHeight="1" thickBot="1">
      <c r="A7" s="201" t="s">
        <v>211</v>
      </c>
      <c r="B7" s="202"/>
      <c r="C7" s="203"/>
      <c r="D7" s="203"/>
      <c r="E7" s="203"/>
      <c r="F7" s="203"/>
      <c r="G7" s="204"/>
      <c r="H7" s="205" t="s">
        <v>212</v>
      </c>
      <c r="I7" s="203"/>
      <c r="J7" s="203"/>
      <c r="K7" s="203"/>
      <c r="L7" s="203"/>
      <c r="M7" s="206"/>
      <c r="N7" s="142"/>
      <c r="O7" s="98"/>
    </row>
    <row r="8" spans="1:22" s="40" customFormat="1" ht="18" customHeight="1">
      <c r="A8" s="38" t="s">
        <v>0</v>
      </c>
      <c r="B8" s="39"/>
      <c r="G8" s="41"/>
      <c r="N8" s="143"/>
      <c r="O8" s="42"/>
      <c r="P8" s="43"/>
      <c r="Q8" s="43"/>
      <c r="R8" s="44"/>
      <c r="S8" s="43"/>
      <c r="T8" s="43"/>
      <c r="U8" s="43"/>
      <c r="V8" s="43"/>
    </row>
    <row r="9" spans="1:22" s="4" customFormat="1" ht="12.75">
      <c r="A9" s="13" t="s">
        <v>1</v>
      </c>
      <c r="B9" s="13" t="s">
        <v>2</v>
      </c>
      <c r="E9" s="4" t="s">
        <v>45</v>
      </c>
      <c r="G9" s="5"/>
      <c r="N9" s="143"/>
      <c r="O9" s="21"/>
      <c r="P9" s="22"/>
      <c r="Q9" s="22"/>
      <c r="R9" s="45"/>
      <c r="S9" s="22"/>
      <c r="T9" s="22"/>
      <c r="U9" s="22"/>
      <c r="V9" s="22"/>
    </row>
    <row r="10" spans="1:22" s="4" customFormat="1" ht="11.25" customHeight="1">
      <c r="A10" s="13" t="s">
        <v>3</v>
      </c>
      <c r="B10" s="13" t="s">
        <v>4</v>
      </c>
      <c r="E10" s="4" t="s">
        <v>45</v>
      </c>
      <c r="G10" s="5"/>
      <c r="N10" s="143"/>
      <c r="O10" s="21"/>
      <c r="P10" s="22"/>
      <c r="Q10" s="22"/>
      <c r="R10" s="45"/>
      <c r="S10" s="22"/>
      <c r="T10" s="22"/>
      <c r="U10" s="22"/>
      <c r="V10" s="22"/>
    </row>
    <row r="11" spans="1:22" s="40" customFormat="1" ht="39.75" customHeight="1">
      <c r="A11" s="46" t="s">
        <v>5</v>
      </c>
      <c r="B11" s="39"/>
      <c r="G11" s="41"/>
      <c r="H11" s="47" t="s">
        <v>36</v>
      </c>
      <c r="I11" s="47"/>
      <c r="J11" s="47" t="s">
        <v>37</v>
      </c>
      <c r="K11" s="123" t="s">
        <v>131</v>
      </c>
      <c r="L11" s="124" t="s">
        <v>152</v>
      </c>
      <c r="M11" s="109" t="s">
        <v>160</v>
      </c>
      <c r="N11" s="143"/>
      <c r="O11" s="42"/>
      <c r="P11" s="43"/>
      <c r="Q11" s="48"/>
      <c r="R11" s="44"/>
      <c r="S11" s="43"/>
      <c r="T11" s="43"/>
      <c r="U11" s="43"/>
      <c r="V11" s="43"/>
    </row>
    <row r="12" spans="1:22" s="4" customFormat="1" ht="12.75">
      <c r="A12" s="13" t="s">
        <v>1</v>
      </c>
      <c r="B12" s="13" t="s">
        <v>6</v>
      </c>
      <c r="G12" s="5"/>
      <c r="K12" s="123"/>
      <c r="L12" s="123"/>
      <c r="N12" s="143"/>
      <c r="O12" s="21"/>
      <c r="P12" s="22"/>
      <c r="Q12" s="22"/>
      <c r="R12" s="45"/>
      <c r="S12" s="22"/>
      <c r="T12" s="22"/>
      <c r="U12" s="22"/>
      <c r="V12" s="22"/>
    </row>
    <row r="13" spans="1:22" s="4" customFormat="1" ht="12.75">
      <c r="A13" s="13"/>
      <c r="B13" s="1" t="s">
        <v>7</v>
      </c>
      <c r="C13" s="4" t="s">
        <v>47</v>
      </c>
      <c r="G13" s="5"/>
      <c r="H13" s="4" t="s">
        <v>32</v>
      </c>
      <c r="J13" s="4" t="s">
        <v>33</v>
      </c>
      <c r="K13" s="123">
        <v>1047</v>
      </c>
      <c r="L13" s="125">
        <v>1916</v>
      </c>
      <c r="M13" s="1" t="s">
        <v>134</v>
      </c>
      <c r="N13" s="143"/>
      <c r="O13" s="105"/>
      <c r="P13" s="22"/>
      <c r="Q13" s="22"/>
      <c r="R13" s="45"/>
      <c r="S13" s="22"/>
      <c r="T13" s="22"/>
      <c r="U13" s="22"/>
      <c r="V13" s="22"/>
    </row>
    <row r="14" spans="1:22" s="4" customFormat="1" ht="12.75">
      <c r="A14" s="13"/>
      <c r="B14" s="1" t="s">
        <v>8</v>
      </c>
      <c r="C14" s="4" t="s">
        <v>48</v>
      </c>
      <c r="G14" s="5"/>
      <c r="H14" s="4" t="s">
        <v>32</v>
      </c>
      <c r="J14" s="4" t="s">
        <v>33</v>
      </c>
      <c r="K14" s="123">
        <v>1357</v>
      </c>
      <c r="L14" s="125">
        <v>1481</v>
      </c>
      <c r="M14" s="1" t="s">
        <v>146</v>
      </c>
      <c r="N14" s="143"/>
      <c r="O14" s="105"/>
      <c r="P14" s="22"/>
      <c r="Q14" s="22"/>
      <c r="R14" s="45"/>
      <c r="S14" s="22"/>
      <c r="T14" s="22"/>
      <c r="U14" s="22"/>
      <c r="V14" s="22"/>
    </row>
    <row r="15" spans="1:22" s="4" customFormat="1" ht="12.75">
      <c r="A15" s="13"/>
      <c r="B15" s="1" t="s">
        <v>12</v>
      </c>
      <c r="C15" s="4" t="s">
        <v>49</v>
      </c>
      <c r="G15" s="5"/>
      <c r="H15" s="4" t="s">
        <v>32</v>
      </c>
      <c r="J15" s="4" t="s">
        <v>33</v>
      </c>
      <c r="K15" s="123">
        <v>967</v>
      </c>
      <c r="L15" s="125">
        <v>1159</v>
      </c>
      <c r="M15" s="1" t="s">
        <v>140</v>
      </c>
      <c r="N15" s="143"/>
      <c r="O15" s="105"/>
      <c r="P15" s="22"/>
      <c r="Q15" s="22"/>
      <c r="R15" s="45"/>
      <c r="S15" s="22"/>
      <c r="T15" s="22"/>
      <c r="U15" s="22"/>
      <c r="V15" s="22"/>
    </row>
    <row r="16" spans="1:22" s="4" customFormat="1" ht="12.75">
      <c r="A16" s="13"/>
      <c r="B16" s="1" t="s">
        <v>13</v>
      </c>
      <c r="C16" s="4" t="s">
        <v>50</v>
      </c>
      <c r="G16" s="5"/>
      <c r="H16" s="188" t="s">
        <v>32</v>
      </c>
      <c r="J16" s="4" t="s">
        <v>51</v>
      </c>
      <c r="K16" s="123"/>
      <c r="L16" s="126"/>
      <c r="M16" s="1" t="s">
        <v>167</v>
      </c>
      <c r="N16" s="143"/>
      <c r="O16" s="21"/>
      <c r="P16" s="22"/>
      <c r="Q16" s="22"/>
      <c r="R16" s="45"/>
      <c r="S16" s="22"/>
      <c r="T16" s="22"/>
      <c r="U16" s="22"/>
      <c r="V16" s="22"/>
    </row>
    <row r="17" spans="1:22" s="4" customFormat="1" ht="12.75">
      <c r="A17" s="13"/>
      <c r="B17" s="1"/>
      <c r="C17" s="4" t="s">
        <v>46</v>
      </c>
      <c r="G17" s="5"/>
      <c r="H17" s="101" t="s">
        <v>125</v>
      </c>
      <c r="K17" s="123"/>
      <c r="L17" s="126"/>
      <c r="M17" s="1"/>
      <c r="N17" s="143"/>
      <c r="O17" s="21"/>
      <c r="P17" s="22"/>
      <c r="Q17" s="22"/>
      <c r="R17" s="45"/>
      <c r="S17" s="22"/>
      <c r="T17" s="22"/>
      <c r="U17" s="22"/>
      <c r="V17" s="22"/>
    </row>
    <row r="18" spans="1:22" s="45" customFormat="1" ht="12.75">
      <c r="A18" s="49"/>
      <c r="B18" s="1" t="s">
        <v>14</v>
      </c>
      <c r="C18" s="4" t="s">
        <v>83</v>
      </c>
      <c r="D18" s="4"/>
      <c r="E18" s="4"/>
      <c r="F18" s="4"/>
      <c r="G18" s="5"/>
      <c r="H18" s="188" t="s">
        <v>32</v>
      </c>
      <c r="I18" s="4"/>
      <c r="J18" s="4" t="s">
        <v>51</v>
      </c>
      <c r="K18" s="131">
        <f>SUM(K13:K17)</f>
        <v>3371</v>
      </c>
      <c r="L18" s="131">
        <f>SUM(L13:L17)</f>
        <v>4556</v>
      </c>
      <c r="M18" s="1" t="s">
        <v>144</v>
      </c>
      <c r="N18" s="143" t="s">
        <v>153</v>
      </c>
      <c r="O18" s="21"/>
      <c r="P18" s="22"/>
      <c r="Q18" s="22"/>
      <c r="S18" s="22"/>
      <c r="T18" s="22"/>
      <c r="U18" s="22"/>
      <c r="V18" s="22"/>
    </row>
    <row r="19" spans="8:12" ht="12.75" customHeight="1">
      <c r="H19" s="101" t="s">
        <v>125</v>
      </c>
      <c r="K19" s="123"/>
      <c r="L19" s="123"/>
    </row>
    <row r="20" spans="1:22" s="4" customFormat="1" ht="12.75">
      <c r="A20" s="13"/>
      <c r="B20" s="193" t="s">
        <v>15</v>
      </c>
      <c r="C20" s="190" t="s">
        <v>69</v>
      </c>
      <c r="G20" s="5"/>
      <c r="H20" s="167" t="s">
        <v>125</v>
      </c>
      <c r="J20" s="188" t="s">
        <v>35</v>
      </c>
      <c r="K20" s="123">
        <v>0</v>
      </c>
      <c r="L20" s="128">
        <v>894</v>
      </c>
      <c r="M20" s="189" t="s">
        <v>137</v>
      </c>
      <c r="N20" s="143"/>
      <c r="O20" s="105"/>
      <c r="P20" s="22"/>
      <c r="Q20" s="22"/>
      <c r="R20" s="45"/>
      <c r="S20" s="22"/>
      <c r="T20" s="22"/>
      <c r="U20" s="22"/>
      <c r="V20" s="22"/>
    </row>
    <row r="21" spans="1:22" s="4" customFormat="1" ht="12.75">
      <c r="A21" s="13"/>
      <c r="B21" s="1"/>
      <c r="F21" s="154"/>
      <c r="G21" s="168" t="s">
        <v>126</v>
      </c>
      <c r="H21" s="167" t="s">
        <v>32</v>
      </c>
      <c r="I21" s="167"/>
      <c r="J21" s="167" t="s">
        <v>127</v>
      </c>
      <c r="K21" s="155"/>
      <c r="L21" s="156"/>
      <c r="M21" s="169" t="s">
        <v>128</v>
      </c>
      <c r="N21" s="143"/>
      <c r="O21" s="105"/>
      <c r="P21" s="22"/>
      <c r="Q21" s="22"/>
      <c r="R21" s="45"/>
      <c r="S21" s="22"/>
      <c r="T21" s="22"/>
      <c r="U21" s="22"/>
      <c r="V21" s="22"/>
    </row>
    <row r="22" spans="8:13" ht="12.75" customHeight="1">
      <c r="H22" s="190" t="s">
        <v>32</v>
      </c>
      <c r="I22" s="191"/>
      <c r="J22" s="190" t="s">
        <v>51</v>
      </c>
      <c r="K22" s="192"/>
      <c r="L22" s="192"/>
      <c r="M22" s="193" t="s">
        <v>205</v>
      </c>
    </row>
    <row r="23" spans="8:13" ht="12.75" customHeight="1">
      <c r="H23" s="4"/>
      <c r="J23" s="4"/>
      <c r="K23" s="123"/>
      <c r="L23" s="123"/>
      <c r="M23" s="1"/>
    </row>
    <row r="24" spans="1:22" s="4" customFormat="1" ht="12.75">
      <c r="A24" s="13" t="s">
        <v>3</v>
      </c>
      <c r="B24" s="13" t="s">
        <v>9</v>
      </c>
      <c r="G24" s="5"/>
      <c r="K24" s="123"/>
      <c r="L24" s="127"/>
      <c r="N24" s="143"/>
      <c r="O24" s="21"/>
      <c r="P24" s="22"/>
      <c r="Q24" s="22"/>
      <c r="R24" s="45"/>
      <c r="S24" s="22"/>
      <c r="T24" s="22"/>
      <c r="U24" s="22"/>
      <c r="V24" s="22"/>
    </row>
    <row r="25" spans="1:22" s="4" customFormat="1" ht="12.75">
      <c r="A25" s="13"/>
      <c r="B25" s="1" t="s">
        <v>7</v>
      </c>
      <c r="C25" s="4" t="s">
        <v>52</v>
      </c>
      <c r="G25" s="5"/>
      <c r="H25" s="4" t="s">
        <v>32</v>
      </c>
      <c r="J25" s="4" t="s">
        <v>34</v>
      </c>
      <c r="K25" s="123">
        <v>671</v>
      </c>
      <c r="L25" s="128">
        <v>654</v>
      </c>
      <c r="M25" s="1" t="s">
        <v>133</v>
      </c>
      <c r="N25" s="143"/>
      <c r="O25" s="105"/>
      <c r="P25" s="22"/>
      <c r="Q25" s="22"/>
      <c r="R25" s="45"/>
      <c r="S25" s="22"/>
      <c r="T25" s="22"/>
      <c r="U25" s="22"/>
      <c r="V25" s="22"/>
    </row>
    <row r="26" spans="1:22" s="4" customFormat="1" ht="12.75">
      <c r="A26" s="13"/>
      <c r="B26" s="1" t="s">
        <v>8</v>
      </c>
      <c r="C26" s="4" t="s">
        <v>53</v>
      </c>
      <c r="G26" s="5"/>
      <c r="H26" s="4" t="s">
        <v>32</v>
      </c>
      <c r="J26" s="4" t="s">
        <v>34</v>
      </c>
      <c r="K26" s="123">
        <v>815</v>
      </c>
      <c r="L26" s="128">
        <v>775</v>
      </c>
      <c r="M26" s="1" t="s">
        <v>136</v>
      </c>
      <c r="N26" s="143"/>
      <c r="O26" s="105"/>
      <c r="P26" s="22"/>
      <c r="Q26" s="22"/>
      <c r="R26" s="45"/>
      <c r="S26" s="22"/>
      <c r="T26" s="22"/>
      <c r="U26" s="22"/>
      <c r="V26" s="22"/>
    </row>
    <row r="27" spans="1:22" s="4" customFormat="1" ht="12.75">
      <c r="A27" s="13"/>
      <c r="B27" s="1" t="s">
        <v>12</v>
      </c>
      <c r="C27" s="4" t="s">
        <v>54</v>
      </c>
      <c r="G27" s="5"/>
      <c r="H27" s="4" t="s">
        <v>32</v>
      </c>
      <c r="J27" s="4" t="s">
        <v>34</v>
      </c>
      <c r="K27" s="123">
        <v>616</v>
      </c>
      <c r="L27" s="128">
        <v>700</v>
      </c>
      <c r="M27" s="1" t="s">
        <v>139</v>
      </c>
      <c r="N27" s="143"/>
      <c r="O27" s="105"/>
      <c r="P27" s="22"/>
      <c r="Q27" s="22"/>
      <c r="R27" s="45"/>
      <c r="S27" s="22"/>
      <c r="T27" s="22"/>
      <c r="U27" s="22"/>
      <c r="V27" s="22"/>
    </row>
    <row r="28" spans="1:22" s="51" customFormat="1" ht="15.75">
      <c r="A28" s="50"/>
      <c r="B28" s="1" t="s">
        <v>13</v>
      </c>
      <c r="C28" s="4" t="s">
        <v>99</v>
      </c>
      <c r="D28" s="4"/>
      <c r="E28" s="4"/>
      <c r="F28" s="16"/>
      <c r="G28" s="17"/>
      <c r="H28" s="4" t="s">
        <v>32</v>
      </c>
      <c r="I28" s="4"/>
      <c r="J28" s="4" t="s">
        <v>34</v>
      </c>
      <c r="K28" s="129">
        <v>600</v>
      </c>
      <c r="L28" s="129">
        <v>622</v>
      </c>
      <c r="M28" s="121" t="s">
        <v>147</v>
      </c>
      <c r="N28" s="144"/>
      <c r="O28" s="105"/>
      <c r="P28" s="52"/>
      <c r="Q28" s="52"/>
      <c r="R28" s="53"/>
      <c r="S28" s="52"/>
      <c r="T28" s="52"/>
      <c r="U28" s="52"/>
      <c r="V28" s="52"/>
    </row>
    <row r="29" spans="1:22" s="4" customFormat="1" ht="12.75">
      <c r="A29" s="13"/>
      <c r="B29" s="1" t="s">
        <v>14</v>
      </c>
      <c r="C29" s="4" t="s">
        <v>55</v>
      </c>
      <c r="G29" s="5"/>
      <c r="H29" s="4" t="s">
        <v>32</v>
      </c>
      <c r="J29" s="4" t="s">
        <v>34</v>
      </c>
      <c r="K29" s="123">
        <v>579</v>
      </c>
      <c r="L29" s="128">
        <v>630</v>
      </c>
      <c r="M29" s="1" t="s">
        <v>150</v>
      </c>
      <c r="N29" s="143"/>
      <c r="O29" s="105"/>
      <c r="P29" s="22"/>
      <c r="Q29" s="22"/>
      <c r="R29" s="45"/>
      <c r="S29" s="22"/>
      <c r="T29" s="22"/>
      <c r="U29" s="22"/>
      <c r="V29" s="22"/>
    </row>
    <row r="30" spans="11:13" ht="5.25" customHeight="1">
      <c r="K30" s="123"/>
      <c r="L30" s="127"/>
      <c r="M30" s="99"/>
    </row>
    <row r="31" spans="1:22" s="4" customFormat="1" ht="12.75">
      <c r="A31" s="13" t="s">
        <v>10</v>
      </c>
      <c r="B31" s="13" t="s">
        <v>11</v>
      </c>
      <c r="G31" s="5"/>
      <c r="K31" s="131">
        <f>SUM(K25:K30)</f>
        <v>3281</v>
      </c>
      <c r="L31" s="132">
        <f>SUM(L25:L30)</f>
        <v>3381</v>
      </c>
      <c r="M31" s="100"/>
      <c r="N31" s="143" t="s">
        <v>154</v>
      </c>
      <c r="O31" s="21"/>
      <c r="P31" s="22"/>
      <c r="Q31" s="22"/>
      <c r="R31" s="45"/>
      <c r="S31" s="22"/>
      <c r="T31" s="22"/>
      <c r="U31" s="22"/>
      <c r="V31" s="22"/>
    </row>
    <row r="32" spans="1:22" s="4" customFormat="1" ht="12.75">
      <c r="A32" s="13"/>
      <c r="B32" s="1" t="s">
        <v>7</v>
      </c>
      <c r="C32" s="4" t="s">
        <v>67</v>
      </c>
      <c r="G32" s="5"/>
      <c r="H32" s="4" t="s">
        <v>32</v>
      </c>
      <c r="J32" s="4" t="s">
        <v>35</v>
      </c>
      <c r="K32" s="131">
        <v>600</v>
      </c>
      <c r="L32" s="133">
        <v>591</v>
      </c>
      <c r="M32" s="1" t="s">
        <v>135</v>
      </c>
      <c r="N32" s="143"/>
      <c r="O32" s="105"/>
      <c r="P32" s="22"/>
      <c r="Q32" s="22"/>
      <c r="R32" s="45"/>
      <c r="S32" s="22"/>
      <c r="T32" s="22"/>
      <c r="U32" s="22"/>
      <c r="V32" s="22"/>
    </row>
    <row r="33" spans="1:22" s="4" customFormat="1" ht="12.75">
      <c r="A33" s="13"/>
      <c r="B33" s="1" t="s">
        <v>8</v>
      </c>
      <c r="C33" s="188" t="s">
        <v>69</v>
      </c>
      <c r="G33" s="5"/>
      <c r="H33" s="167" t="s">
        <v>125</v>
      </c>
      <c r="J33" s="188" t="s">
        <v>35</v>
      </c>
      <c r="K33" s="123">
        <v>0</v>
      </c>
      <c r="L33" s="128">
        <v>894</v>
      </c>
      <c r="M33" s="189" t="s">
        <v>137</v>
      </c>
      <c r="N33" s="143"/>
      <c r="O33" s="105"/>
      <c r="P33" s="22"/>
      <c r="Q33" s="22"/>
      <c r="R33" s="45"/>
      <c r="S33" s="22"/>
      <c r="T33" s="22"/>
      <c r="U33" s="22"/>
      <c r="V33" s="22"/>
    </row>
    <row r="34" spans="1:22" s="4" customFormat="1" ht="12.75">
      <c r="A34" s="13"/>
      <c r="B34" s="1"/>
      <c r="F34" s="154"/>
      <c r="G34" s="168" t="s">
        <v>126</v>
      </c>
      <c r="H34" s="167" t="s">
        <v>32</v>
      </c>
      <c r="I34" s="167"/>
      <c r="J34" s="167" t="s">
        <v>127</v>
      </c>
      <c r="K34" s="155"/>
      <c r="L34" s="156"/>
      <c r="M34" s="169" t="s">
        <v>128</v>
      </c>
      <c r="N34" s="143"/>
      <c r="O34" s="105"/>
      <c r="P34" s="22"/>
      <c r="Q34" s="22"/>
      <c r="R34" s="45"/>
      <c r="S34" s="22"/>
      <c r="T34" s="22"/>
      <c r="U34" s="22"/>
      <c r="V34" s="22"/>
    </row>
    <row r="35" spans="1:22" s="4" customFormat="1" ht="12.75">
      <c r="A35" s="13"/>
      <c r="B35" s="1"/>
      <c r="C35" s="190" t="s">
        <v>206</v>
      </c>
      <c r="F35" s="154"/>
      <c r="G35" s="168"/>
      <c r="H35" s="167"/>
      <c r="I35" s="167"/>
      <c r="J35" s="167"/>
      <c r="K35" s="155"/>
      <c r="L35" s="156"/>
      <c r="M35" s="169"/>
      <c r="N35" s="143"/>
      <c r="O35" s="105"/>
      <c r="P35" s="22"/>
      <c r="Q35" s="22"/>
      <c r="R35" s="45"/>
      <c r="S35" s="22"/>
      <c r="T35" s="22"/>
      <c r="U35" s="22"/>
      <c r="V35" s="22"/>
    </row>
    <row r="36" spans="1:22" s="26" customFormat="1" ht="13.5">
      <c r="A36" s="54"/>
      <c r="B36" s="1" t="s">
        <v>12</v>
      </c>
      <c r="C36" s="4" t="s">
        <v>95</v>
      </c>
      <c r="D36" s="4"/>
      <c r="E36" s="4"/>
      <c r="F36" s="4"/>
      <c r="G36" s="5"/>
      <c r="H36" s="4" t="s">
        <v>32</v>
      </c>
      <c r="I36" s="4"/>
      <c r="J36" s="4" t="s">
        <v>35</v>
      </c>
      <c r="K36" s="129">
        <v>600</v>
      </c>
      <c r="L36" s="130">
        <v>495</v>
      </c>
      <c r="M36" s="1" t="s">
        <v>168</v>
      </c>
      <c r="N36" s="144"/>
      <c r="O36" s="105"/>
      <c r="P36" s="55"/>
      <c r="Q36" s="55"/>
      <c r="R36" s="56"/>
      <c r="S36" s="55"/>
      <c r="T36" s="55"/>
      <c r="U36" s="55"/>
      <c r="V36" s="55"/>
    </row>
    <row r="37" spans="1:22" s="4" customFormat="1" ht="12.75">
      <c r="A37" s="13"/>
      <c r="B37" s="1" t="s">
        <v>13</v>
      </c>
      <c r="C37" s="4" t="s">
        <v>61</v>
      </c>
      <c r="G37" s="5"/>
      <c r="H37" s="4" t="s">
        <v>125</v>
      </c>
      <c r="J37" s="4" t="s">
        <v>35</v>
      </c>
      <c r="K37" s="123">
        <v>0</v>
      </c>
      <c r="L37" s="128">
        <v>267</v>
      </c>
      <c r="M37" s="1" t="s">
        <v>138</v>
      </c>
      <c r="N37" s="143"/>
      <c r="O37" s="105"/>
      <c r="P37" s="22"/>
      <c r="Q37" s="22"/>
      <c r="R37" s="45"/>
      <c r="S37" s="22"/>
      <c r="T37" s="22"/>
      <c r="U37" s="22"/>
      <c r="V37" s="22"/>
    </row>
    <row r="38" spans="1:22" s="4" customFormat="1" ht="12.75">
      <c r="A38" s="13"/>
      <c r="B38" s="1" t="s">
        <v>14</v>
      </c>
      <c r="C38" s="4" t="s">
        <v>62</v>
      </c>
      <c r="G38" s="5"/>
      <c r="H38" s="4" t="s">
        <v>32</v>
      </c>
      <c r="J38" s="4" t="s">
        <v>35</v>
      </c>
      <c r="K38" s="123">
        <v>600</v>
      </c>
      <c r="L38" s="128">
        <v>706</v>
      </c>
      <c r="M38" s="1" t="s">
        <v>141</v>
      </c>
      <c r="N38" s="143"/>
      <c r="O38" s="105"/>
      <c r="P38" s="22"/>
      <c r="Q38" s="22"/>
      <c r="R38" s="45"/>
      <c r="S38" s="22"/>
      <c r="T38" s="22"/>
      <c r="U38" s="22"/>
      <c r="V38" s="22"/>
    </row>
    <row r="39" spans="1:22" s="4" customFormat="1" ht="12.75">
      <c r="A39" s="13"/>
      <c r="B39" s="1" t="s">
        <v>15</v>
      </c>
      <c r="C39" s="4" t="s">
        <v>63</v>
      </c>
      <c r="G39" s="5"/>
      <c r="H39" s="4" t="s">
        <v>32</v>
      </c>
      <c r="J39" s="4" t="s">
        <v>35</v>
      </c>
      <c r="K39" s="123">
        <v>557</v>
      </c>
      <c r="L39" s="128">
        <v>588</v>
      </c>
      <c r="M39" s="1" t="s">
        <v>142</v>
      </c>
      <c r="N39" s="143"/>
      <c r="O39" s="105"/>
      <c r="P39" s="22"/>
      <c r="Q39" s="22"/>
      <c r="R39" s="45"/>
      <c r="S39" s="22"/>
      <c r="T39" s="22"/>
      <c r="U39" s="22"/>
      <c r="V39" s="22"/>
    </row>
    <row r="40" spans="1:22" s="4" customFormat="1" ht="12.75">
      <c r="A40" s="13"/>
      <c r="B40" s="1" t="s">
        <v>16</v>
      </c>
      <c r="C40" s="4" t="s">
        <v>64</v>
      </c>
      <c r="G40" s="5"/>
      <c r="H40" s="4" t="s">
        <v>32</v>
      </c>
      <c r="J40" s="4" t="s">
        <v>35</v>
      </c>
      <c r="K40" s="123">
        <v>525</v>
      </c>
      <c r="L40" s="128">
        <v>510</v>
      </c>
      <c r="M40" s="1" t="s">
        <v>143</v>
      </c>
      <c r="N40" s="143"/>
      <c r="O40" s="105"/>
      <c r="P40" s="22"/>
      <c r="Q40" s="22"/>
      <c r="R40" s="45"/>
      <c r="S40" s="22"/>
      <c r="T40" s="22"/>
      <c r="U40" s="22"/>
      <c r="V40" s="22"/>
    </row>
    <row r="41" spans="1:22" s="4" customFormat="1" ht="12.75">
      <c r="A41" s="13"/>
      <c r="B41" s="1" t="s">
        <v>56</v>
      </c>
      <c r="C41" s="4" t="s">
        <v>65</v>
      </c>
      <c r="G41" s="5"/>
      <c r="H41" s="4" t="s">
        <v>32</v>
      </c>
      <c r="J41" s="4" t="s">
        <v>35</v>
      </c>
      <c r="K41" s="123">
        <v>514</v>
      </c>
      <c r="L41" s="128">
        <v>691</v>
      </c>
      <c r="M41" s="1" t="s">
        <v>145</v>
      </c>
      <c r="N41" s="143"/>
      <c r="O41" s="105"/>
      <c r="P41" s="22"/>
      <c r="Q41" s="22"/>
      <c r="R41" s="45"/>
      <c r="S41" s="22"/>
      <c r="T41" s="22"/>
      <c r="U41" s="22"/>
      <c r="V41" s="22"/>
    </row>
    <row r="42" spans="1:22" s="4" customFormat="1" ht="12.75">
      <c r="A42" s="13"/>
      <c r="B42" s="1" t="s">
        <v>96</v>
      </c>
      <c r="C42" s="4" t="s">
        <v>115</v>
      </c>
      <c r="G42" s="5"/>
      <c r="H42" s="4" t="s">
        <v>32</v>
      </c>
      <c r="J42" s="4" t="s">
        <v>35</v>
      </c>
      <c r="K42" s="129">
        <v>685</v>
      </c>
      <c r="L42" s="130">
        <v>670</v>
      </c>
      <c r="M42" s="1" t="s">
        <v>156</v>
      </c>
      <c r="N42" s="143"/>
      <c r="O42" s="105"/>
      <c r="P42" s="22"/>
      <c r="Q42" s="22"/>
      <c r="R42" s="45"/>
      <c r="S42" s="22"/>
      <c r="T42" s="22"/>
      <c r="U42" s="22"/>
      <c r="V42" s="22"/>
    </row>
    <row r="43" spans="1:22" s="26" customFormat="1" ht="13.5">
      <c r="A43" s="54"/>
      <c r="B43" s="1" t="s">
        <v>13</v>
      </c>
      <c r="C43" s="4" t="s">
        <v>98</v>
      </c>
      <c r="D43" s="4"/>
      <c r="E43" s="4"/>
      <c r="F43" s="4"/>
      <c r="G43" s="5"/>
      <c r="H43" s="4" t="s">
        <v>32</v>
      </c>
      <c r="I43" s="4"/>
      <c r="J43" s="4" t="s">
        <v>35</v>
      </c>
      <c r="K43" s="129">
        <v>500</v>
      </c>
      <c r="L43" s="130">
        <v>417</v>
      </c>
      <c r="M43" s="1" t="s">
        <v>148</v>
      </c>
      <c r="N43" s="144"/>
      <c r="O43" s="105"/>
      <c r="P43" s="55"/>
      <c r="Q43" s="55"/>
      <c r="R43" s="56"/>
      <c r="S43" s="55"/>
      <c r="T43" s="55"/>
      <c r="U43" s="55"/>
      <c r="V43" s="55"/>
    </row>
    <row r="44" spans="1:22" s="4" customFormat="1" ht="12.75">
      <c r="A44" s="13"/>
      <c r="B44" s="1" t="s">
        <v>57</v>
      </c>
      <c r="C44" s="4" t="s">
        <v>66</v>
      </c>
      <c r="G44" s="5"/>
      <c r="H44" s="4" t="s">
        <v>32</v>
      </c>
      <c r="J44" s="4" t="s">
        <v>35</v>
      </c>
      <c r="K44" s="123">
        <v>600</v>
      </c>
      <c r="L44" s="128">
        <v>591</v>
      </c>
      <c r="M44" s="1" t="s">
        <v>135</v>
      </c>
      <c r="N44" s="143"/>
      <c r="O44" s="105"/>
      <c r="P44" s="22"/>
      <c r="Q44" s="22"/>
      <c r="R44" s="45"/>
      <c r="S44" s="22"/>
      <c r="T44" s="22"/>
      <c r="U44" s="22"/>
      <c r="V44" s="22"/>
    </row>
    <row r="45" spans="1:22" s="4" customFormat="1" ht="12.75">
      <c r="A45" s="13"/>
      <c r="B45" s="1" t="s">
        <v>97</v>
      </c>
      <c r="C45" s="4" t="s">
        <v>59</v>
      </c>
      <c r="G45" s="5"/>
      <c r="H45" s="4" t="s">
        <v>32</v>
      </c>
      <c r="J45" s="4" t="s">
        <v>35</v>
      </c>
      <c r="K45" s="123">
        <v>525</v>
      </c>
      <c r="L45" s="128">
        <v>469</v>
      </c>
      <c r="M45" s="1" t="s">
        <v>149</v>
      </c>
      <c r="N45" s="143"/>
      <c r="O45" s="105"/>
      <c r="P45" s="22"/>
      <c r="Q45" s="22"/>
      <c r="R45" s="45"/>
      <c r="S45" s="22"/>
      <c r="T45" s="22"/>
      <c r="U45" s="22"/>
      <c r="V45" s="22"/>
    </row>
    <row r="46" spans="1:22" s="4" customFormat="1" ht="12.75">
      <c r="A46" s="13"/>
      <c r="B46" s="1" t="s">
        <v>58</v>
      </c>
      <c r="C46" s="4" t="s">
        <v>60</v>
      </c>
      <c r="G46" s="5"/>
      <c r="H46" s="4" t="s">
        <v>32</v>
      </c>
      <c r="J46" s="4" t="s">
        <v>35</v>
      </c>
      <c r="K46" s="123">
        <v>575</v>
      </c>
      <c r="L46" s="128">
        <v>508</v>
      </c>
      <c r="M46" s="1" t="s">
        <v>151</v>
      </c>
      <c r="N46" s="143"/>
      <c r="O46" s="105"/>
      <c r="P46" s="22"/>
      <c r="Q46" s="22"/>
      <c r="R46" s="45"/>
      <c r="S46" s="22"/>
      <c r="T46" s="22"/>
      <c r="U46" s="22"/>
      <c r="V46" s="22"/>
    </row>
    <row r="47" spans="11:14" ht="15" customHeight="1">
      <c r="K47" s="135">
        <f>SUM(K32:K46)</f>
        <v>6281</v>
      </c>
      <c r="L47" s="135">
        <f>SUM(L32:L46)</f>
        <v>7397</v>
      </c>
      <c r="N47" s="143" t="s">
        <v>155</v>
      </c>
    </row>
    <row r="48" spans="1:22" s="46" customFormat="1" ht="14.25">
      <c r="A48" s="57" t="s">
        <v>112</v>
      </c>
      <c r="B48" s="58"/>
      <c r="C48" s="59"/>
      <c r="D48" s="59"/>
      <c r="E48" s="59"/>
      <c r="F48" s="59"/>
      <c r="G48" s="60"/>
      <c r="H48" s="59"/>
      <c r="I48" s="59"/>
      <c r="J48" s="59"/>
      <c r="K48" s="134"/>
      <c r="L48" s="134"/>
      <c r="M48" s="61"/>
      <c r="N48" s="142"/>
      <c r="O48" s="62"/>
      <c r="P48" s="63"/>
      <c r="Q48" s="63"/>
      <c r="R48" s="64"/>
      <c r="S48" s="63"/>
      <c r="T48" s="63"/>
      <c r="U48" s="63"/>
      <c r="V48" s="63"/>
    </row>
    <row r="49" spans="1:22" s="46" customFormat="1" ht="6.75" customHeight="1">
      <c r="A49" s="29"/>
      <c r="B49" s="65"/>
      <c r="C49" s="29"/>
      <c r="D49" s="29"/>
      <c r="E49" s="29"/>
      <c r="F49" s="29"/>
      <c r="G49" s="66"/>
      <c r="H49" s="29"/>
      <c r="I49" s="29"/>
      <c r="J49" s="29"/>
      <c r="K49" s="29"/>
      <c r="L49" s="29"/>
      <c r="M49" s="29"/>
      <c r="N49" s="142"/>
      <c r="O49" s="67"/>
      <c r="P49" s="63"/>
      <c r="Q49" s="63"/>
      <c r="R49" s="64"/>
      <c r="S49" s="63"/>
      <c r="T49" s="63"/>
      <c r="U49" s="63"/>
      <c r="V49" s="63"/>
    </row>
    <row r="50" spans="1:22" s="69" customFormat="1" ht="15">
      <c r="A50" s="65" t="s">
        <v>17</v>
      </c>
      <c r="B50" s="68" t="s">
        <v>28</v>
      </c>
      <c r="G50" s="70"/>
      <c r="N50" s="145"/>
      <c r="O50" s="71"/>
      <c r="P50" s="72"/>
      <c r="Q50" s="72"/>
      <c r="R50" s="73"/>
      <c r="S50" s="72"/>
      <c r="T50" s="72"/>
      <c r="U50" s="72"/>
      <c r="V50" s="72"/>
    </row>
    <row r="51" spans="1:22" s="69" customFormat="1" ht="12" customHeight="1">
      <c r="A51" s="74"/>
      <c r="B51" s="75" t="s">
        <v>27</v>
      </c>
      <c r="G51" s="70"/>
      <c r="L51" s="76" t="s">
        <v>41</v>
      </c>
      <c r="M51" s="76" t="s">
        <v>38</v>
      </c>
      <c r="N51" s="145"/>
      <c r="O51" s="71"/>
      <c r="P51" s="72"/>
      <c r="Q51" s="72"/>
      <c r="R51" s="73"/>
      <c r="S51" s="72"/>
      <c r="T51" s="72"/>
      <c r="U51" s="72"/>
      <c r="V51" s="72"/>
    </row>
    <row r="52" spans="1:22" s="46" customFormat="1" ht="6.75" customHeight="1">
      <c r="A52" s="29"/>
      <c r="B52" s="65"/>
      <c r="C52" s="29"/>
      <c r="D52" s="29"/>
      <c r="E52" s="29"/>
      <c r="F52" s="29"/>
      <c r="G52" s="66"/>
      <c r="H52" s="29"/>
      <c r="I52" s="29"/>
      <c r="J52" s="29"/>
      <c r="K52" s="29"/>
      <c r="L52" s="29"/>
      <c r="M52" s="29"/>
      <c r="N52" s="142"/>
      <c r="O52" s="67"/>
      <c r="P52" s="63"/>
      <c r="Q52" s="63"/>
      <c r="R52" s="64"/>
      <c r="S52" s="63"/>
      <c r="T52" s="63"/>
      <c r="U52" s="63"/>
      <c r="V52" s="63"/>
    </row>
    <row r="53" spans="1:22" s="69" customFormat="1" ht="15.75" customHeight="1">
      <c r="A53" s="74"/>
      <c r="B53" s="1" t="s">
        <v>1</v>
      </c>
      <c r="C53" s="4" t="s">
        <v>124</v>
      </c>
      <c r="D53" s="4"/>
      <c r="E53" s="4"/>
      <c r="F53" s="4"/>
      <c r="G53" s="5"/>
      <c r="H53" s="4"/>
      <c r="I53" s="4"/>
      <c r="J53" s="6">
        <v>198553</v>
      </c>
      <c r="K53" s="2" t="s">
        <v>40</v>
      </c>
      <c r="L53" s="77"/>
      <c r="M53" s="78"/>
      <c r="N53" s="145">
        <v>121052</v>
      </c>
      <c r="O53" s="71"/>
      <c r="P53" s="72"/>
      <c r="Q53" s="72"/>
      <c r="R53" s="73"/>
      <c r="S53" s="72"/>
      <c r="T53" s="72"/>
      <c r="U53" s="72"/>
      <c r="V53" s="72"/>
    </row>
    <row r="54" spans="1:22" s="69" customFormat="1" ht="51" customHeight="1">
      <c r="A54" s="74"/>
      <c r="B54" s="1"/>
      <c r="C54" s="209" t="s">
        <v>161</v>
      </c>
      <c r="D54" s="209"/>
      <c r="E54" s="209"/>
      <c r="F54" s="209"/>
      <c r="G54" s="209"/>
      <c r="H54" s="209"/>
      <c r="I54" s="209"/>
      <c r="J54" s="209"/>
      <c r="K54" s="209"/>
      <c r="L54" s="47"/>
      <c r="M54" s="7">
        <v>6505241</v>
      </c>
      <c r="N54" s="146">
        <f>SUM(M54/N53)</f>
        <v>53.73922776988402</v>
      </c>
      <c r="O54" s="71"/>
      <c r="P54" s="72"/>
      <c r="Q54" s="72"/>
      <c r="R54" s="73"/>
      <c r="S54" s="72"/>
      <c r="T54" s="72"/>
      <c r="U54" s="72"/>
      <c r="V54" s="72"/>
    </row>
    <row r="55" spans="1:22" s="46" customFormat="1" ht="6.75" customHeight="1">
      <c r="A55" s="29"/>
      <c r="B55" s="65"/>
      <c r="C55" s="29"/>
      <c r="D55" s="29"/>
      <c r="E55" s="29"/>
      <c r="F55" s="29"/>
      <c r="G55" s="66"/>
      <c r="H55" s="29"/>
      <c r="I55" s="29"/>
      <c r="J55" s="29"/>
      <c r="K55" s="29"/>
      <c r="L55" s="29"/>
      <c r="M55" s="29"/>
      <c r="N55" s="142"/>
      <c r="O55" s="67"/>
      <c r="P55" s="63"/>
      <c r="Q55" s="63"/>
      <c r="R55" s="64"/>
      <c r="S55" s="63"/>
      <c r="T55" s="63"/>
      <c r="U55" s="63"/>
      <c r="V55" s="63"/>
    </row>
    <row r="56" spans="1:22" s="69" customFormat="1" ht="16.5" customHeight="1">
      <c r="A56" s="74"/>
      <c r="B56" s="1" t="s">
        <v>3</v>
      </c>
      <c r="C56" s="4" t="s">
        <v>76</v>
      </c>
      <c r="D56" s="4"/>
      <c r="E56" s="4"/>
      <c r="F56" s="4"/>
      <c r="G56" s="5"/>
      <c r="H56" s="4"/>
      <c r="I56" s="4"/>
      <c r="J56" s="6">
        <v>56128</v>
      </c>
      <c r="K56" s="2" t="s">
        <v>40</v>
      </c>
      <c r="L56" s="4"/>
      <c r="M56" s="7"/>
      <c r="N56" s="145"/>
      <c r="O56" s="71"/>
      <c r="P56" s="72"/>
      <c r="Q56" s="72"/>
      <c r="R56" s="73"/>
      <c r="S56" s="72"/>
      <c r="T56" s="72"/>
      <c r="U56" s="72"/>
      <c r="V56" s="72"/>
    </row>
    <row r="57" spans="1:22" s="69" customFormat="1" ht="53.25" customHeight="1">
      <c r="A57" s="74"/>
      <c r="B57" s="1"/>
      <c r="C57" s="209" t="s">
        <v>162</v>
      </c>
      <c r="D57" s="209"/>
      <c r="E57" s="209"/>
      <c r="F57" s="209"/>
      <c r="G57" s="209"/>
      <c r="H57" s="209"/>
      <c r="I57" s="209"/>
      <c r="J57" s="209"/>
      <c r="K57" s="209"/>
      <c r="L57" s="4"/>
      <c r="M57" s="7">
        <v>1260672</v>
      </c>
      <c r="N57" s="146">
        <f>SUM(M57/J56)</f>
        <v>22.46066134549601</v>
      </c>
      <c r="O57" s="71"/>
      <c r="P57" s="72"/>
      <c r="Q57" s="72"/>
      <c r="R57" s="73"/>
      <c r="S57" s="72"/>
      <c r="T57" s="72"/>
      <c r="U57" s="72"/>
      <c r="V57" s="72"/>
    </row>
    <row r="58" spans="1:22" s="69" customFormat="1" ht="6" customHeight="1">
      <c r="A58" s="74"/>
      <c r="B58" s="1"/>
      <c r="C58" s="149"/>
      <c r="D58" s="149"/>
      <c r="E58" s="149"/>
      <c r="F58" s="149"/>
      <c r="G58" s="149"/>
      <c r="H58" s="149"/>
      <c r="I58" s="149"/>
      <c r="J58" s="149"/>
      <c r="K58" s="149"/>
      <c r="L58" s="4"/>
      <c r="M58" s="7"/>
      <c r="N58" s="146"/>
      <c r="O58" s="71"/>
      <c r="P58" s="72"/>
      <c r="Q58" s="72"/>
      <c r="R58" s="73"/>
      <c r="S58" s="72"/>
      <c r="T58" s="72"/>
      <c r="U58" s="72"/>
      <c r="V58" s="72"/>
    </row>
    <row r="59" spans="1:14" s="158" customFormat="1" ht="12" customHeight="1">
      <c r="A59" s="157"/>
      <c r="B59" s="170" t="s">
        <v>10</v>
      </c>
      <c r="C59" s="208" t="s">
        <v>176</v>
      </c>
      <c r="D59" s="208"/>
      <c r="E59" s="208"/>
      <c r="F59" s="208"/>
      <c r="G59" s="208"/>
      <c r="H59" s="208"/>
      <c r="I59" s="208"/>
      <c r="J59" s="208"/>
      <c r="K59" s="208"/>
      <c r="L59" s="171"/>
      <c r="M59" s="172"/>
      <c r="N59" s="159"/>
    </row>
    <row r="60" spans="1:14" s="158" customFormat="1" ht="13.5" customHeight="1">
      <c r="A60" s="157"/>
      <c r="B60" s="173"/>
      <c r="C60" s="208" t="s">
        <v>177</v>
      </c>
      <c r="D60" s="208"/>
      <c r="E60" s="208"/>
      <c r="F60" s="208"/>
      <c r="G60" s="208"/>
      <c r="H60" s="208"/>
      <c r="I60" s="208"/>
      <c r="J60" s="208"/>
      <c r="K60" s="208"/>
      <c r="L60" s="171"/>
      <c r="M60" s="172"/>
      <c r="N60" s="159"/>
    </row>
    <row r="61" spans="1:14" s="158" customFormat="1" ht="12.75">
      <c r="A61" s="157"/>
      <c r="B61" s="170"/>
      <c r="C61" s="174" t="s">
        <v>18</v>
      </c>
      <c r="D61" s="175">
        <v>1</v>
      </c>
      <c r="E61" s="174" t="s">
        <v>200</v>
      </c>
      <c r="F61" s="174"/>
      <c r="G61" s="176">
        <v>750</v>
      </c>
      <c r="H61" s="174" t="s">
        <v>40</v>
      </c>
      <c r="I61" s="174"/>
      <c r="J61" s="177">
        <f>SUM(D61*G61)</f>
        <v>750</v>
      </c>
      <c r="K61" s="174" t="s">
        <v>40</v>
      </c>
      <c r="L61" s="171">
        <v>0.74</v>
      </c>
      <c r="M61" s="172">
        <v>222669</v>
      </c>
      <c r="N61" s="159">
        <f>SUM(M61/(J61/L61))</f>
        <v>219.70007999999999</v>
      </c>
    </row>
    <row r="62" spans="1:14" s="158" customFormat="1" ht="12.75">
      <c r="A62" s="157"/>
      <c r="B62" s="170"/>
      <c r="C62" s="174"/>
      <c r="D62" s="175">
        <v>1</v>
      </c>
      <c r="E62" s="174" t="s">
        <v>178</v>
      </c>
      <c r="F62" s="174"/>
      <c r="G62" s="176">
        <v>1280</v>
      </c>
      <c r="H62" s="174" t="s">
        <v>40</v>
      </c>
      <c r="I62" s="174"/>
      <c r="J62" s="177">
        <f>SUM(D62*G62)</f>
        <v>1280</v>
      </c>
      <c r="K62" s="174" t="s">
        <v>40</v>
      </c>
      <c r="L62" s="171">
        <v>0.74</v>
      </c>
      <c r="M62" s="172">
        <v>380022</v>
      </c>
      <c r="N62" s="159">
        <f>SUM(M62/(J62/L62))</f>
        <v>219.70021875</v>
      </c>
    </row>
    <row r="63" spans="1:14" s="158" customFormat="1" ht="12.75">
      <c r="A63" s="157"/>
      <c r="B63" s="170"/>
      <c r="C63" s="174"/>
      <c r="D63" s="175">
        <v>1</v>
      </c>
      <c r="E63" s="178" t="s">
        <v>179</v>
      </c>
      <c r="F63" s="174"/>
      <c r="G63" s="176">
        <v>900</v>
      </c>
      <c r="H63" s="174" t="s">
        <v>40</v>
      </c>
      <c r="I63" s="174"/>
      <c r="J63" s="177">
        <f>SUM(D63*G63)</f>
        <v>900</v>
      </c>
      <c r="K63" s="174" t="s">
        <v>40</v>
      </c>
      <c r="L63" s="171">
        <v>0.74</v>
      </c>
      <c r="M63" s="172">
        <v>267203</v>
      </c>
      <c r="N63" s="159">
        <f>SUM(M63/(J63/L63))</f>
        <v>219.70024444444445</v>
      </c>
    </row>
    <row r="64" spans="1:14" s="158" customFormat="1" ht="12.75">
      <c r="A64" s="157"/>
      <c r="B64" s="170"/>
      <c r="C64" s="174"/>
      <c r="D64" s="175">
        <v>1</v>
      </c>
      <c r="E64" s="178" t="s">
        <v>180</v>
      </c>
      <c r="F64" s="174"/>
      <c r="G64" s="176">
        <v>150</v>
      </c>
      <c r="H64" s="174" t="s">
        <v>40</v>
      </c>
      <c r="I64" s="174"/>
      <c r="J64" s="177">
        <f>SUM(D64*G64)</f>
        <v>150</v>
      </c>
      <c r="K64" s="174" t="s">
        <v>40</v>
      </c>
      <c r="L64" s="171">
        <v>0.74</v>
      </c>
      <c r="M64" s="172">
        <v>44534</v>
      </c>
      <c r="N64" s="159">
        <f>SUM(M64/(J64/L64))</f>
        <v>219.70106666666666</v>
      </c>
    </row>
    <row r="65" spans="1:14" s="161" customFormat="1" ht="12.75">
      <c r="A65" s="160"/>
      <c r="B65" s="170"/>
      <c r="C65" s="174"/>
      <c r="D65" s="179" t="s">
        <v>181</v>
      </c>
      <c r="E65" s="174"/>
      <c r="F65" s="174"/>
      <c r="G65" s="176"/>
      <c r="H65" s="174"/>
      <c r="I65" s="174"/>
      <c r="J65" s="177"/>
      <c r="K65" s="174"/>
      <c r="L65" s="171"/>
      <c r="M65" s="172"/>
      <c r="N65" s="159"/>
    </row>
    <row r="66" spans="1:14" s="161" customFormat="1" ht="12.75">
      <c r="A66" s="160"/>
      <c r="B66" s="170"/>
      <c r="C66" s="174"/>
      <c r="D66" s="175">
        <v>1</v>
      </c>
      <c r="E66" s="174" t="s">
        <v>174</v>
      </c>
      <c r="F66" s="174"/>
      <c r="G66" s="176">
        <v>3250</v>
      </c>
      <c r="H66" s="174" t="s">
        <v>40</v>
      </c>
      <c r="I66" s="174"/>
      <c r="J66" s="177">
        <f>SUM(D66*G66)</f>
        <v>3250</v>
      </c>
      <c r="K66" s="174" t="s">
        <v>40</v>
      </c>
      <c r="L66" s="171">
        <v>0.74</v>
      </c>
      <c r="M66" s="172">
        <v>964899</v>
      </c>
      <c r="N66" s="159">
        <f>SUM(M66/(J66/L66))</f>
        <v>219.70008</v>
      </c>
    </row>
    <row r="67" spans="1:14" s="161" customFormat="1" ht="12.75">
      <c r="A67" s="160"/>
      <c r="B67" s="170"/>
      <c r="C67" s="174"/>
      <c r="D67" s="175">
        <v>1</v>
      </c>
      <c r="E67" s="174" t="s">
        <v>175</v>
      </c>
      <c r="F67" s="174"/>
      <c r="G67" s="176">
        <v>750</v>
      </c>
      <c r="H67" s="174" t="s">
        <v>40</v>
      </c>
      <c r="I67" s="174"/>
      <c r="J67" s="177">
        <f>SUM(D67*G67)</f>
        <v>750</v>
      </c>
      <c r="K67" s="174" t="s">
        <v>40</v>
      </c>
      <c r="L67" s="171">
        <v>0.74</v>
      </c>
      <c r="M67" s="172">
        <v>222669</v>
      </c>
      <c r="N67" s="159">
        <f>SUM(M67/(J67/L67))</f>
        <v>219.70007999999999</v>
      </c>
    </row>
    <row r="68" spans="1:14" s="158" customFormat="1" ht="12.75">
      <c r="A68" s="157"/>
      <c r="B68" s="170"/>
      <c r="C68" s="174"/>
      <c r="D68" s="175">
        <v>1</v>
      </c>
      <c r="E68" s="178" t="s">
        <v>182</v>
      </c>
      <c r="F68" s="174"/>
      <c r="G68" s="176">
        <v>150</v>
      </c>
      <c r="H68" s="174" t="s">
        <v>40</v>
      </c>
      <c r="I68" s="174"/>
      <c r="J68" s="177">
        <f>SUM(D68*G68)</f>
        <v>150</v>
      </c>
      <c r="K68" s="174" t="s">
        <v>40</v>
      </c>
      <c r="L68" s="171">
        <v>0.74</v>
      </c>
      <c r="M68" s="172">
        <v>44534</v>
      </c>
      <c r="N68" s="159">
        <f>SUM(M68/(J68/L68))</f>
        <v>219.70106666666666</v>
      </c>
    </row>
    <row r="69" spans="1:14" s="161" customFormat="1" ht="12.75">
      <c r="A69" s="160"/>
      <c r="B69" s="170"/>
      <c r="C69" s="174"/>
      <c r="D69" s="179" t="s">
        <v>183</v>
      </c>
      <c r="E69" s="174"/>
      <c r="F69" s="174"/>
      <c r="G69" s="176"/>
      <c r="H69" s="174"/>
      <c r="I69" s="174"/>
      <c r="J69" s="177"/>
      <c r="K69" s="174"/>
      <c r="L69" s="171"/>
      <c r="M69" s="172"/>
      <c r="N69" s="159"/>
    </row>
    <row r="70" spans="1:14" s="161" customFormat="1" ht="12.75">
      <c r="A70" s="160"/>
      <c r="B70" s="170"/>
      <c r="C70" s="174"/>
      <c r="D70" s="175">
        <v>1</v>
      </c>
      <c r="E70" s="174" t="s">
        <v>184</v>
      </c>
      <c r="F70" s="174"/>
      <c r="G70" s="176">
        <v>3000</v>
      </c>
      <c r="H70" s="174" t="s">
        <v>40</v>
      </c>
      <c r="I70" s="174"/>
      <c r="J70" s="177">
        <f>SUM(D70*G70)</f>
        <v>3000</v>
      </c>
      <c r="K70" s="174" t="s">
        <v>40</v>
      </c>
      <c r="L70" s="171">
        <v>0.74</v>
      </c>
      <c r="M70" s="172">
        <v>890676</v>
      </c>
      <c r="N70" s="159">
        <f>SUM(M70/(J70/L70))</f>
        <v>219.70007999999999</v>
      </c>
    </row>
    <row r="71" spans="1:14" s="161" customFormat="1" ht="12.75">
      <c r="A71" s="160"/>
      <c r="B71" s="170"/>
      <c r="C71" s="174"/>
      <c r="D71" s="175">
        <v>1</v>
      </c>
      <c r="E71" s="174" t="s">
        <v>185</v>
      </c>
      <c r="F71" s="174"/>
      <c r="G71" s="176">
        <v>750</v>
      </c>
      <c r="H71" s="174" t="s">
        <v>40</v>
      </c>
      <c r="I71" s="174"/>
      <c r="J71" s="177">
        <f>SUM(D71*G71)</f>
        <v>750</v>
      </c>
      <c r="K71" s="174" t="s">
        <v>40</v>
      </c>
      <c r="L71" s="171">
        <v>0.74</v>
      </c>
      <c r="M71" s="172">
        <v>222669</v>
      </c>
      <c r="N71" s="159">
        <f>SUM(M71/(J71/L71))</f>
        <v>219.70007999999999</v>
      </c>
    </row>
    <row r="72" spans="1:14" s="158" customFormat="1" ht="12.75">
      <c r="A72" s="157"/>
      <c r="B72" s="170"/>
      <c r="C72" s="174"/>
      <c r="D72" s="175">
        <v>1</v>
      </c>
      <c r="E72" s="174" t="s">
        <v>186</v>
      </c>
      <c r="F72" s="174"/>
      <c r="G72" s="176">
        <v>150</v>
      </c>
      <c r="H72" s="174" t="s">
        <v>40</v>
      </c>
      <c r="I72" s="174"/>
      <c r="J72" s="177">
        <f>SUM(D72*G72)</f>
        <v>150</v>
      </c>
      <c r="K72" s="174" t="s">
        <v>40</v>
      </c>
      <c r="L72" s="171">
        <v>0.74</v>
      </c>
      <c r="M72" s="172">
        <v>44534</v>
      </c>
      <c r="N72" s="159">
        <f>SUM(M72/(J72/L72))</f>
        <v>219.70106666666666</v>
      </c>
    </row>
    <row r="73" spans="1:14" s="161" customFormat="1" ht="12.75">
      <c r="A73" s="160"/>
      <c r="B73" s="170"/>
      <c r="C73" s="174"/>
      <c r="D73" s="179" t="s">
        <v>187</v>
      </c>
      <c r="E73" s="174"/>
      <c r="F73" s="174"/>
      <c r="G73" s="176"/>
      <c r="H73" s="174"/>
      <c r="I73" s="174"/>
      <c r="J73" s="177"/>
      <c r="K73" s="174"/>
      <c r="L73" s="171"/>
      <c r="M73" s="172"/>
      <c r="N73" s="159"/>
    </row>
    <row r="74" spans="1:14" s="161" customFormat="1" ht="12.75">
      <c r="A74" s="160"/>
      <c r="B74" s="170"/>
      <c r="C74" s="174"/>
      <c r="D74" s="175">
        <v>1</v>
      </c>
      <c r="E74" s="174" t="s">
        <v>189</v>
      </c>
      <c r="F74" s="174"/>
      <c r="G74" s="176">
        <v>1600</v>
      </c>
      <c r="H74" s="174" t="s">
        <v>40</v>
      </c>
      <c r="I74" s="174"/>
      <c r="J74" s="177">
        <f>SUM(D74*G74)</f>
        <v>1600</v>
      </c>
      <c r="K74" s="174" t="s">
        <v>40</v>
      </c>
      <c r="L74" s="171">
        <v>0.74</v>
      </c>
      <c r="M74" s="172">
        <v>475027</v>
      </c>
      <c r="N74" s="159">
        <f>SUM(M74/(J74/L74))</f>
        <v>219.69998750000002</v>
      </c>
    </row>
    <row r="75" spans="1:14" s="161" customFormat="1" ht="12.75">
      <c r="A75" s="160"/>
      <c r="B75" s="170"/>
      <c r="C75" s="174"/>
      <c r="D75" s="175">
        <v>1</v>
      </c>
      <c r="E75" s="174" t="s">
        <v>188</v>
      </c>
      <c r="F75" s="174"/>
      <c r="G75" s="176">
        <v>900</v>
      </c>
      <c r="H75" s="174" t="s">
        <v>40</v>
      </c>
      <c r="I75" s="174"/>
      <c r="J75" s="177">
        <f>SUM(D75*G75)</f>
        <v>900</v>
      </c>
      <c r="K75" s="174" t="s">
        <v>40</v>
      </c>
      <c r="L75" s="171">
        <v>0.74</v>
      </c>
      <c r="M75" s="172">
        <v>267203</v>
      </c>
      <c r="N75" s="159">
        <f>SUM(M75/(J75/L75))</f>
        <v>219.70024444444445</v>
      </c>
    </row>
    <row r="76" spans="1:14" s="158" customFormat="1" ht="12.75">
      <c r="A76" s="157"/>
      <c r="B76" s="170"/>
      <c r="C76" s="174"/>
      <c r="D76" s="175">
        <v>1</v>
      </c>
      <c r="E76" s="174" t="s">
        <v>191</v>
      </c>
      <c r="F76" s="174"/>
      <c r="G76" s="176">
        <v>150</v>
      </c>
      <c r="H76" s="174" t="s">
        <v>40</v>
      </c>
      <c r="I76" s="174"/>
      <c r="J76" s="177">
        <f>SUM(D76*G76)</f>
        <v>150</v>
      </c>
      <c r="K76" s="174" t="s">
        <v>40</v>
      </c>
      <c r="L76" s="171">
        <v>0.74</v>
      </c>
      <c r="M76" s="172">
        <v>44534</v>
      </c>
      <c r="N76" s="159">
        <f>SUM(M76/(J76/L76))</f>
        <v>219.70106666666666</v>
      </c>
    </row>
    <row r="77" spans="1:14" s="161" customFormat="1" ht="12.75">
      <c r="A77" s="160"/>
      <c r="B77" s="170"/>
      <c r="C77" s="174"/>
      <c r="D77" s="179" t="s">
        <v>190</v>
      </c>
      <c r="E77" s="174"/>
      <c r="F77" s="174"/>
      <c r="G77" s="176"/>
      <c r="H77" s="174"/>
      <c r="I77" s="174"/>
      <c r="J77" s="177"/>
      <c r="K77" s="174"/>
      <c r="L77" s="171"/>
      <c r="M77" s="172"/>
      <c r="N77" s="159"/>
    </row>
    <row r="78" spans="1:14" s="161" customFormat="1" ht="12.75">
      <c r="A78" s="160"/>
      <c r="B78" s="170"/>
      <c r="C78" s="174"/>
      <c r="D78" s="175">
        <v>1</v>
      </c>
      <c r="E78" s="174" t="s">
        <v>172</v>
      </c>
      <c r="F78" s="174"/>
      <c r="G78" s="176">
        <v>3000</v>
      </c>
      <c r="H78" s="174" t="s">
        <v>40</v>
      </c>
      <c r="I78" s="174"/>
      <c r="J78" s="177">
        <f>SUM(D78*G78)</f>
        <v>3000</v>
      </c>
      <c r="K78" s="174" t="s">
        <v>40</v>
      </c>
      <c r="L78" s="171">
        <v>0.74</v>
      </c>
      <c r="M78" s="172">
        <v>890676</v>
      </c>
      <c r="N78" s="159">
        <f>SUM(M78/(J78/L78))</f>
        <v>219.70007999999999</v>
      </c>
    </row>
    <row r="79" spans="1:14" s="161" customFormat="1" ht="12.75">
      <c r="A79" s="160"/>
      <c r="B79" s="170"/>
      <c r="C79" s="174"/>
      <c r="D79" s="175">
        <v>1</v>
      </c>
      <c r="E79" s="174" t="s">
        <v>173</v>
      </c>
      <c r="F79" s="174"/>
      <c r="G79" s="176">
        <v>750</v>
      </c>
      <c r="H79" s="174" t="s">
        <v>40</v>
      </c>
      <c r="I79" s="174"/>
      <c r="J79" s="177">
        <f>SUM(D79*G79)</f>
        <v>750</v>
      </c>
      <c r="K79" s="174" t="s">
        <v>40</v>
      </c>
      <c r="L79" s="171">
        <v>0.74</v>
      </c>
      <c r="M79" s="172">
        <v>222669</v>
      </c>
      <c r="N79" s="159">
        <f>SUM(M79/(J79/L79))</f>
        <v>219.70007999999999</v>
      </c>
    </row>
    <row r="80" spans="1:14" s="161" customFormat="1" ht="12.75">
      <c r="A80" s="160"/>
      <c r="B80" s="170"/>
      <c r="C80" s="174"/>
      <c r="D80" s="175">
        <v>1</v>
      </c>
      <c r="E80" s="174" t="s">
        <v>192</v>
      </c>
      <c r="F80" s="174"/>
      <c r="G80" s="176">
        <v>150</v>
      </c>
      <c r="H80" s="174" t="s">
        <v>40</v>
      </c>
      <c r="I80" s="174"/>
      <c r="J80" s="177">
        <f>SUM(D80*G80)</f>
        <v>150</v>
      </c>
      <c r="K80" s="174" t="s">
        <v>40</v>
      </c>
      <c r="L80" s="171">
        <v>0.74</v>
      </c>
      <c r="M80" s="172">
        <v>44534</v>
      </c>
      <c r="N80" s="159">
        <f>SUM(M80/(J80/L80))</f>
        <v>219.70106666666666</v>
      </c>
    </row>
    <row r="81" spans="1:14" s="161" customFormat="1" ht="12.75">
      <c r="A81" s="160"/>
      <c r="B81" s="170"/>
      <c r="C81" s="174"/>
      <c r="D81" s="179" t="s">
        <v>193</v>
      </c>
      <c r="E81" s="174"/>
      <c r="F81" s="174"/>
      <c r="G81" s="176"/>
      <c r="H81" s="174"/>
      <c r="I81" s="174"/>
      <c r="J81" s="177"/>
      <c r="K81" s="174"/>
      <c r="L81" s="171"/>
      <c r="M81" s="172"/>
      <c r="N81" s="159"/>
    </row>
    <row r="82" spans="1:14" s="161" customFormat="1" ht="12.75">
      <c r="A82" s="160"/>
      <c r="B82" s="170"/>
      <c r="C82" s="174"/>
      <c r="D82" s="175">
        <v>1</v>
      </c>
      <c r="E82" s="174" t="s">
        <v>194</v>
      </c>
      <c r="F82" s="174"/>
      <c r="G82" s="176">
        <v>1600</v>
      </c>
      <c r="H82" s="174" t="s">
        <v>40</v>
      </c>
      <c r="I82" s="174"/>
      <c r="J82" s="177">
        <f>SUM(D82*G82)</f>
        <v>1600</v>
      </c>
      <c r="K82" s="174" t="s">
        <v>40</v>
      </c>
      <c r="L82" s="171">
        <v>0.74</v>
      </c>
      <c r="M82" s="172">
        <v>475027</v>
      </c>
      <c r="N82" s="159">
        <f>SUM(M82/(J82/L82))</f>
        <v>219.69998750000002</v>
      </c>
    </row>
    <row r="83" spans="1:14" s="161" customFormat="1" ht="12.75">
      <c r="A83" s="160"/>
      <c r="B83" s="170"/>
      <c r="C83" s="174"/>
      <c r="D83" s="175">
        <v>1</v>
      </c>
      <c r="E83" s="174" t="s">
        <v>195</v>
      </c>
      <c r="F83" s="174"/>
      <c r="G83" s="176">
        <v>900</v>
      </c>
      <c r="H83" s="174" t="s">
        <v>40</v>
      </c>
      <c r="I83" s="174"/>
      <c r="J83" s="177">
        <f>SUM(D83*G83)</f>
        <v>900</v>
      </c>
      <c r="K83" s="174" t="s">
        <v>40</v>
      </c>
      <c r="L83" s="171">
        <v>0.74</v>
      </c>
      <c r="M83" s="172">
        <v>267203</v>
      </c>
      <c r="N83" s="159">
        <f>SUM(M83/(J83/L83))</f>
        <v>219.70024444444445</v>
      </c>
    </row>
    <row r="84" spans="1:14" s="158" customFormat="1" ht="12.75">
      <c r="A84" s="157"/>
      <c r="B84" s="170"/>
      <c r="C84" s="174"/>
      <c r="D84" s="175">
        <v>1</v>
      </c>
      <c r="E84" s="174" t="s">
        <v>196</v>
      </c>
      <c r="F84" s="174"/>
      <c r="G84" s="176">
        <v>150</v>
      </c>
      <c r="H84" s="174" t="s">
        <v>40</v>
      </c>
      <c r="I84" s="174"/>
      <c r="J84" s="177">
        <f>SUM(D84*G84)</f>
        <v>150</v>
      </c>
      <c r="K84" s="174" t="s">
        <v>40</v>
      </c>
      <c r="L84" s="171">
        <v>0.74</v>
      </c>
      <c r="M84" s="172">
        <v>44534</v>
      </c>
      <c r="N84" s="159">
        <f>SUM(M84/(J84/L84))</f>
        <v>219.70106666666666</v>
      </c>
    </row>
    <row r="85" spans="1:14" s="161" customFormat="1" ht="12.75">
      <c r="A85" s="160"/>
      <c r="B85" s="170"/>
      <c r="C85" s="174"/>
      <c r="D85" s="179" t="s">
        <v>197</v>
      </c>
      <c r="E85" s="174"/>
      <c r="F85" s="174"/>
      <c r="G85" s="176"/>
      <c r="H85" s="174"/>
      <c r="I85" s="174"/>
      <c r="J85" s="177"/>
      <c r="K85" s="174"/>
      <c r="L85" s="171"/>
      <c r="M85" s="172"/>
      <c r="N85" s="159"/>
    </row>
    <row r="86" spans="1:14" s="161" customFormat="1" ht="12.75">
      <c r="A86" s="160"/>
      <c r="B86" s="170"/>
      <c r="C86" s="174"/>
      <c r="D86" s="175">
        <v>4</v>
      </c>
      <c r="E86" s="174" t="s">
        <v>199</v>
      </c>
      <c r="F86" s="174"/>
      <c r="G86" s="176">
        <v>750</v>
      </c>
      <c r="H86" s="174" t="s">
        <v>40</v>
      </c>
      <c r="I86" s="174"/>
      <c r="J86" s="177">
        <f>SUM(D86*G86)</f>
        <v>3000</v>
      </c>
      <c r="K86" s="174" t="s">
        <v>40</v>
      </c>
      <c r="L86" s="171">
        <v>0.74</v>
      </c>
      <c r="M86" s="172">
        <v>890676</v>
      </c>
      <c r="N86" s="159">
        <f>SUM(M86/(J86/L86))</f>
        <v>219.70007999999999</v>
      </c>
    </row>
    <row r="87" spans="1:22" s="46" customFormat="1" ht="6.75" customHeight="1">
      <c r="A87" s="29"/>
      <c r="B87" s="65"/>
      <c r="C87" s="29"/>
      <c r="D87" s="29"/>
      <c r="E87" s="29"/>
      <c r="F87" s="29"/>
      <c r="G87" s="66"/>
      <c r="H87" s="29"/>
      <c r="I87" s="29"/>
      <c r="J87" s="29"/>
      <c r="K87" s="29"/>
      <c r="L87" s="29"/>
      <c r="M87" s="29"/>
      <c r="N87" s="142"/>
      <c r="O87" s="67"/>
      <c r="P87" s="63"/>
      <c r="Q87" s="63"/>
      <c r="R87" s="64"/>
      <c r="S87" s="63"/>
      <c r="T87" s="63"/>
      <c r="U87" s="63"/>
      <c r="V87" s="63"/>
    </row>
    <row r="88" spans="1:22" s="4" customFormat="1" ht="12.75">
      <c r="A88" s="13" t="s">
        <v>100</v>
      </c>
      <c r="B88" s="68" t="s">
        <v>117</v>
      </c>
      <c r="G88" s="5"/>
      <c r="N88" s="143"/>
      <c r="O88" s="21"/>
      <c r="P88" s="22"/>
      <c r="Q88" s="22"/>
      <c r="R88" s="45"/>
      <c r="S88" s="22"/>
      <c r="T88" s="22"/>
      <c r="U88" s="22"/>
      <c r="V88" s="22"/>
    </row>
    <row r="89" spans="1:22" s="4" customFormat="1" ht="10.5" customHeight="1">
      <c r="A89" s="13"/>
      <c r="B89" s="80" t="s">
        <v>116</v>
      </c>
      <c r="G89" s="5"/>
      <c r="N89" s="143"/>
      <c r="O89" s="21"/>
      <c r="P89" s="22"/>
      <c r="Q89" s="22"/>
      <c r="R89" s="45"/>
      <c r="S89" s="22"/>
      <c r="T89" s="22"/>
      <c r="U89" s="22"/>
      <c r="V89" s="22"/>
    </row>
    <row r="90" spans="1:22" s="46" customFormat="1" ht="6.75" customHeight="1">
      <c r="A90" s="29"/>
      <c r="B90" s="65"/>
      <c r="C90" s="29"/>
      <c r="D90" s="29"/>
      <c r="E90" s="29"/>
      <c r="F90" s="29"/>
      <c r="G90" s="66"/>
      <c r="H90" s="29"/>
      <c r="I90" s="29"/>
      <c r="J90" s="29"/>
      <c r="K90" s="29"/>
      <c r="L90" s="29"/>
      <c r="M90" s="29"/>
      <c r="N90" s="142"/>
      <c r="O90" s="67"/>
      <c r="P90" s="63"/>
      <c r="Q90" s="63"/>
      <c r="R90" s="64"/>
      <c r="S90" s="63"/>
      <c r="T90" s="63"/>
      <c r="U90" s="63"/>
      <c r="V90" s="63"/>
    </row>
    <row r="91" spans="1:22" s="4" customFormat="1" ht="12.75">
      <c r="A91" s="1"/>
      <c r="B91" s="8" t="s">
        <v>1</v>
      </c>
      <c r="C91" s="2" t="s">
        <v>19</v>
      </c>
      <c r="D91" s="2"/>
      <c r="E91" s="2"/>
      <c r="F91" s="2"/>
      <c r="G91" s="3"/>
      <c r="H91" s="2"/>
      <c r="I91" s="2"/>
      <c r="J91" s="3">
        <v>65736</v>
      </c>
      <c r="K91" s="2" t="s">
        <v>40</v>
      </c>
      <c r="L91" s="2"/>
      <c r="M91" s="81"/>
      <c r="N91" s="143"/>
      <c r="O91" s="21"/>
      <c r="P91" s="22"/>
      <c r="Q91" s="22"/>
      <c r="R91" s="45"/>
      <c r="S91" s="22"/>
      <c r="T91" s="22"/>
      <c r="U91" s="22"/>
      <c r="V91" s="22"/>
    </row>
    <row r="92" spans="1:22" s="4" customFormat="1" ht="40.5" customHeight="1">
      <c r="A92" s="1"/>
      <c r="B92" s="8"/>
      <c r="C92" s="2"/>
      <c r="D92" s="217" t="s">
        <v>203</v>
      </c>
      <c r="E92" s="218"/>
      <c r="F92" s="218"/>
      <c r="G92" s="218"/>
      <c r="H92" s="218"/>
      <c r="I92" s="218"/>
      <c r="J92" s="218"/>
      <c r="K92" s="2"/>
      <c r="L92" s="2"/>
      <c r="M92" s="136">
        <f>SUM(J91*'[1]Sheet1'!$C$3)</f>
        <v>13160347.200000001</v>
      </c>
      <c r="N92" s="146">
        <f>SUM(M92/J91)</f>
        <v>200.20000000000002</v>
      </c>
      <c r="O92" s="21"/>
      <c r="P92" s="22"/>
      <c r="Q92" s="22"/>
      <c r="R92" s="45"/>
      <c r="S92" s="22"/>
      <c r="T92" s="22"/>
      <c r="U92" s="22"/>
      <c r="V92" s="22"/>
    </row>
    <row r="93" spans="1:22" s="46" customFormat="1" ht="6.75" customHeight="1">
      <c r="A93" s="29"/>
      <c r="B93" s="65"/>
      <c r="C93" s="29"/>
      <c r="D93" s="29"/>
      <c r="E93" s="29"/>
      <c r="F93" s="29"/>
      <c r="G93" s="66"/>
      <c r="H93" s="29"/>
      <c r="I93" s="29"/>
      <c r="J93" s="29"/>
      <c r="K93" s="29"/>
      <c r="L93" s="29"/>
      <c r="M93" s="29"/>
      <c r="N93" s="142"/>
      <c r="O93" s="67"/>
      <c r="P93" s="63"/>
      <c r="Q93" s="63"/>
      <c r="R93" s="64"/>
      <c r="S93" s="63"/>
      <c r="T93" s="63"/>
      <c r="U93" s="63"/>
      <c r="V93" s="63"/>
    </row>
    <row r="94" spans="1:22" s="4" customFormat="1" ht="12.75">
      <c r="A94" s="13"/>
      <c r="B94" s="1" t="s">
        <v>3</v>
      </c>
      <c r="C94" s="4" t="s">
        <v>19</v>
      </c>
      <c r="G94" s="5"/>
      <c r="J94" s="185">
        <v>79216</v>
      </c>
      <c r="K94" s="2" t="s">
        <v>40</v>
      </c>
      <c r="N94" s="143"/>
      <c r="O94" s="21"/>
      <c r="P94" s="22"/>
      <c r="Q94" s="22"/>
      <c r="R94" s="45"/>
      <c r="S94" s="22"/>
      <c r="T94" s="22"/>
      <c r="U94" s="22"/>
      <c r="V94" s="22"/>
    </row>
    <row r="95" spans="1:22" s="4" customFormat="1" ht="38.25" customHeight="1">
      <c r="A95" s="13"/>
      <c r="B95" s="1"/>
      <c r="D95" s="217" t="s">
        <v>204</v>
      </c>
      <c r="E95" s="218"/>
      <c r="F95" s="218"/>
      <c r="G95" s="218"/>
      <c r="H95" s="218"/>
      <c r="I95" s="218"/>
      <c r="J95" s="218"/>
      <c r="M95" s="186">
        <f>SUM(J94*'[1]Sheet1'!$C$3)</f>
        <v>15859043.200000001</v>
      </c>
      <c r="N95" s="146">
        <f>SUM(M95/J94)</f>
        <v>200.20000000000002</v>
      </c>
      <c r="O95" s="21"/>
      <c r="P95" s="22"/>
      <c r="Q95" s="22"/>
      <c r="R95" s="45"/>
      <c r="S95" s="22"/>
      <c r="T95" s="22"/>
      <c r="U95" s="22"/>
      <c r="V95" s="22"/>
    </row>
    <row r="96" spans="1:22" s="46" customFormat="1" ht="6.75" customHeight="1">
      <c r="A96" s="29"/>
      <c r="B96" s="65"/>
      <c r="C96" s="29"/>
      <c r="D96" s="29"/>
      <c r="E96" s="29"/>
      <c r="F96" s="29"/>
      <c r="G96" s="66"/>
      <c r="H96" s="29"/>
      <c r="I96" s="29"/>
      <c r="J96" s="29"/>
      <c r="K96" s="29"/>
      <c r="L96" s="29"/>
      <c r="M96" s="29"/>
      <c r="N96" s="142"/>
      <c r="O96" s="67"/>
      <c r="P96" s="63"/>
      <c r="Q96" s="63"/>
      <c r="R96" s="64"/>
      <c r="S96" s="63"/>
      <c r="T96" s="63"/>
      <c r="U96" s="63"/>
      <c r="V96" s="63"/>
    </row>
    <row r="97" spans="1:22" s="2" customFormat="1" ht="12.75">
      <c r="A97" s="82" t="s">
        <v>21</v>
      </c>
      <c r="B97" s="83" t="s">
        <v>29</v>
      </c>
      <c r="G97" s="3"/>
      <c r="M97" s="9"/>
      <c r="N97" s="145"/>
      <c r="O97" s="19"/>
      <c r="P97" s="20"/>
      <c r="Q97" s="20"/>
      <c r="R97" s="79"/>
      <c r="S97" s="20"/>
      <c r="T97" s="20"/>
      <c r="U97" s="20"/>
      <c r="V97" s="20"/>
    </row>
    <row r="98" spans="1:22" s="2" customFormat="1" ht="12.75">
      <c r="A98" s="8"/>
      <c r="B98" s="75" t="s">
        <v>22</v>
      </c>
      <c r="G98" s="3"/>
      <c r="L98" s="76" t="s">
        <v>41</v>
      </c>
      <c r="M98" s="76" t="s">
        <v>38</v>
      </c>
      <c r="N98" s="145"/>
      <c r="O98" s="19"/>
      <c r="P98" s="20"/>
      <c r="Q98" s="20"/>
      <c r="R98" s="79"/>
      <c r="S98" s="20"/>
      <c r="T98" s="20"/>
      <c r="U98" s="20"/>
      <c r="V98" s="20"/>
    </row>
    <row r="99" spans="1:22" s="2" customFormat="1" ht="6.75" customHeight="1">
      <c r="A99" s="8"/>
      <c r="B99" s="8"/>
      <c r="G99" s="3"/>
      <c r="M99" s="9"/>
      <c r="N99" s="145"/>
      <c r="O99" s="19"/>
      <c r="P99" s="20"/>
      <c r="Q99" s="20"/>
      <c r="R99" s="79"/>
      <c r="S99" s="20"/>
      <c r="T99" s="20"/>
      <c r="U99" s="20"/>
      <c r="V99" s="20"/>
    </row>
    <row r="100" spans="1:14" s="85" customFormat="1" ht="13.5">
      <c r="A100" s="84"/>
      <c r="B100" s="180" t="s">
        <v>1</v>
      </c>
      <c r="C100" s="167" t="s">
        <v>118</v>
      </c>
      <c r="D100" s="181"/>
      <c r="E100" s="181"/>
      <c r="F100" s="181"/>
      <c r="G100" s="181"/>
      <c r="H100" s="181"/>
      <c r="I100" s="181"/>
      <c r="J100" s="168">
        <v>91300</v>
      </c>
      <c r="K100" s="181" t="s">
        <v>40</v>
      </c>
      <c r="L100" s="182"/>
      <c r="M100" s="183"/>
      <c r="N100" s="145"/>
    </row>
    <row r="101" spans="1:14" s="85" customFormat="1" ht="117.75" customHeight="1">
      <c r="A101" s="84"/>
      <c r="B101" s="180"/>
      <c r="C101" s="213" t="s">
        <v>158</v>
      </c>
      <c r="D101" s="213"/>
      <c r="E101" s="213"/>
      <c r="F101" s="213"/>
      <c r="G101" s="213"/>
      <c r="H101" s="213"/>
      <c r="I101" s="213"/>
      <c r="J101" s="213"/>
      <c r="K101" s="213"/>
      <c r="L101" s="182"/>
      <c r="M101" s="184" t="s">
        <v>198</v>
      </c>
      <c r="N101" s="146" t="e">
        <f>SUM(M101/J100)</f>
        <v>#VALUE!</v>
      </c>
    </row>
    <row r="102" spans="1:22" s="46" customFormat="1" ht="6.75" customHeight="1">
      <c r="A102" s="29"/>
      <c r="B102" s="65"/>
      <c r="C102" s="29"/>
      <c r="D102" s="29"/>
      <c r="E102" s="29"/>
      <c r="F102" s="29"/>
      <c r="G102" s="66"/>
      <c r="H102" s="29"/>
      <c r="I102" s="29"/>
      <c r="J102" s="29"/>
      <c r="K102" s="29"/>
      <c r="L102" s="29"/>
      <c r="M102" s="29"/>
      <c r="N102" s="142"/>
      <c r="O102" s="67"/>
      <c r="P102" s="63"/>
      <c r="Q102" s="63"/>
      <c r="R102" s="64"/>
      <c r="S102" s="63"/>
      <c r="T102" s="63"/>
      <c r="U102" s="63"/>
      <c r="V102" s="63"/>
    </row>
    <row r="103" spans="1:14" s="85" customFormat="1" ht="13.5" customHeight="1">
      <c r="A103" s="84"/>
      <c r="B103" s="8" t="s">
        <v>3</v>
      </c>
      <c r="C103" s="2" t="s">
        <v>102</v>
      </c>
      <c r="D103" s="11"/>
      <c r="E103" s="2"/>
      <c r="G103" s="86"/>
      <c r="J103" s="6">
        <v>71525</v>
      </c>
      <c r="K103" s="2" t="s">
        <v>40</v>
      </c>
      <c r="L103" s="87"/>
      <c r="M103" s="88"/>
      <c r="N103" s="145"/>
    </row>
    <row r="104" spans="1:14" s="85" customFormat="1" ht="42.75" customHeight="1">
      <c r="A104" s="84"/>
      <c r="B104" s="84"/>
      <c r="C104" s="218" t="s">
        <v>163</v>
      </c>
      <c r="D104" s="218"/>
      <c r="E104" s="218"/>
      <c r="F104" s="218"/>
      <c r="G104" s="218"/>
      <c r="H104" s="218"/>
      <c r="I104" s="218"/>
      <c r="J104" s="218"/>
      <c r="K104" s="218"/>
      <c r="L104" s="87"/>
      <c r="M104" s="136">
        <v>7193529</v>
      </c>
      <c r="N104" s="146">
        <f>SUM(M104/J103)</f>
        <v>100.57363159734359</v>
      </c>
    </row>
    <row r="105" spans="1:22" s="46" customFormat="1" ht="6.75" customHeight="1" thickBot="1">
      <c r="A105" s="29"/>
      <c r="B105" s="65"/>
      <c r="C105" s="29"/>
      <c r="D105" s="29"/>
      <c r="E105" s="29"/>
      <c r="F105" s="29"/>
      <c r="G105" s="66"/>
      <c r="H105" s="29"/>
      <c r="I105" s="29"/>
      <c r="J105" s="29"/>
      <c r="K105" s="29"/>
      <c r="L105" s="29"/>
      <c r="M105" s="29"/>
      <c r="N105" s="142"/>
      <c r="O105" s="67"/>
      <c r="P105" s="63"/>
      <c r="Q105" s="63"/>
      <c r="R105" s="64"/>
      <c r="S105" s="63"/>
      <c r="T105" s="63"/>
      <c r="U105" s="63"/>
      <c r="V105" s="63"/>
    </row>
    <row r="106" spans="1:22" s="4" customFormat="1" ht="16.5" customHeight="1" thickBot="1">
      <c r="A106" s="30" t="s">
        <v>113</v>
      </c>
      <c r="B106" s="31"/>
      <c r="C106" s="32"/>
      <c r="D106" s="32"/>
      <c r="E106" s="32"/>
      <c r="F106" s="32"/>
      <c r="G106" s="33"/>
      <c r="H106" s="32"/>
      <c r="I106" s="32"/>
      <c r="J106" s="32"/>
      <c r="K106" s="32"/>
      <c r="L106" s="32"/>
      <c r="M106" s="34"/>
      <c r="N106" s="143"/>
      <c r="O106" s="21"/>
      <c r="P106" s="22"/>
      <c r="Q106" s="22"/>
      <c r="R106" s="45"/>
      <c r="S106" s="22"/>
      <c r="T106" s="22"/>
      <c r="U106" s="22"/>
      <c r="V106" s="22"/>
    </row>
    <row r="107" spans="1:22" s="46" customFormat="1" ht="6.75" customHeight="1">
      <c r="A107" s="29"/>
      <c r="B107" s="65"/>
      <c r="C107" s="29"/>
      <c r="D107" s="29"/>
      <c r="E107" s="29"/>
      <c r="F107" s="29"/>
      <c r="G107" s="66"/>
      <c r="H107" s="29"/>
      <c r="I107" s="29"/>
      <c r="J107" s="29"/>
      <c r="K107" s="29"/>
      <c r="L107" s="29"/>
      <c r="M107" s="29"/>
      <c r="N107" s="142"/>
      <c r="O107" s="67"/>
      <c r="P107" s="63"/>
      <c r="Q107" s="63"/>
      <c r="R107" s="64"/>
      <c r="S107" s="63"/>
      <c r="T107" s="63"/>
      <c r="U107" s="63"/>
      <c r="V107" s="63"/>
    </row>
    <row r="108" spans="1:22" s="69" customFormat="1" ht="15">
      <c r="A108" s="65" t="s">
        <v>20</v>
      </c>
      <c r="B108" s="68" t="s">
        <v>28</v>
      </c>
      <c r="G108" s="70"/>
      <c r="M108" s="89"/>
      <c r="N108" s="145"/>
      <c r="O108" s="71"/>
      <c r="P108" s="72"/>
      <c r="Q108" s="72"/>
      <c r="R108" s="73"/>
      <c r="S108" s="72"/>
      <c r="T108" s="72"/>
      <c r="U108" s="72"/>
      <c r="V108" s="72"/>
    </row>
    <row r="109" spans="2:22" s="69" customFormat="1" ht="12" customHeight="1">
      <c r="B109" s="75" t="s">
        <v>27</v>
      </c>
      <c r="G109" s="70"/>
      <c r="L109" s="76" t="s">
        <v>41</v>
      </c>
      <c r="M109" s="76" t="s">
        <v>38</v>
      </c>
      <c r="N109" s="145"/>
      <c r="O109" s="71"/>
      <c r="P109" s="72"/>
      <c r="Q109" s="72"/>
      <c r="R109" s="73"/>
      <c r="S109" s="72"/>
      <c r="T109" s="72"/>
      <c r="U109" s="72"/>
      <c r="V109" s="72"/>
    </row>
    <row r="110" spans="1:22" s="46" customFormat="1" ht="6.75" customHeight="1">
      <c r="A110" s="29"/>
      <c r="B110" s="65"/>
      <c r="C110" s="29"/>
      <c r="D110" s="29"/>
      <c r="E110" s="29"/>
      <c r="F110" s="29"/>
      <c r="G110" s="66"/>
      <c r="H110" s="29"/>
      <c r="I110" s="29"/>
      <c r="J110" s="29"/>
      <c r="K110" s="29"/>
      <c r="L110" s="29"/>
      <c r="M110" s="29"/>
      <c r="N110" s="142"/>
      <c r="O110" s="67"/>
      <c r="P110" s="63"/>
      <c r="Q110" s="63"/>
      <c r="R110" s="64"/>
      <c r="S110" s="63"/>
      <c r="T110" s="63"/>
      <c r="U110" s="63"/>
      <c r="V110" s="63"/>
    </row>
    <row r="111" spans="1:22" s="2" customFormat="1" ht="12.75">
      <c r="A111" s="8"/>
      <c r="B111" s="8" t="s">
        <v>1</v>
      </c>
      <c r="C111" s="2" t="s">
        <v>19</v>
      </c>
      <c r="G111" s="3"/>
      <c r="J111" s="35">
        <v>65736</v>
      </c>
      <c r="K111" s="2" t="s">
        <v>40</v>
      </c>
      <c r="M111" s="9"/>
      <c r="N111" s="145" t="s">
        <v>122</v>
      </c>
      <c r="O111" s="19"/>
      <c r="P111" s="20"/>
      <c r="Q111" s="20"/>
      <c r="R111" s="79"/>
      <c r="S111" s="20"/>
      <c r="T111" s="20"/>
      <c r="U111" s="20"/>
      <c r="V111" s="20"/>
    </row>
    <row r="112" spans="1:22" s="2" customFormat="1" ht="15" customHeight="1">
      <c r="A112" s="8"/>
      <c r="B112" s="8"/>
      <c r="D112" s="210" t="s">
        <v>106</v>
      </c>
      <c r="E112" s="209"/>
      <c r="F112" s="209"/>
      <c r="G112" s="209"/>
      <c r="H112" s="209"/>
      <c r="I112" s="209"/>
      <c r="J112" s="209"/>
      <c r="M112" s="136">
        <f>SUM(J111*'[1]Sheet1'!$C$3)</f>
        <v>13160347.200000001</v>
      </c>
      <c r="N112" s="146">
        <f>SUM(M112/J111)</f>
        <v>200.20000000000002</v>
      </c>
      <c r="O112" s="19"/>
      <c r="P112" s="20"/>
      <c r="Q112" s="20"/>
      <c r="R112" s="79"/>
      <c r="S112" s="20"/>
      <c r="T112" s="20"/>
      <c r="U112" s="20"/>
      <c r="V112" s="20"/>
    </row>
    <row r="113" spans="1:22" s="46" customFormat="1" ht="6.75" customHeight="1">
      <c r="A113" s="29"/>
      <c r="B113" s="65"/>
      <c r="C113" s="29"/>
      <c r="D113" s="29"/>
      <c r="E113" s="29"/>
      <c r="F113" s="29"/>
      <c r="G113" s="66"/>
      <c r="H113" s="29"/>
      <c r="I113" s="29"/>
      <c r="J113" s="29"/>
      <c r="K113" s="29"/>
      <c r="L113" s="29"/>
      <c r="M113" s="29"/>
      <c r="N113" s="142"/>
      <c r="O113" s="67"/>
      <c r="P113" s="63"/>
      <c r="Q113" s="63"/>
      <c r="R113" s="64"/>
      <c r="S113" s="63"/>
      <c r="T113" s="63"/>
      <c r="U113" s="63"/>
      <c r="V113" s="63"/>
    </row>
    <row r="114" spans="1:22" s="45" customFormat="1" ht="15" customHeight="1">
      <c r="A114" s="110" t="s">
        <v>159</v>
      </c>
      <c r="B114" s="111" t="s">
        <v>164</v>
      </c>
      <c r="C114" s="4"/>
      <c r="D114" s="112"/>
      <c r="E114" s="4"/>
      <c r="F114" s="4"/>
      <c r="G114" s="5"/>
      <c r="H114" s="4"/>
      <c r="I114" s="4"/>
      <c r="J114" s="4"/>
      <c r="K114" s="4"/>
      <c r="L114" s="4"/>
      <c r="M114" s="7"/>
      <c r="N114" s="143"/>
      <c r="O114" s="21"/>
      <c r="P114" s="22"/>
      <c r="Q114" s="22"/>
      <c r="S114" s="22"/>
      <c r="T114" s="22"/>
      <c r="U114" s="22"/>
      <c r="V114" s="22"/>
    </row>
    <row r="115" spans="1:22" s="45" customFormat="1" ht="10.5" customHeight="1">
      <c r="A115" s="39"/>
      <c r="B115" s="113" t="s">
        <v>114</v>
      </c>
      <c r="C115" s="4"/>
      <c r="D115" s="112"/>
      <c r="E115" s="4"/>
      <c r="F115" s="4"/>
      <c r="G115" s="5"/>
      <c r="H115" s="4"/>
      <c r="I115" s="4"/>
      <c r="J115" s="4"/>
      <c r="K115" s="4"/>
      <c r="L115" s="4"/>
      <c r="M115" s="7"/>
      <c r="N115" s="143"/>
      <c r="O115" s="21"/>
      <c r="P115" s="22"/>
      <c r="Q115" s="22"/>
      <c r="S115" s="22"/>
      <c r="T115" s="22"/>
      <c r="U115" s="22"/>
      <c r="V115" s="22"/>
    </row>
    <row r="116" spans="1:22" s="46" customFormat="1" ht="6.75" customHeight="1">
      <c r="A116" s="29"/>
      <c r="B116" s="65"/>
      <c r="C116" s="29"/>
      <c r="D116" s="29"/>
      <c r="E116" s="29"/>
      <c r="F116" s="29"/>
      <c r="G116" s="66"/>
      <c r="H116" s="29"/>
      <c r="I116" s="29"/>
      <c r="J116" s="29"/>
      <c r="K116" s="29"/>
      <c r="L116" s="29"/>
      <c r="M116" s="29"/>
      <c r="N116" s="142"/>
      <c r="O116" s="67"/>
      <c r="P116" s="63"/>
      <c r="Q116" s="63"/>
      <c r="R116" s="64"/>
      <c r="S116" s="63"/>
      <c r="T116" s="63"/>
      <c r="U116" s="63"/>
      <c r="V116" s="63"/>
    </row>
    <row r="117" spans="1:22" s="45" customFormat="1" ht="15" customHeight="1">
      <c r="A117" s="1"/>
      <c r="B117" s="1" t="s">
        <v>1</v>
      </c>
      <c r="C117" s="4" t="s">
        <v>19</v>
      </c>
      <c r="D117" s="4"/>
      <c r="E117" s="4"/>
      <c r="F117" s="4"/>
      <c r="G117" s="5"/>
      <c r="H117" s="4"/>
      <c r="I117" s="4"/>
      <c r="J117" s="35">
        <v>65736</v>
      </c>
      <c r="K117" s="2" t="s">
        <v>40</v>
      </c>
      <c r="L117" s="4"/>
      <c r="M117" s="138"/>
      <c r="N117" s="143"/>
      <c r="O117" s="21"/>
      <c r="P117" s="22"/>
      <c r="Q117" s="22"/>
      <c r="S117" s="22"/>
      <c r="T117" s="22"/>
      <c r="U117" s="22"/>
      <c r="V117" s="22"/>
    </row>
    <row r="118" spans="1:22" s="45" customFormat="1" ht="27.75" customHeight="1">
      <c r="A118" s="1"/>
      <c r="B118" s="1"/>
      <c r="C118" s="214" t="s">
        <v>107</v>
      </c>
      <c r="D118" s="215"/>
      <c r="E118" s="215"/>
      <c r="F118" s="215"/>
      <c r="G118" s="215"/>
      <c r="H118" s="215"/>
      <c r="I118" s="215"/>
      <c r="J118" s="215"/>
      <c r="K118" s="4"/>
      <c r="L118" s="4"/>
      <c r="M118" s="136">
        <f>SUM(J117*'[1]Sheet1'!$C$3)</f>
        <v>13160347.200000001</v>
      </c>
      <c r="N118" s="146">
        <f>SUM(M118/J117)</f>
        <v>200.20000000000002</v>
      </c>
      <c r="O118" s="21"/>
      <c r="P118" s="22"/>
      <c r="Q118" s="22"/>
      <c r="S118" s="22"/>
      <c r="T118" s="22"/>
      <c r="U118" s="22"/>
      <c r="V118" s="22"/>
    </row>
    <row r="119" spans="1:22" s="46" customFormat="1" ht="6.75" customHeight="1">
      <c r="A119" s="29"/>
      <c r="B119" s="74"/>
      <c r="C119" s="69"/>
      <c r="D119" s="69"/>
      <c r="E119" s="69"/>
      <c r="F119" s="69"/>
      <c r="G119" s="70"/>
      <c r="H119" s="69"/>
      <c r="I119" s="69"/>
      <c r="J119" s="69"/>
      <c r="K119" s="69"/>
      <c r="L119" s="69"/>
      <c r="M119" s="29"/>
      <c r="N119" s="142"/>
      <c r="O119" s="67"/>
      <c r="P119" s="63"/>
      <c r="Q119" s="63"/>
      <c r="R119" s="64"/>
      <c r="S119" s="63"/>
      <c r="T119" s="63"/>
      <c r="U119" s="63"/>
      <c r="V119" s="63"/>
    </row>
    <row r="120" spans="1:22" s="45" customFormat="1" ht="12.75" customHeight="1">
      <c r="A120" s="1"/>
      <c r="B120" s="1" t="s">
        <v>3</v>
      </c>
      <c r="C120" s="4" t="s">
        <v>110</v>
      </c>
      <c r="D120" s="4"/>
      <c r="E120" s="4"/>
      <c r="F120" s="4"/>
      <c r="G120" s="5"/>
      <c r="H120" s="4"/>
      <c r="I120" s="4"/>
      <c r="J120" s="35">
        <v>102924</v>
      </c>
      <c r="K120" s="2" t="s">
        <v>40</v>
      </c>
      <c r="L120" s="4"/>
      <c r="M120" s="138"/>
      <c r="N120" s="143"/>
      <c r="O120" s="21"/>
      <c r="P120" s="22"/>
      <c r="Q120" s="22"/>
      <c r="S120" s="22"/>
      <c r="T120" s="22"/>
      <c r="U120" s="22"/>
      <c r="V120" s="22"/>
    </row>
    <row r="121" spans="1:22" s="45" customFormat="1" ht="29.25" customHeight="1">
      <c r="A121" s="1"/>
      <c r="B121" s="1"/>
      <c r="C121" s="210" t="s">
        <v>111</v>
      </c>
      <c r="D121" s="216"/>
      <c r="E121" s="216"/>
      <c r="F121" s="216"/>
      <c r="G121" s="216"/>
      <c r="H121" s="216"/>
      <c r="I121" s="216"/>
      <c r="J121" s="216"/>
      <c r="K121" s="4"/>
      <c r="L121" s="4"/>
      <c r="M121" s="136">
        <f>SUM(J120*'[1]Sheet1'!$C$4)</f>
        <v>21006788.4</v>
      </c>
      <c r="N121" s="146">
        <f>SUM(M121/J120)</f>
        <v>204.1</v>
      </c>
      <c r="O121" s="21"/>
      <c r="P121" s="22"/>
      <c r="Q121" s="22"/>
      <c r="S121" s="22"/>
      <c r="T121" s="22"/>
      <c r="U121" s="22"/>
      <c r="V121" s="22"/>
    </row>
    <row r="122" spans="1:22" s="46" customFormat="1" ht="6.75" customHeight="1">
      <c r="A122" s="29"/>
      <c r="B122" s="74"/>
      <c r="C122" s="69"/>
      <c r="D122" s="69"/>
      <c r="E122" s="69"/>
      <c r="F122" s="69"/>
      <c r="G122" s="70"/>
      <c r="H122" s="69"/>
      <c r="I122" s="69"/>
      <c r="J122" s="69"/>
      <c r="K122" s="69"/>
      <c r="L122" s="69"/>
      <c r="M122" s="29"/>
      <c r="N122" s="142"/>
      <c r="O122" s="67"/>
      <c r="P122" s="63"/>
      <c r="Q122" s="63"/>
      <c r="R122" s="64"/>
      <c r="S122" s="63"/>
      <c r="T122" s="63"/>
      <c r="U122" s="63"/>
      <c r="V122" s="63"/>
    </row>
    <row r="123" spans="1:22" s="2" customFormat="1" ht="12.75">
      <c r="A123" s="82" t="s">
        <v>23</v>
      </c>
      <c r="B123" s="83" t="s">
        <v>29</v>
      </c>
      <c r="G123" s="3"/>
      <c r="M123" s="9"/>
      <c r="N123" s="145"/>
      <c r="O123" s="19"/>
      <c r="P123" s="20"/>
      <c r="Q123" s="20"/>
      <c r="R123" s="79"/>
      <c r="S123" s="20"/>
      <c r="T123" s="20"/>
      <c r="U123" s="20"/>
      <c r="V123" s="20"/>
    </row>
    <row r="124" spans="2:22" s="2" customFormat="1" ht="12.75">
      <c r="B124" s="75" t="s">
        <v>22</v>
      </c>
      <c r="G124" s="3"/>
      <c r="L124" s="76" t="s">
        <v>41</v>
      </c>
      <c r="M124" s="76" t="s">
        <v>38</v>
      </c>
      <c r="N124" s="145"/>
      <c r="O124" s="19"/>
      <c r="P124" s="20"/>
      <c r="Q124" s="20"/>
      <c r="R124" s="79"/>
      <c r="S124" s="20"/>
      <c r="T124" s="20"/>
      <c r="U124" s="20"/>
      <c r="V124" s="20"/>
    </row>
    <row r="125" spans="1:22" s="46" customFormat="1" ht="6.75" customHeight="1">
      <c r="A125" s="29"/>
      <c r="B125" s="65"/>
      <c r="C125" s="29"/>
      <c r="D125" s="29"/>
      <c r="E125" s="29"/>
      <c r="F125" s="29"/>
      <c r="G125" s="66"/>
      <c r="H125" s="29"/>
      <c r="I125" s="29"/>
      <c r="J125" s="29"/>
      <c r="K125" s="29"/>
      <c r="L125" s="29"/>
      <c r="M125" s="29"/>
      <c r="N125" s="142"/>
      <c r="O125" s="67"/>
      <c r="P125" s="63"/>
      <c r="Q125" s="63"/>
      <c r="R125" s="64"/>
      <c r="S125" s="63"/>
      <c r="T125" s="63"/>
      <c r="U125" s="63"/>
      <c r="V125" s="63"/>
    </row>
    <row r="126" spans="1:22" s="45" customFormat="1" ht="12.75">
      <c r="A126" s="8"/>
      <c r="B126" s="1" t="s">
        <v>1</v>
      </c>
      <c r="C126" s="4" t="s">
        <v>63</v>
      </c>
      <c r="D126" s="4"/>
      <c r="E126" s="4"/>
      <c r="F126" s="4"/>
      <c r="G126" s="5"/>
      <c r="H126" s="4"/>
      <c r="I126" s="4"/>
      <c r="J126" s="6">
        <v>53626</v>
      </c>
      <c r="K126" s="2" t="s">
        <v>40</v>
      </c>
      <c r="L126" s="4"/>
      <c r="M126" s="27"/>
      <c r="N126" s="187">
        <f>SUM(M127:M129)</f>
        <v>1608094.4594594596</v>
      </c>
      <c r="O126" s="21"/>
      <c r="P126" s="22"/>
      <c r="Q126" s="22"/>
      <c r="S126" s="22"/>
      <c r="T126" s="22"/>
      <c r="U126" s="22"/>
      <c r="V126" s="22"/>
    </row>
    <row r="127" spans="1:22" s="45" customFormat="1" ht="40.5" customHeight="1">
      <c r="A127" s="1"/>
      <c r="B127" s="1"/>
      <c r="C127" s="209" t="s">
        <v>103</v>
      </c>
      <c r="D127" s="209"/>
      <c r="E127" s="209"/>
      <c r="F127" s="209"/>
      <c r="G127" s="209"/>
      <c r="H127" s="209"/>
      <c r="I127" s="209"/>
      <c r="J127" s="209"/>
      <c r="K127" s="209"/>
      <c r="L127" s="4"/>
      <c r="M127" s="7">
        <v>877635</v>
      </c>
      <c r="N127" s="140">
        <f>SUM(M127/J126)</f>
        <v>16.365848655502926</v>
      </c>
      <c r="O127" s="21"/>
      <c r="P127" s="22"/>
      <c r="Q127" s="22"/>
      <c r="S127" s="22"/>
      <c r="T127" s="22"/>
      <c r="U127" s="22"/>
      <c r="V127" s="22"/>
    </row>
    <row r="128" spans="1:14" s="122" customFormat="1" ht="12.75">
      <c r="A128" s="120"/>
      <c r="B128" s="120"/>
      <c r="C128" s="4" t="s">
        <v>18</v>
      </c>
      <c r="D128" s="121">
        <v>1</v>
      </c>
      <c r="E128" s="4" t="s">
        <v>130</v>
      </c>
      <c r="F128" s="4"/>
      <c r="G128" s="3">
        <v>2000</v>
      </c>
      <c r="H128" s="2" t="s">
        <v>40</v>
      </c>
      <c r="I128" s="2"/>
      <c r="J128" s="3">
        <f>SUM(D128*G128)</f>
        <v>2000</v>
      </c>
      <c r="K128" s="2" t="s">
        <v>40</v>
      </c>
      <c r="L128" s="12">
        <v>0.74</v>
      </c>
      <c r="M128" s="136">
        <f>SUM(J128/L128)*'[1]Sheet1'!$C$3</f>
        <v>541081.0810810812</v>
      </c>
      <c r="N128" s="146">
        <f>SUM(M128/(J128/L128))</f>
        <v>200.20000000000002</v>
      </c>
    </row>
    <row r="129" spans="1:14" s="101" customFormat="1" ht="12.75">
      <c r="A129" s="104"/>
      <c r="B129" s="104"/>
      <c r="C129" s="4"/>
      <c r="D129" s="121">
        <v>1</v>
      </c>
      <c r="E129" s="4" t="s">
        <v>78</v>
      </c>
      <c r="F129" s="4"/>
      <c r="G129" s="3">
        <v>700</v>
      </c>
      <c r="H129" s="2" t="s">
        <v>40</v>
      </c>
      <c r="I129" s="2"/>
      <c r="J129" s="3">
        <f>SUM(D129*G129)</f>
        <v>700</v>
      </c>
      <c r="K129" s="2" t="s">
        <v>40</v>
      </c>
      <c r="L129" s="12">
        <v>0.74</v>
      </c>
      <c r="M129" s="136">
        <f>SUM(J129/L129)*'[1]Sheet1'!$C$3</f>
        <v>189378.3783783784</v>
      </c>
      <c r="N129" s="147">
        <f>SUM(M129/(J129/L129))</f>
        <v>200.20000000000002</v>
      </c>
    </row>
    <row r="130" spans="1:22" s="46" customFormat="1" ht="6.75" customHeight="1">
      <c r="A130" s="29"/>
      <c r="B130" s="65"/>
      <c r="C130" s="29"/>
      <c r="D130" s="29"/>
      <c r="E130" s="29"/>
      <c r="F130" s="29"/>
      <c r="G130" s="66"/>
      <c r="H130" s="29"/>
      <c r="I130" s="29"/>
      <c r="J130" s="29"/>
      <c r="K130" s="29"/>
      <c r="L130" s="29"/>
      <c r="M130" s="29"/>
      <c r="N130" s="142"/>
      <c r="O130" s="67"/>
      <c r="P130" s="63"/>
      <c r="Q130" s="63"/>
      <c r="R130" s="64"/>
      <c r="S130" s="63"/>
      <c r="T130" s="63"/>
      <c r="U130" s="63"/>
      <c r="V130" s="63"/>
    </row>
    <row r="131" spans="1:17" s="4" customFormat="1" ht="12.75">
      <c r="A131" s="1" t="s">
        <v>101</v>
      </c>
      <c r="B131" s="1" t="s">
        <v>3</v>
      </c>
      <c r="C131" s="4" t="s">
        <v>71</v>
      </c>
      <c r="G131" s="5"/>
      <c r="J131" s="6">
        <v>51254</v>
      </c>
      <c r="K131" s="2" t="s">
        <v>40</v>
      </c>
      <c r="M131" s="7"/>
      <c r="N131" s="143"/>
      <c r="O131" s="21"/>
      <c r="P131" s="22"/>
      <c r="Q131" s="22"/>
    </row>
    <row r="132" spans="1:17" s="4" customFormat="1" ht="40.5" customHeight="1">
      <c r="A132" s="1"/>
      <c r="B132" s="1"/>
      <c r="C132" s="209" t="s">
        <v>104</v>
      </c>
      <c r="D132" s="209"/>
      <c r="E132" s="209"/>
      <c r="F132" s="209"/>
      <c r="G132" s="209"/>
      <c r="H132" s="209"/>
      <c r="I132" s="209"/>
      <c r="J132" s="209"/>
      <c r="K132" s="209"/>
      <c r="M132" s="7">
        <v>3362752</v>
      </c>
      <c r="N132" s="140">
        <f>SUM(M132/J131)</f>
        <v>65.60955242517657</v>
      </c>
      <c r="O132" s="21" t="s">
        <v>90</v>
      </c>
      <c r="P132" s="22"/>
      <c r="Q132" s="22"/>
    </row>
    <row r="133" spans="1:14" s="122" customFormat="1" ht="12.75">
      <c r="A133" s="120"/>
      <c r="B133" s="120"/>
      <c r="C133" s="4" t="s">
        <v>18</v>
      </c>
      <c r="D133" s="121">
        <v>1</v>
      </c>
      <c r="E133" s="4" t="s">
        <v>130</v>
      </c>
      <c r="F133" s="4"/>
      <c r="G133" s="3">
        <v>1500</v>
      </c>
      <c r="H133" s="2" t="s">
        <v>40</v>
      </c>
      <c r="I133" s="2"/>
      <c r="J133" s="3">
        <f>SUM(D133*G133)</f>
        <v>1500</v>
      </c>
      <c r="K133" s="2" t="s">
        <v>40</v>
      </c>
      <c r="L133" s="12">
        <v>0.74</v>
      </c>
      <c r="M133" s="136">
        <f>SUM(J133/L133)*'[1]Sheet1'!$C$3</f>
        <v>405810.8108108109</v>
      </c>
      <c r="N133" s="146">
        <f>SUM(M133/(J133/L133))</f>
        <v>200.20000000000002</v>
      </c>
    </row>
    <row r="134" spans="1:22" s="46" customFormat="1" ht="6.75" customHeight="1">
      <c r="A134" s="29"/>
      <c r="B134" s="65"/>
      <c r="C134" s="29"/>
      <c r="D134" s="29"/>
      <c r="E134" s="29"/>
      <c r="F134" s="29"/>
      <c r="G134" s="66"/>
      <c r="H134" s="29"/>
      <c r="I134" s="29"/>
      <c r="J134" s="29"/>
      <c r="K134" s="29"/>
      <c r="L134" s="29"/>
      <c r="M134" s="29"/>
      <c r="N134" s="142"/>
      <c r="O134" s="67"/>
      <c r="P134" s="63"/>
      <c r="Q134" s="63"/>
      <c r="R134" s="64"/>
      <c r="S134" s="63"/>
      <c r="T134" s="63"/>
      <c r="U134" s="63"/>
      <c r="V134" s="63"/>
    </row>
    <row r="135" spans="1:22" s="45" customFormat="1" ht="12.75">
      <c r="A135" s="90"/>
      <c r="B135" s="1" t="s">
        <v>10</v>
      </c>
      <c r="C135" s="4" t="s">
        <v>72</v>
      </c>
      <c r="D135" s="4"/>
      <c r="E135" s="4"/>
      <c r="F135" s="4"/>
      <c r="G135" s="5"/>
      <c r="H135" s="4"/>
      <c r="I135" s="4"/>
      <c r="J135" s="6">
        <v>54410</v>
      </c>
      <c r="K135" s="2" t="s">
        <v>40</v>
      </c>
      <c r="L135" s="4"/>
      <c r="M135" s="7"/>
      <c r="N135" s="187">
        <f>SUM(M136:M138)</f>
        <v>3681908.5945945946</v>
      </c>
      <c r="O135" s="21"/>
      <c r="P135" s="22"/>
      <c r="Q135" s="22"/>
      <c r="S135" s="22"/>
      <c r="T135" s="22"/>
      <c r="U135" s="22"/>
      <c r="V135" s="22"/>
    </row>
    <row r="136" spans="1:22" s="45" customFormat="1" ht="36.75" customHeight="1">
      <c r="A136" s="1"/>
      <c r="B136" s="1"/>
      <c r="C136" s="209" t="s">
        <v>165</v>
      </c>
      <c r="D136" s="209"/>
      <c r="E136" s="209"/>
      <c r="F136" s="209"/>
      <c r="G136" s="209"/>
      <c r="H136" s="209"/>
      <c r="I136" s="209"/>
      <c r="J136" s="209"/>
      <c r="K136" s="209"/>
      <c r="L136" s="4"/>
      <c r="M136" s="7">
        <v>3384314</v>
      </c>
      <c r="N136" s="140">
        <f>SUM(M136/J135)</f>
        <v>62.20022054769344</v>
      </c>
      <c r="O136" s="21"/>
      <c r="P136" s="22"/>
      <c r="Q136" s="22"/>
      <c r="S136" s="22"/>
      <c r="T136" s="22"/>
      <c r="U136" s="22"/>
      <c r="V136" s="22"/>
    </row>
    <row r="137" spans="1:14" s="122" customFormat="1" ht="12.75">
      <c r="A137" s="120"/>
      <c r="B137" s="120"/>
      <c r="C137" s="4" t="s">
        <v>18</v>
      </c>
      <c r="D137" s="121">
        <v>1</v>
      </c>
      <c r="E137" s="4" t="s">
        <v>129</v>
      </c>
      <c r="F137" s="4"/>
      <c r="G137" s="3">
        <v>1100</v>
      </c>
      <c r="H137" s="2" t="s">
        <v>40</v>
      </c>
      <c r="I137" s="2"/>
      <c r="J137" s="3">
        <f>SUM(D137*G137)</f>
        <v>1100</v>
      </c>
      <c r="K137" s="2" t="s">
        <v>40</v>
      </c>
      <c r="L137" s="12">
        <v>0.74</v>
      </c>
      <c r="M137" s="136">
        <f>SUM(J137/L137)*'[1]Sheet1'!$C$3</f>
        <v>297594.5945945946</v>
      </c>
      <c r="N137" s="146">
        <f>SUM(M137/(J137/L137))</f>
        <v>200.20000000000002</v>
      </c>
    </row>
    <row r="138" spans="1:22" s="46" customFormat="1" ht="6.75" customHeight="1">
      <c r="A138" s="29"/>
      <c r="B138" s="65"/>
      <c r="C138" s="29"/>
      <c r="D138" s="29"/>
      <c r="E138" s="29"/>
      <c r="F138" s="29"/>
      <c r="G138" s="66"/>
      <c r="H138" s="29"/>
      <c r="I138" s="29"/>
      <c r="J138" s="29"/>
      <c r="K138" s="29"/>
      <c r="L138" s="29"/>
      <c r="M138" s="29"/>
      <c r="N138" s="142"/>
      <c r="O138" s="67"/>
      <c r="P138" s="63"/>
      <c r="Q138" s="63"/>
      <c r="R138" s="64"/>
      <c r="S138" s="63"/>
      <c r="T138" s="63"/>
      <c r="U138" s="63"/>
      <c r="V138" s="63"/>
    </row>
    <row r="139" spans="1:22" s="45" customFormat="1" ht="12.75">
      <c r="A139" s="1"/>
      <c r="B139" s="1" t="s">
        <v>24</v>
      </c>
      <c r="C139" s="4" t="s">
        <v>81</v>
      </c>
      <c r="D139" s="4"/>
      <c r="E139" s="4"/>
      <c r="F139" s="4"/>
      <c r="G139" s="5"/>
      <c r="H139" s="4"/>
      <c r="I139" s="4"/>
      <c r="J139" s="6">
        <v>42700</v>
      </c>
      <c r="K139" s="2" t="s">
        <v>40</v>
      </c>
      <c r="L139" s="101"/>
      <c r="M139" s="162"/>
      <c r="N139" s="143"/>
      <c r="O139" s="21"/>
      <c r="P139" s="22"/>
      <c r="Q139" s="22"/>
      <c r="S139" s="22"/>
      <c r="T139" s="22"/>
      <c r="U139" s="22"/>
      <c r="V139" s="22"/>
    </row>
    <row r="140" spans="1:22" s="45" customFormat="1" ht="27" customHeight="1">
      <c r="A140" s="1"/>
      <c r="B140" s="1"/>
      <c r="C140" s="209" t="s">
        <v>208</v>
      </c>
      <c r="D140" s="209"/>
      <c r="E140" s="209"/>
      <c r="F140" s="209"/>
      <c r="G140" s="209"/>
      <c r="H140" s="209"/>
      <c r="I140" s="209"/>
      <c r="J140" s="209"/>
      <c r="K140" s="209"/>
      <c r="L140" s="101"/>
      <c r="M140" s="162"/>
      <c r="N140" s="148">
        <f>SUM(M140/J139)</f>
        <v>0</v>
      </c>
      <c r="O140" s="21" t="s">
        <v>92</v>
      </c>
      <c r="P140" s="22"/>
      <c r="Q140" s="22"/>
      <c r="S140" s="22"/>
      <c r="T140" s="22"/>
      <c r="U140" s="22"/>
      <c r="V140" s="22"/>
    </row>
    <row r="141" spans="1:22" s="46" customFormat="1" ht="6.75" customHeight="1">
      <c r="A141" s="29"/>
      <c r="B141" s="65"/>
      <c r="C141" s="29"/>
      <c r="D141" s="29"/>
      <c r="E141" s="29"/>
      <c r="F141" s="29"/>
      <c r="G141" s="66"/>
      <c r="H141" s="29"/>
      <c r="I141" s="29"/>
      <c r="J141" s="29"/>
      <c r="K141" s="29"/>
      <c r="L141" s="29"/>
      <c r="M141" s="29"/>
      <c r="N141" s="142"/>
      <c r="O141" s="67"/>
      <c r="P141" s="63"/>
      <c r="Q141" s="63"/>
      <c r="R141" s="64"/>
      <c r="S141" s="63"/>
      <c r="T141" s="63"/>
      <c r="U141" s="63"/>
      <c r="V141" s="63"/>
    </row>
    <row r="142" spans="1:22" s="45" customFormat="1" ht="12.75">
      <c r="A142" s="1"/>
      <c r="B142" s="1" t="s">
        <v>25</v>
      </c>
      <c r="C142" s="4" t="s">
        <v>82</v>
      </c>
      <c r="D142" s="4"/>
      <c r="E142" s="4"/>
      <c r="F142" s="4"/>
      <c r="G142" s="5"/>
      <c r="H142" s="4"/>
      <c r="I142" s="4"/>
      <c r="J142" s="6">
        <v>201976</v>
      </c>
      <c r="K142" s="2" t="s">
        <v>40</v>
      </c>
      <c r="L142" s="4"/>
      <c r="M142" s="27"/>
      <c r="N142" s="143"/>
      <c r="O142" s="21"/>
      <c r="P142" s="22"/>
      <c r="Q142" s="22"/>
      <c r="S142" s="22"/>
      <c r="T142" s="22"/>
      <c r="U142" s="22"/>
      <c r="V142" s="22"/>
    </row>
    <row r="143" spans="1:22" s="45" customFormat="1" ht="38.25" customHeight="1">
      <c r="A143" s="1"/>
      <c r="B143" s="1"/>
      <c r="C143" s="209" t="s">
        <v>166</v>
      </c>
      <c r="D143" s="209"/>
      <c r="E143" s="209"/>
      <c r="F143" s="209"/>
      <c r="G143" s="209"/>
      <c r="H143" s="209"/>
      <c r="I143" s="209"/>
      <c r="J143" s="209"/>
      <c r="K143" s="209"/>
      <c r="L143" s="4"/>
      <c r="M143" s="7">
        <v>5219009</v>
      </c>
      <c r="N143" s="140">
        <f>SUM(M143/J142)</f>
        <v>25.83974828692518</v>
      </c>
      <c r="O143" s="21"/>
      <c r="P143" s="22"/>
      <c r="Q143" s="22"/>
      <c r="S143" s="22"/>
      <c r="T143" s="22"/>
      <c r="U143" s="22"/>
      <c r="V143" s="22"/>
    </row>
    <row r="144" spans="1:22" s="46" customFormat="1" ht="6.75" customHeight="1">
      <c r="A144" s="29"/>
      <c r="B144" s="65"/>
      <c r="C144" s="29"/>
      <c r="D144" s="29"/>
      <c r="E144" s="29"/>
      <c r="F144" s="29"/>
      <c r="G144" s="66"/>
      <c r="H144" s="29"/>
      <c r="I144" s="29"/>
      <c r="J144" s="29"/>
      <c r="K144" s="29"/>
      <c r="L144" s="29"/>
      <c r="M144" s="29"/>
      <c r="N144" s="142"/>
      <c r="O144" s="67"/>
      <c r="P144" s="63"/>
      <c r="Q144" s="63"/>
      <c r="R144" s="64"/>
      <c r="S144" s="63"/>
      <c r="T144" s="63"/>
      <c r="U144" s="63"/>
      <c r="V144" s="63"/>
    </row>
    <row r="145" spans="1:22" s="45" customFormat="1" ht="12.75">
      <c r="A145" s="1"/>
      <c r="B145" s="1" t="s">
        <v>73</v>
      </c>
      <c r="C145" s="4" t="s">
        <v>83</v>
      </c>
      <c r="D145" s="4"/>
      <c r="E145" s="4"/>
      <c r="F145" s="4"/>
      <c r="G145" s="5"/>
      <c r="H145" s="4"/>
      <c r="I145" s="4"/>
      <c r="J145" s="6">
        <v>20500</v>
      </c>
      <c r="K145" s="2" t="s">
        <v>40</v>
      </c>
      <c r="L145" s="4"/>
      <c r="M145" s="28"/>
      <c r="N145" s="143"/>
      <c r="O145" s="21"/>
      <c r="P145" s="22"/>
      <c r="Q145" s="22"/>
      <c r="S145" s="22"/>
      <c r="T145" s="22"/>
      <c r="U145" s="22"/>
      <c r="V145" s="22"/>
    </row>
    <row r="146" spans="1:22" s="45" customFormat="1" ht="39" customHeight="1">
      <c r="A146" s="1"/>
      <c r="B146" s="1"/>
      <c r="C146" s="212" t="s">
        <v>169</v>
      </c>
      <c r="D146" s="212"/>
      <c r="E146" s="212"/>
      <c r="F146" s="212"/>
      <c r="G146" s="212"/>
      <c r="H146" s="212"/>
      <c r="I146" s="212"/>
      <c r="J146" s="212"/>
      <c r="K146" s="212"/>
      <c r="L146" s="4"/>
      <c r="M146" s="7">
        <v>3562494</v>
      </c>
      <c r="N146" s="140">
        <f>SUM(M146/J145)</f>
        <v>173.7801951219512</v>
      </c>
      <c r="O146" s="21"/>
      <c r="P146" s="22"/>
      <c r="Q146" s="22"/>
      <c r="S146" s="22"/>
      <c r="T146" s="22"/>
      <c r="U146" s="22"/>
      <c r="V146" s="22"/>
    </row>
    <row r="147" spans="1:22" s="45" customFormat="1" ht="13.5" customHeight="1">
      <c r="A147" s="1"/>
      <c r="B147" s="1"/>
      <c r="C147" s="211" t="s">
        <v>209</v>
      </c>
      <c r="D147" s="209"/>
      <c r="E147" s="209"/>
      <c r="F147" s="209"/>
      <c r="G147" s="209"/>
      <c r="H147" s="209"/>
      <c r="I147" s="209"/>
      <c r="J147" s="209"/>
      <c r="K147" s="209"/>
      <c r="L147" s="4"/>
      <c r="M147" s="7"/>
      <c r="N147" s="140"/>
      <c r="O147" s="21"/>
      <c r="P147" s="22"/>
      <c r="Q147" s="22"/>
      <c r="S147" s="22"/>
      <c r="T147" s="22"/>
      <c r="U147" s="22"/>
      <c r="V147" s="22"/>
    </row>
    <row r="148" spans="1:22" s="46" customFormat="1" ht="6.75" customHeight="1">
      <c r="A148" s="29"/>
      <c r="B148" s="65"/>
      <c r="C148" s="29"/>
      <c r="D148" s="29"/>
      <c r="E148" s="29"/>
      <c r="F148" s="29"/>
      <c r="G148" s="66"/>
      <c r="H148" s="29"/>
      <c r="I148" s="29"/>
      <c r="J148" s="29"/>
      <c r="K148" s="29"/>
      <c r="L148" s="29"/>
      <c r="M148" s="29"/>
      <c r="N148" s="142"/>
      <c r="O148" s="67"/>
      <c r="P148" s="63"/>
      <c r="Q148" s="63"/>
      <c r="R148" s="64"/>
      <c r="S148" s="63"/>
      <c r="T148" s="63"/>
      <c r="U148" s="63"/>
      <c r="V148" s="63"/>
    </row>
    <row r="149" spans="1:17" s="4" customFormat="1" ht="12.75">
      <c r="A149" s="1"/>
      <c r="B149" s="1" t="s">
        <v>75</v>
      </c>
      <c r="C149" s="4" t="s">
        <v>77</v>
      </c>
      <c r="G149" s="5"/>
      <c r="J149" s="6">
        <v>70406</v>
      </c>
      <c r="K149" s="2" t="s">
        <v>40</v>
      </c>
      <c r="M149" s="28"/>
      <c r="N149" s="143"/>
      <c r="O149" s="21"/>
      <c r="P149" s="22"/>
      <c r="Q149" s="22"/>
    </row>
    <row r="150" spans="1:17" s="4" customFormat="1" ht="25.5" customHeight="1">
      <c r="A150" s="1"/>
      <c r="B150" s="1"/>
      <c r="C150" s="209" t="s">
        <v>170</v>
      </c>
      <c r="D150" s="209"/>
      <c r="E150" s="209"/>
      <c r="F150" s="209"/>
      <c r="G150" s="209"/>
      <c r="H150" s="209"/>
      <c r="I150" s="209"/>
      <c r="J150" s="209"/>
      <c r="K150" s="209"/>
      <c r="M150" s="7">
        <v>1800000</v>
      </c>
      <c r="N150" s="140">
        <f>SUM(M150/J149)</f>
        <v>25.566002897480328</v>
      </c>
      <c r="O150" s="21" t="s">
        <v>91</v>
      </c>
      <c r="P150" s="22"/>
      <c r="Q150" s="22"/>
    </row>
    <row r="151" spans="1:14" s="2" customFormat="1" ht="12.75">
      <c r="A151" s="8"/>
      <c r="B151" s="8"/>
      <c r="C151" s="2" t="s">
        <v>18</v>
      </c>
      <c r="D151" s="11">
        <v>1</v>
      </c>
      <c r="E151" s="2" t="s">
        <v>78</v>
      </c>
      <c r="G151" s="3">
        <v>800</v>
      </c>
      <c r="H151" s="2" t="s">
        <v>40</v>
      </c>
      <c r="J151" s="3">
        <f>SUM(D151*G151)</f>
        <v>800</v>
      </c>
      <c r="K151" s="2" t="s">
        <v>40</v>
      </c>
      <c r="L151" s="10">
        <v>0.71</v>
      </c>
      <c r="M151" s="136">
        <f>SUM(J151/L151)*'[1]Sheet1'!$C$4</f>
        <v>229971.83098591553</v>
      </c>
      <c r="N151" s="146">
        <f>SUM(M151/(J151/L151))</f>
        <v>204.1</v>
      </c>
    </row>
    <row r="152" spans="1:22" s="46" customFormat="1" ht="6.75" customHeight="1">
      <c r="A152" s="29"/>
      <c r="B152" s="65"/>
      <c r="C152" s="29"/>
      <c r="D152" s="29"/>
      <c r="E152" s="29"/>
      <c r="F152" s="29"/>
      <c r="G152" s="66"/>
      <c r="H152" s="29"/>
      <c r="I152" s="29"/>
      <c r="J152" s="29"/>
      <c r="K152" s="29"/>
      <c r="L152" s="29"/>
      <c r="M152" s="29"/>
      <c r="N152" s="142"/>
      <c r="O152" s="67"/>
      <c r="P152" s="63"/>
      <c r="Q152" s="63"/>
      <c r="R152" s="64"/>
      <c r="S152" s="63"/>
      <c r="T152" s="63"/>
      <c r="U152" s="63"/>
      <c r="V152" s="63"/>
    </row>
    <row r="153" spans="1:17" s="4" customFormat="1" ht="18.75" customHeight="1">
      <c r="A153" s="8"/>
      <c r="B153" s="1" t="s">
        <v>94</v>
      </c>
      <c r="C153" s="4" t="s">
        <v>74</v>
      </c>
      <c r="G153" s="5"/>
      <c r="J153" s="6">
        <v>86607</v>
      </c>
      <c r="K153" s="2" t="s">
        <v>40</v>
      </c>
      <c r="M153" s="28"/>
      <c r="N153" s="143"/>
      <c r="O153" s="21"/>
      <c r="P153" s="22"/>
      <c r="Q153" s="22"/>
    </row>
    <row r="154" spans="1:17" s="4" customFormat="1" ht="27.75" customHeight="1">
      <c r="A154" s="1"/>
      <c r="B154" s="1"/>
      <c r="C154" s="209" t="s">
        <v>171</v>
      </c>
      <c r="D154" s="209"/>
      <c r="E154" s="209"/>
      <c r="F154" s="209"/>
      <c r="G154" s="209"/>
      <c r="H154" s="209"/>
      <c r="I154" s="209"/>
      <c r="J154" s="209"/>
      <c r="K154" s="209"/>
      <c r="M154" s="7">
        <v>2000000</v>
      </c>
      <c r="N154" s="140">
        <f>SUM(M154/J153)</f>
        <v>23.092821596406758</v>
      </c>
      <c r="O154" s="21"/>
      <c r="P154" s="22"/>
      <c r="Q154" s="22"/>
    </row>
    <row r="155" spans="1:17" s="4" customFormat="1" ht="14.25" customHeight="1">
      <c r="A155" s="1"/>
      <c r="B155" s="1"/>
      <c r="C155" s="149"/>
      <c r="D155" s="149"/>
      <c r="E155" s="149"/>
      <c r="F155" s="149"/>
      <c r="G155" s="149"/>
      <c r="H155" s="149"/>
      <c r="I155" s="149"/>
      <c r="J155" s="149"/>
      <c r="K155" s="149"/>
      <c r="M155" s="7"/>
      <c r="N155" s="140"/>
      <c r="O155" s="21"/>
      <c r="P155" s="22"/>
      <c r="Q155" s="22"/>
    </row>
    <row r="156" spans="1:14" s="85" customFormat="1" ht="13.5">
      <c r="A156" s="84"/>
      <c r="B156" s="108" t="s">
        <v>207</v>
      </c>
      <c r="C156" s="101" t="s">
        <v>118</v>
      </c>
      <c r="D156" s="181"/>
      <c r="E156" s="181"/>
      <c r="F156" s="181"/>
      <c r="G156" s="181"/>
      <c r="H156" s="181"/>
      <c r="I156" s="181"/>
      <c r="J156" s="77">
        <v>91300</v>
      </c>
      <c r="K156" s="83" t="s">
        <v>40</v>
      </c>
      <c r="L156" s="182"/>
      <c r="M156" s="183"/>
      <c r="N156" s="145"/>
    </row>
    <row r="157" spans="1:22" s="45" customFormat="1" ht="36.75" customHeight="1">
      <c r="A157" s="1"/>
      <c r="B157" s="1"/>
      <c r="C157" s="211" t="s">
        <v>165</v>
      </c>
      <c r="D157" s="211"/>
      <c r="E157" s="211"/>
      <c r="F157" s="211"/>
      <c r="G157" s="211"/>
      <c r="H157" s="211"/>
      <c r="I157" s="211"/>
      <c r="J157" s="211"/>
      <c r="K157" s="211"/>
      <c r="L157" s="4"/>
      <c r="M157" s="7">
        <v>5907315</v>
      </c>
      <c r="N157" s="140">
        <f>SUM(M157/J156)</f>
        <v>64.70224534501644</v>
      </c>
      <c r="O157" s="21"/>
      <c r="P157" s="22"/>
      <c r="Q157" s="22"/>
      <c r="S157" s="22"/>
      <c r="T157" s="22"/>
      <c r="U157" s="22"/>
      <c r="V157" s="22"/>
    </row>
    <row r="158" spans="1:22" s="46" customFormat="1" ht="6.75" customHeight="1" thickBot="1">
      <c r="A158" s="29"/>
      <c r="B158" s="65"/>
      <c r="C158" s="29"/>
      <c r="D158" s="29"/>
      <c r="E158" s="29"/>
      <c r="F158" s="29"/>
      <c r="G158" s="66"/>
      <c r="H158" s="29"/>
      <c r="I158" s="29"/>
      <c r="J158" s="29"/>
      <c r="K158" s="29"/>
      <c r="L158" s="29"/>
      <c r="M158" s="29"/>
      <c r="N158" s="142"/>
      <c r="O158" s="67"/>
      <c r="P158" s="63"/>
      <c r="Q158" s="63"/>
      <c r="R158" s="64"/>
      <c r="S158" s="63"/>
      <c r="T158" s="63"/>
      <c r="U158" s="63"/>
      <c r="V158" s="63"/>
    </row>
    <row r="159" spans="1:22" s="4" customFormat="1" ht="15" customHeight="1" thickBot="1">
      <c r="A159" s="30" t="s">
        <v>26</v>
      </c>
      <c r="B159" s="31"/>
      <c r="C159" s="32"/>
      <c r="D159" s="32"/>
      <c r="E159" s="32"/>
      <c r="F159" s="32"/>
      <c r="G159" s="33"/>
      <c r="H159" s="32"/>
      <c r="I159" s="32"/>
      <c r="J159" s="32"/>
      <c r="K159" s="32"/>
      <c r="L159" s="32"/>
      <c r="M159" s="34"/>
      <c r="N159" s="143"/>
      <c r="O159" s="21"/>
      <c r="P159" s="22"/>
      <c r="Q159" s="22"/>
      <c r="R159" s="45"/>
      <c r="S159" s="22"/>
      <c r="T159" s="22"/>
      <c r="U159" s="22"/>
      <c r="V159" s="22"/>
    </row>
    <row r="160" spans="1:22" s="2" customFormat="1" ht="16.5" customHeight="1">
      <c r="A160" s="82" t="s">
        <v>24</v>
      </c>
      <c r="B160" s="68" t="s">
        <v>30</v>
      </c>
      <c r="G160" s="3"/>
      <c r="M160" s="9"/>
      <c r="N160" s="145"/>
      <c r="O160" s="19"/>
      <c r="P160" s="20"/>
      <c r="Q160" s="20"/>
      <c r="R160" s="79"/>
      <c r="S160" s="20"/>
      <c r="T160" s="20"/>
      <c r="U160" s="20"/>
      <c r="V160" s="20"/>
    </row>
    <row r="161" spans="1:22" s="46" customFormat="1" ht="6.75" customHeight="1">
      <c r="A161" s="29"/>
      <c r="B161" s="65"/>
      <c r="C161" s="29"/>
      <c r="D161" s="29"/>
      <c r="E161" s="29"/>
      <c r="F161" s="29"/>
      <c r="G161" s="66"/>
      <c r="H161" s="29"/>
      <c r="I161" s="29"/>
      <c r="J161" s="29"/>
      <c r="K161" s="29"/>
      <c r="L161" s="29"/>
      <c r="M161" s="29"/>
      <c r="N161" s="142"/>
      <c r="O161" s="67"/>
      <c r="P161" s="63"/>
      <c r="Q161" s="63"/>
      <c r="R161" s="64"/>
      <c r="S161" s="63"/>
      <c r="T161" s="63"/>
      <c r="U161" s="63"/>
      <c r="V161" s="63"/>
    </row>
    <row r="162" spans="1:22" s="2" customFormat="1" ht="12.75">
      <c r="A162" s="8"/>
      <c r="B162" s="8" t="s">
        <v>1</v>
      </c>
      <c r="C162" s="2" t="s">
        <v>42</v>
      </c>
      <c r="J162" s="3">
        <v>8104</v>
      </c>
      <c r="K162" s="2" t="s">
        <v>40</v>
      </c>
      <c r="L162" s="10"/>
      <c r="M162" s="102"/>
      <c r="N162" s="145"/>
      <c r="O162" s="19"/>
      <c r="P162" s="20"/>
      <c r="Q162" s="20"/>
      <c r="R162" s="79"/>
      <c r="S162" s="20"/>
      <c r="T162" s="20"/>
      <c r="U162" s="20"/>
      <c r="V162" s="20"/>
    </row>
    <row r="163" spans="1:22" s="2" customFormat="1" ht="26.25" customHeight="1">
      <c r="A163" s="8"/>
      <c r="B163" s="8"/>
      <c r="C163" s="103"/>
      <c r="D163" s="210" t="s">
        <v>120</v>
      </c>
      <c r="E163" s="210"/>
      <c r="F163" s="210"/>
      <c r="G163" s="210"/>
      <c r="H163" s="210"/>
      <c r="I163" s="209"/>
      <c r="J163" s="209"/>
      <c r="K163" s="209"/>
      <c r="L163" s="209"/>
      <c r="M163" s="136">
        <v>1089255</v>
      </c>
      <c r="N163" s="146">
        <f>SUM(M163/J162)</f>
        <v>134.4095508390918</v>
      </c>
      <c r="O163" s="19"/>
      <c r="P163" s="20"/>
      <c r="Q163" s="20"/>
      <c r="R163" s="79"/>
      <c r="S163" s="20"/>
      <c r="T163" s="20"/>
      <c r="U163" s="20"/>
      <c r="V163" s="20"/>
    </row>
    <row r="164" spans="1:22" s="46" customFormat="1" ht="6.75" customHeight="1">
      <c r="A164" s="29"/>
      <c r="B164" s="74"/>
      <c r="C164" s="69"/>
      <c r="D164" s="69"/>
      <c r="E164" s="69"/>
      <c r="F164" s="69"/>
      <c r="G164" s="70"/>
      <c r="H164" s="69"/>
      <c r="I164" s="69"/>
      <c r="J164" s="69"/>
      <c r="K164" s="69"/>
      <c r="L164" s="69"/>
      <c r="M164" s="2"/>
      <c r="N164" s="142"/>
      <c r="O164" s="67"/>
      <c r="P164" s="63"/>
      <c r="Q164" s="63"/>
      <c r="R164" s="64"/>
      <c r="S164" s="63"/>
      <c r="T164" s="63"/>
      <c r="U164" s="63"/>
      <c r="V164" s="63"/>
    </row>
    <row r="165" spans="1:22" s="2" customFormat="1" ht="12.75">
      <c r="A165" s="1"/>
      <c r="B165" s="8" t="s">
        <v>3</v>
      </c>
      <c r="C165" s="2" t="s">
        <v>119</v>
      </c>
      <c r="J165" s="3">
        <v>21000</v>
      </c>
      <c r="K165" s="2" t="s">
        <v>40</v>
      </c>
      <c r="L165" s="10"/>
      <c r="M165" s="9"/>
      <c r="N165" s="145"/>
      <c r="O165" s="19"/>
      <c r="P165" s="20"/>
      <c r="Q165" s="20"/>
      <c r="R165" s="79"/>
      <c r="S165" s="20"/>
      <c r="T165" s="20"/>
      <c r="U165" s="20"/>
      <c r="V165" s="20"/>
    </row>
    <row r="166" spans="1:22" s="2" customFormat="1" ht="26.25" customHeight="1">
      <c r="A166" s="8"/>
      <c r="B166" s="8"/>
      <c r="D166" s="210" t="s">
        <v>108</v>
      </c>
      <c r="E166" s="209"/>
      <c r="F166" s="209"/>
      <c r="G166" s="209"/>
      <c r="H166" s="209"/>
      <c r="I166" s="209"/>
      <c r="J166" s="209"/>
      <c r="K166" s="209"/>
      <c r="L166" s="12"/>
      <c r="M166" s="137">
        <v>1056200</v>
      </c>
      <c r="N166" s="140">
        <f>SUM(M166/J165)</f>
        <v>50.2952380952381</v>
      </c>
      <c r="O166" s="19"/>
      <c r="P166" s="20"/>
      <c r="Q166" s="20"/>
      <c r="R166" s="79"/>
      <c r="S166" s="20"/>
      <c r="T166" s="20"/>
      <c r="U166" s="20"/>
      <c r="V166" s="20"/>
    </row>
    <row r="167" spans="1:22" s="46" customFormat="1" ht="6.75" customHeight="1">
      <c r="A167" s="29"/>
      <c r="B167" s="74"/>
      <c r="C167" s="69"/>
      <c r="D167" s="69"/>
      <c r="E167" s="69"/>
      <c r="F167" s="69"/>
      <c r="G167" s="70"/>
      <c r="H167" s="69"/>
      <c r="I167" s="69"/>
      <c r="J167" s="69"/>
      <c r="K167" s="69"/>
      <c r="L167" s="69"/>
      <c r="M167" s="2"/>
      <c r="N167" s="142"/>
      <c r="O167" s="67"/>
      <c r="P167" s="63"/>
      <c r="Q167" s="63"/>
      <c r="R167" s="64"/>
      <c r="S167" s="63"/>
      <c r="T167" s="63"/>
      <c r="U167" s="63"/>
      <c r="V167" s="63"/>
    </row>
    <row r="168" spans="1:17" s="2" customFormat="1" ht="12.75">
      <c r="A168" s="90"/>
      <c r="B168" s="8" t="s">
        <v>10</v>
      </c>
      <c r="C168" s="2" t="s">
        <v>88</v>
      </c>
      <c r="J168" s="3">
        <v>7395</v>
      </c>
      <c r="K168" s="2" t="s">
        <v>40</v>
      </c>
      <c r="L168" s="10"/>
      <c r="M168" s="9"/>
      <c r="N168" s="145"/>
      <c r="O168" s="19"/>
      <c r="P168" s="20"/>
      <c r="Q168" s="20"/>
    </row>
    <row r="169" spans="1:17" s="4" customFormat="1" ht="28.5" customHeight="1">
      <c r="A169" s="8"/>
      <c r="B169" s="1"/>
      <c r="C169" s="209" t="s">
        <v>132</v>
      </c>
      <c r="D169" s="209"/>
      <c r="E169" s="209"/>
      <c r="F169" s="209"/>
      <c r="G169" s="209"/>
      <c r="H169" s="209"/>
      <c r="I169" s="209"/>
      <c r="J169" s="209"/>
      <c r="K169" s="209"/>
      <c r="M169" s="7">
        <v>371591</v>
      </c>
      <c r="N169" s="140">
        <f>SUM(M169/J168)</f>
        <v>50.24895199459094</v>
      </c>
      <c r="O169" s="21" t="s">
        <v>87</v>
      </c>
      <c r="P169" s="22"/>
      <c r="Q169" s="22"/>
    </row>
    <row r="170" spans="1:22" s="46" customFormat="1" ht="6.75" customHeight="1" thickBot="1">
      <c r="A170" s="29"/>
      <c r="B170" s="65"/>
      <c r="C170" s="29"/>
      <c r="D170" s="29"/>
      <c r="E170" s="29"/>
      <c r="F170" s="29"/>
      <c r="G170" s="66"/>
      <c r="H170" s="29"/>
      <c r="I170" s="29"/>
      <c r="J170" s="29"/>
      <c r="K170" s="29"/>
      <c r="L170" s="29"/>
      <c r="M170" s="29"/>
      <c r="N170" s="142"/>
      <c r="O170" s="67"/>
      <c r="P170" s="63"/>
      <c r="Q170" s="63"/>
      <c r="R170" s="64"/>
      <c r="S170" s="63"/>
      <c r="T170" s="63"/>
      <c r="U170" s="63"/>
      <c r="V170" s="63"/>
    </row>
    <row r="171" spans="1:22" s="47" customFormat="1" ht="15.75" customHeight="1" thickBot="1">
      <c r="A171" s="91" t="s">
        <v>43</v>
      </c>
      <c r="B171" s="31"/>
      <c r="C171" s="32"/>
      <c r="D171" s="92"/>
      <c r="E171" s="92"/>
      <c r="F171" s="92"/>
      <c r="G171" s="93"/>
      <c r="H171" s="92"/>
      <c r="I171" s="92"/>
      <c r="J171" s="92"/>
      <c r="K171" s="92"/>
      <c r="L171" s="92"/>
      <c r="M171" s="139">
        <v>122619890</v>
      </c>
      <c r="N171" s="142" t="s">
        <v>121</v>
      </c>
      <c r="O171" s="94"/>
      <c r="P171" s="95"/>
      <c r="Q171" s="95"/>
      <c r="R171" s="96"/>
      <c r="S171" s="95"/>
      <c r="T171" s="95"/>
      <c r="U171" s="95"/>
      <c r="V171" s="95"/>
    </row>
    <row r="172" spans="1:22" s="46" customFormat="1" ht="6.75" customHeight="1">
      <c r="A172" s="29"/>
      <c r="B172" s="65"/>
      <c r="C172" s="29"/>
      <c r="D172" s="29"/>
      <c r="E172" s="29"/>
      <c r="F172" s="29"/>
      <c r="G172" s="66"/>
      <c r="H172" s="29"/>
      <c r="I172" s="29"/>
      <c r="J172" s="29"/>
      <c r="K172" s="29"/>
      <c r="L172" s="29"/>
      <c r="M172" s="29"/>
      <c r="N172" s="142"/>
      <c r="O172" s="67"/>
      <c r="P172" s="63"/>
      <c r="Q172" s="63"/>
      <c r="R172" s="64"/>
      <c r="S172" s="63"/>
      <c r="T172" s="63"/>
      <c r="U172" s="63"/>
      <c r="V172" s="63"/>
    </row>
    <row r="173" spans="1:22" s="2" customFormat="1" ht="12.75">
      <c r="A173" s="8"/>
      <c r="B173" s="68" t="s">
        <v>31</v>
      </c>
      <c r="G173" s="3"/>
      <c r="M173" s="9"/>
      <c r="N173" s="145"/>
      <c r="O173" s="19"/>
      <c r="P173" s="20"/>
      <c r="Q173" s="20"/>
      <c r="R173" s="79"/>
      <c r="S173" s="20"/>
      <c r="T173" s="20"/>
      <c r="U173" s="20"/>
      <c r="V173" s="20"/>
    </row>
    <row r="174" spans="1:22" s="2" customFormat="1" ht="12.75">
      <c r="A174" s="82" t="s">
        <v>25</v>
      </c>
      <c r="B174" s="75" t="s">
        <v>39</v>
      </c>
      <c r="G174" s="3"/>
      <c r="M174" s="9"/>
      <c r="N174" s="145"/>
      <c r="O174" s="19"/>
      <c r="P174" s="20"/>
      <c r="Q174" s="20"/>
      <c r="R174" s="79"/>
      <c r="S174" s="20"/>
      <c r="T174" s="20"/>
      <c r="U174" s="20"/>
      <c r="V174" s="20"/>
    </row>
    <row r="175" spans="1:22" s="46" customFormat="1" ht="6.75" customHeight="1">
      <c r="A175" s="29"/>
      <c r="B175" s="65"/>
      <c r="C175" s="29"/>
      <c r="D175" s="29"/>
      <c r="E175" s="29"/>
      <c r="F175" s="29"/>
      <c r="G175" s="66"/>
      <c r="H175" s="29"/>
      <c r="I175" s="29"/>
      <c r="J175" s="29"/>
      <c r="K175" s="29"/>
      <c r="L175" s="29"/>
      <c r="M175" s="29"/>
      <c r="N175" s="142"/>
      <c r="O175" s="67"/>
      <c r="P175" s="63"/>
      <c r="Q175" s="63"/>
      <c r="R175" s="64"/>
      <c r="S175" s="63"/>
      <c r="T175" s="63"/>
      <c r="U175" s="63"/>
      <c r="V175" s="63"/>
    </row>
    <row r="176" spans="1:17" s="2" customFormat="1" ht="12.75">
      <c r="A176" s="1"/>
      <c r="B176" s="8" t="s">
        <v>1</v>
      </c>
      <c r="C176" s="4" t="s">
        <v>84</v>
      </c>
      <c r="G176" s="3"/>
      <c r="J176" s="3">
        <v>16000</v>
      </c>
      <c r="K176" s="2" t="s">
        <v>40</v>
      </c>
      <c r="M176" s="9"/>
      <c r="N176" s="145"/>
      <c r="O176" s="19"/>
      <c r="P176" s="20"/>
      <c r="Q176" s="20"/>
    </row>
    <row r="177" spans="1:17" s="2" customFormat="1" ht="26.25" customHeight="1">
      <c r="A177" s="8"/>
      <c r="B177" s="8"/>
      <c r="D177" s="210" t="s">
        <v>85</v>
      </c>
      <c r="E177" s="209"/>
      <c r="F177" s="209"/>
      <c r="G177" s="209"/>
      <c r="H177" s="209"/>
      <c r="I177" s="209"/>
      <c r="J177" s="209"/>
      <c r="M177" s="9">
        <f>SUM(J176*160)</f>
        <v>2560000</v>
      </c>
      <c r="N177" s="145"/>
      <c r="O177" s="19"/>
      <c r="P177" s="20"/>
      <c r="Q177" s="20"/>
    </row>
    <row r="178" spans="1:22" s="46" customFormat="1" ht="6.75" customHeight="1">
      <c r="A178" s="29"/>
      <c r="B178" s="74"/>
      <c r="C178" s="69"/>
      <c r="D178" s="69"/>
      <c r="E178" s="69"/>
      <c r="F178" s="69"/>
      <c r="G178" s="70"/>
      <c r="H178" s="69"/>
      <c r="I178" s="69"/>
      <c r="J178" s="69"/>
      <c r="K178" s="69"/>
      <c r="L178" s="69"/>
      <c r="M178" s="69"/>
      <c r="N178" s="142"/>
      <c r="O178" s="67"/>
      <c r="P178" s="63"/>
      <c r="Q178" s="63"/>
      <c r="R178" s="64"/>
      <c r="S178" s="63"/>
      <c r="T178" s="63"/>
      <c r="U178" s="63"/>
      <c r="V178" s="63"/>
    </row>
    <row r="179" spans="1:22" s="45" customFormat="1" ht="12.75">
      <c r="A179" s="8"/>
      <c r="B179" s="1" t="s">
        <v>24</v>
      </c>
      <c r="C179" s="4" t="s">
        <v>79</v>
      </c>
      <c r="D179" s="4"/>
      <c r="E179" s="4"/>
      <c r="F179" s="4"/>
      <c r="G179" s="5"/>
      <c r="H179" s="4"/>
      <c r="I179" s="4"/>
      <c r="J179" s="6">
        <v>62292</v>
      </c>
      <c r="K179" s="2" t="s">
        <v>40</v>
      </c>
      <c r="L179" s="4"/>
      <c r="M179" s="7"/>
      <c r="N179" s="143"/>
      <c r="O179" s="21"/>
      <c r="P179" s="22"/>
      <c r="Q179" s="22"/>
      <c r="S179" s="22"/>
      <c r="T179" s="22"/>
      <c r="U179" s="22"/>
      <c r="V179" s="22"/>
    </row>
    <row r="180" spans="1:22" s="45" customFormat="1" ht="14.25" customHeight="1">
      <c r="A180" s="1"/>
      <c r="B180" s="1"/>
      <c r="C180" s="209" t="s">
        <v>105</v>
      </c>
      <c r="D180" s="209"/>
      <c r="E180" s="209"/>
      <c r="F180" s="209"/>
      <c r="G180" s="209"/>
      <c r="H180" s="209"/>
      <c r="I180" s="209"/>
      <c r="J180" s="209"/>
      <c r="K180" s="209"/>
      <c r="L180" s="4"/>
      <c r="M180" s="7">
        <v>368417</v>
      </c>
      <c r="N180" s="140">
        <f>SUM(M180/J179)</f>
        <v>5.914354973351313</v>
      </c>
      <c r="O180" s="21" t="s">
        <v>80</v>
      </c>
      <c r="P180" s="22"/>
      <c r="Q180" s="22"/>
      <c r="S180" s="22"/>
      <c r="T180" s="22"/>
      <c r="U180" s="22"/>
      <c r="V180" s="22"/>
    </row>
    <row r="181" spans="1:22" s="46" customFormat="1" ht="6.75" customHeight="1">
      <c r="A181" s="29"/>
      <c r="B181" s="74"/>
      <c r="C181" s="69"/>
      <c r="D181" s="69"/>
      <c r="E181" s="69"/>
      <c r="F181" s="69"/>
      <c r="G181" s="70"/>
      <c r="H181" s="69"/>
      <c r="I181" s="69"/>
      <c r="J181" s="69"/>
      <c r="K181" s="69"/>
      <c r="L181" s="69"/>
      <c r="M181" s="69"/>
      <c r="N181" s="142"/>
      <c r="O181" s="67"/>
      <c r="P181" s="63"/>
      <c r="Q181" s="63"/>
      <c r="R181" s="64"/>
      <c r="S181" s="63"/>
      <c r="T181" s="63"/>
      <c r="U181" s="63"/>
      <c r="V181" s="63"/>
    </row>
    <row r="182" spans="1:17" s="4" customFormat="1" ht="12.75">
      <c r="A182" s="8"/>
      <c r="B182" s="1" t="s">
        <v>10</v>
      </c>
      <c r="C182" s="4" t="s">
        <v>70</v>
      </c>
      <c r="G182" s="5"/>
      <c r="J182" s="6">
        <v>64723</v>
      </c>
      <c r="K182" s="2" t="s">
        <v>40</v>
      </c>
      <c r="M182" s="7"/>
      <c r="N182" s="143"/>
      <c r="O182" s="21"/>
      <c r="P182" s="22"/>
      <c r="Q182" s="22"/>
    </row>
    <row r="183" spans="1:17" s="4" customFormat="1" ht="13.5" customHeight="1">
      <c r="A183" s="1"/>
      <c r="B183" s="1"/>
      <c r="C183" s="209" t="s">
        <v>109</v>
      </c>
      <c r="D183" s="209"/>
      <c r="E183" s="209"/>
      <c r="F183" s="209"/>
      <c r="G183" s="209"/>
      <c r="H183" s="209"/>
      <c r="I183" s="209"/>
      <c r="J183" s="209"/>
      <c r="K183" s="209"/>
      <c r="M183" s="7">
        <v>756348</v>
      </c>
      <c r="N183" s="140">
        <f>SUM(M183/J182)</f>
        <v>11.685923087619548</v>
      </c>
      <c r="O183" s="21" t="s">
        <v>93</v>
      </c>
      <c r="P183" s="22"/>
      <c r="Q183" s="22"/>
    </row>
    <row r="184" spans="1:22" s="46" customFormat="1" ht="6.75" customHeight="1">
      <c r="A184" s="29"/>
      <c r="B184" s="74"/>
      <c r="C184" s="69"/>
      <c r="D184" s="69"/>
      <c r="E184" s="69"/>
      <c r="F184" s="69"/>
      <c r="G184" s="70"/>
      <c r="H184" s="69"/>
      <c r="I184" s="69"/>
      <c r="J184" s="69"/>
      <c r="K184" s="69"/>
      <c r="L184" s="69"/>
      <c r="M184" s="69"/>
      <c r="N184" s="142"/>
      <c r="O184" s="67"/>
      <c r="P184" s="63"/>
      <c r="Q184" s="63"/>
      <c r="R184" s="64"/>
      <c r="S184" s="63"/>
      <c r="T184" s="63"/>
      <c r="U184" s="63"/>
      <c r="V184" s="63"/>
    </row>
    <row r="185" spans="1:17" s="2" customFormat="1" ht="12.75">
      <c r="A185" s="1"/>
      <c r="B185" s="8" t="s">
        <v>24</v>
      </c>
      <c r="C185" s="2" t="s">
        <v>86</v>
      </c>
      <c r="J185" s="3">
        <v>12018</v>
      </c>
      <c r="K185" s="2" t="s">
        <v>40</v>
      </c>
      <c r="L185" s="10"/>
      <c r="M185" s="9"/>
      <c r="N185" s="145"/>
      <c r="O185" s="19"/>
      <c r="P185" s="20"/>
      <c r="Q185" s="20"/>
    </row>
    <row r="186" spans="1:17" s="4" customFormat="1" ht="14.25" customHeight="1">
      <c r="A186" s="8"/>
      <c r="B186" s="1"/>
      <c r="C186" s="209" t="s">
        <v>89</v>
      </c>
      <c r="D186" s="209"/>
      <c r="E186" s="209"/>
      <c r="F186" s="209"/>
      <c r="G186" s="209"/>
      <c r="H186" s="209"/>
      <c r="I186" s="209"/>
      <c r="J186" s="209"/>
      <c r="K186" s="209"/>
      <c r="M186" s="7">
        <v>21742</v>
      </c>
      <c r="N186" s="140">
        <f>SUM(M186/J185)</f>
        <v>1.8091196538525545</v>
      </c>
      <c r="O186" s="21" t="s">
        <v>87</v>
      </c>
      <c r="P186" s="22"/>
      <c r="Q186" s="22"/>
    </row>
    <row r="187" spans="1:17" s="4" customFormat="1" ht="9" customHeight="1">
      <c r="A187" s="1"/>
      <c r="B187" s="1"/>
      <c r="M187" s="7"/>
      <c r="N187" s="143"/>
      <c r="O187" s="21"/>
      <c r="P187" s="22"/>
      <c r="Q187" s="22"/>
    </row>
    <row r="188" spans="1:15" s="101" customFormat="1" ht="12.75">
      <c r="A188" s="104"/>
      <c r="B188" s="1" t="s">
        <v>25</v>
      </c>
      <c r="C188" s="4" t="s">
        <v>82</v>
      </c>
      <c r="D188" s="4"/>
      <c r="E188" s="4"/>
      <c r="F188" s="4"/>
      <c r="G188" s="5"/>
      <c r="H188" s="4"/>
      <c r="I188" s="4"/>
      <c r="J188" s="6">
        <v>201976</v>
      </c>
      <c r="K188" s="2" t="s">
        <v>40</v>
      </c>
      <c r="L188" s="4"/>
      <c r="M188" s="7"/>
      <c r="N188" s="142"/>
      <c r="O188" s="107"/>
    </row>
    <row r="189" spans="1:14" s="106" customFormat="1" ht="12.75">
      <c r="A189" s="108"/>
      <c r="B189" s="8"/>
      <c r="C189" s="2" t="s">
        <v>18</v>
      </c>
      <c r="D189" s="11">
        <v>1</v>
      </c>
      <c r="E189" s="2" t="s">
        <v>68</v>
      </c>
      <c r="F189" s="2"/>
      <c r="G189" s="3">
        <v>2320</v>
      </c>
      <c r="H189" s="2" t="s">
        <v>40</v>
      </c>
      <c r="I189" s="2"/>
      <c r="J189" s="3">
        <f>SUM(D189*G189)</f>
        <v>2320</v>
      </c>
      <c r="K189" s="2" t="s">
        <v>40</v>
      </c>
      <c r="L189" s="10">
        <v>0.68</v>
      </c>
      <c r="M189" s="136">
        <f>SUM(J189/L189)*'[1]Sheet1'!$C$5</f>
        <v>740694.1176470588</v>
      </c>
      <c r="N189" s="147">
        <f>SUM(M189/(J189/L189))</f>
        <v>217.1</v>
      </c>
    </row>
    <row r="190" spans="1:17" s="4" customFormat="1" ht="9" customHeight="1">
      <c r="A190" s="25" t="e">
        <f>SUM(#REF!/#REF!)</f>
        <v>#REF!</v>
      </c>
      <c r="B190" s="1"/>
      <c r="M190" s="7"/>
      <c r="N190" s="143"/>
      <c r="O190" s="21"/>
      <c r="P190" s="22"/>
      <c r="Q190" s="22"/>
    </row>
    <row r="191" spans="1:15" s="101" customFormat="1" ht="12.75">
      <c r="A191" s="104"/>
      <c r="B191" s="1" t="s">
        <v>73</v>
      </c>
      <c r="C191" s="4" t="s">
        <v>77</v>
      </c>
      <c r="D191" s="4"/>
      <c r="E191" s="4"/>
      <c r="F191" s="4"/>
      <c r="G191" s="5"/>
      <c r="H191" s="4"/>
      <c r="I191" s="4"/>
      <c r="J191" s="6">
        <v>70406</v>
      </c>
      <c r="K191" s="2" t="s">
        <v>40</v>
      </c>
      <c r="L191" s="4"/>
      <c r="M191" s="7"/>
      <c r="N191" s="142"/>
      <c r="O191" s="107"/>
    </row>
    <row r="192" spans="1:15" s="101" customFormat="1" ht="26.25" customHeight="1">
      <c r="A192" s="104"/>
      <c r="B192" s="1"/>
      <c r="C192" s="209" t="s">
        <v>157</v>
      </c>
      <c r="D192" s="209"/>
      <c r="E192" s="209"/>
      <c r="F192" s="209"/>
      <c r="G192" s="209"/>
      <c r="H192" s="209"/>
      <c r="I192" s="209"/>
      <c r="J192" s="209"/>
      <c r="K192" s="209"/>
      <c r="L192" s="4"/>
      <c r="M192" s="7">
        <v>1717976</v>
      </c>
      <c r="N192" s="141">
        <f>SUM(M192/J191)</f>
        <v>24.400988552112036</v>
      </c>
      <c r="O192" s="107"/>
    </row>
    <row r="193" ht="6.75" customHeight="1"/>
    <row r="194" spans="1:15" s="101" customFormat="1" ht="13.5" customHeight="1">
      <c r="A194" s="108"/>
      <c r="B194" s="1" t="s">
        <v>75</v>
      </c>
      <c r="C194" s="4" t="s">
        <v>74</v>
      </c>
      <c r="D194" s="4"/>
      <c r="E194" s="4"/>
      <c r="F194" s="4"/>
      <c r="G194" s="5"/>
      <c r="H194" s="4"/>
      <c r="I194" s="4"/>
      <c r="J194" s="6">
        <v>86607</v>
      </c>
      <c r="K194" s="2" t="s">
        <v>40</v>
      </c>
      <c r="L194" s="4"/>
      <c r="M194" s="7"/>
      <c r="N194" s="142"/>
      <c r="O194" s="107"/>
    </row>
    <row r="195" spans="1:15" s="101" customFormat="1" ht="26.25" customHeight="1">
      <c r="A195" s="104"/>
      <c r="B195" s="1"/>
      <c r="C195" s="209" t="s">
        <v>157</v>
      </c>
      <c r="D195" s="209"/>
      <c r="E195" s="209"/>
      <c r="F195" s="209"/>
      <c r="G195" s="209"/>
      <c r="H195" s="209"/>
      <c r="I195" s="209"/>
      <c r="J195" s="209"/>
      <c r="K195" s="209"/>
      <c r="L195" s="4"/>
      <c r="M195" s="7">
        <v>2610090</v>
      </c>
      <c r="N195" s="141">
        <f>SUM(M195/J194)</f>
        <v>30.137171360282657</v>
      </c>
      <c r="O195" s="107"/>
    </row>
    <row r="197" spans="1:17" s="4" customFormat="1" ht="15.75">
      <c r="A197" s="14"/>
      <c r="B197" s="1"/>
      <c r="G197" s="5"/>
      <c r="M197" s="7"/>
      <c r="N197" s="143"/>
      <c r="O197" s="21"/>
      <c r="P197" s="22"/>
      <c r="Q197" s="22"/>
    </row>
    <row r="198" ht="15.75">
      <c r="A198" s="1"/>
    </row>
    <row r="201" spans="1:17" s="4" customFormat="1" ht="9" customHeight="1">
      <c r="A201" s="14"/>
      <c r="B201" s="1"/>
      <c r="G201" s="5"/>
      <c r="M201" s="7"/>
      <c r="N201" s="143"/>
      <c r="O201" s="21"/>
      <c r="P201" s="22"/>
      <c r="Q201" s="22"/>
    </row>
    <row r="202" ht="15.75">
      <c r="A202" s="13"/>
    </row>
    <row r="204" spans="13:22" ht="15.75">
      <c r="M204" s="18"/>
      <c r="R204" s="16"/>
      <c r="S204" s="16"/>
      <c r="T204" s="16"/>
      <c r="U204" s="16"/>
      <c r="V204" s="16"/>
    </row>
    <row r="205" spans="13:22" ht="15.75">
      <c r="M205" s="18"/>
      <c r="R205" s="16"/>
      <c r="S205" s="16"/>
      <c r="T205" s="16"/>
      <c r="U205" s="16"/>
      <c r="V205" s="16"/>
    </row>
    <row r="206" ht="15.75">
      <c r="M206" s="18"/>
    </row>
    <row r="207" ht="15.75">
      <c r="M207" s="18"/>
    </row>
    <row r="208" ht="15.75">
      <c r="M208" s="18"/>
    </row>
    <row r="209" ht="15.75">
      <c r="M209" s="18"/>
    </row>
    <row r="210" ht="15.75">
      <c r="M210" s="18"/>
    </row>
    <row r="211" ht="15.75">
      <c r="M211" s="18"/>
    </row>
    <row r="212" ht="15.75">
      <c r="M212" s="18"/>
    </row>
    <row r="213" ht="15.75">
      <c r="M213" s="18"/>
    </row>
    <row r="214" ht="15.75">
      <c r="M214" s="18"/>
    </row>
    <row r="215" ht="15.75">
      <c r="M215" s="18"/>
    </row>
    <row r="216" ht="15.75">
      <c r="M216" s="18"/>
    </row>
    <row r="217" ht="15.75">
      <c r="M217" s="18"/>
    </row>
    <row r="218" ht="15.75">
      <c r="M218" s="18"/>
    </row>
    <row r="219" ht="15.75">
      <c r="M219" s="18"/>
    </row>
    <row r="220" ht="15.75">
      <c r="M220" s="18"/>
    </row>
    <row r="221" ht="15.75">
      <c r="M221" s="97"/>
    </row>
    <row r="222" ht="15.75">
      <c r="M222" s="97"/>
    </row>
  </sheetData>
  <sheetProtection/>
  <mergeCells count="30">
    <mergeCell ref="C186:K186"/>
    <mergeCell ref="C146:K146"/>
    <mergeCell ref="C54:K54"/>
    <mergeCell ref="C101:K101"/>
    <mergeCell ref="C118:J118"/>
    <mergeCell ref="C121:J121"/>
    <mergeCell ref="C57:K57"/>
    <mergeCell ref="D92:J92"/>
    <mergeCell ref="C104:K104"/>
    <mergeCell ref="D95:J95"/>
    <mergeCell ref="C183:K183"/>
    <mergeCell ref="D166:K166"/>
    <mergeCell ref="C154:K154"/>
    <mergeCell ref="C192:K192"/>
    <mergeCell ref="C195:K195"/>
    <mergeCell ref="C127:K127"/>
    <mergeCell ref="C132:K132"/>
    <mergeCell ref="C169:K169"/>
    <mergeCell ref="C180:K180"/>
    <mergeCell ref="D177:J177"/>
    <mergeCell ref="C59:K59"/>
    <mergeCell ref="C60:K60"/>
    <mergeCell ref="C140:K140"/>
    <mergeCell ref="C143:K143"/>
    <mergeCell ref="D163:L163"/>
    <mergeCell ref="C150:K150"/>
    <mergeCell ref="C136:K136"/>
    <mergeCell ref="D112:J112"/>
    <mergeCell ref="C157:K157"/>
    <mergeCell ref="C147:K147"/>
  </mergeCells>
  <printOptions/>
  <pageMargins left="0.54" right="0.51" top="0.53" bottom="0.71" header="0.5" footer="0.39"/>
  <pageSetup cellComments="asDisplayed" horizontalDpi="300" verticalDpi="300" orientation="portrait" r:id="rId3"/>
  <headerFooter alignWithMargins="0">
    <oddFooter>&amp;L&amp;"Arial,Bold"&amp;8The Kentucky Department of Education, Division of Facilities Management&amp;R&amp;"Arial,Bold"&amp;12A-37</oddFooter>
  </headerFooter>
  <rowBreaks count="2" manualBreakCount="2">
    <brk id="55" max="255" man="1"/>
    <brk id="96"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tlucas</dc:creator>
  <cp:keywords/>
  <dc:description/>
  <cp:lastModifiedBy>Stith, John</cp:lastModifiedBy>
  <cp:lastPrinted>2015-12-14T15:19:41Z</cp:lastPrinted>
  <dcterms:created xsi:type="dcterms:W3CDTF">2004-02-27T16:07:08Z</dcterms:created>
  <dcterms:modified xsi:type="dcterms:W3CDTF">2015-12-17T15:33:39Z</dcterms:modified>
  <cp:category/>
  <cp:version/>
  <cp:contentType/>
  <cp:contentStatus/>
</cp:coreProperties>
</file>