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ichele_barlow_spencer_kyschools_us/Documents/2014-2015 SCHOOL YEAR/Board Folders/January 2015 Meetings/"/>
    </mc:Choice>
  </mc:AlternateContent>
  <bookViews>
    <workbookView xWindow="0" yWindow="600" windowWidth="20160" windowHeight="8760"/>
  </bookViews>
  <sheets>
    <sheet name="MATCHING FUNDS" sheetId="1" r:id="rId1"/>
  </sheets>
  <calcPr calcId="152511"/>
</workbook>
</file>

<file path=xl/calcChain.xml><?xml version="1.0" encoding="utf-8"?>
<calcChain xmlns="http://schemas.openxmlformats.org/spreadsheetml/2006/main">
  <c r="E7" i="1" l="1"/>
  <c r="O8" i="1" l="1"/>
  <c r="K5" i="1"/>
  <c r="L5" i="1"/>
  <c r="G1" i="1"/>
  <c r="G2" i="1"/>
  <c r="I8" i="1"/>
  <c r="B8" i="1" s="1"/>
  <c r="O5" i="1"/>
  <c r="E12" i="1"/>
  <c r="E10" i="1"/>
  <c r="E9" i="1"/>
  <c r="E11" i="1"/>
  <c r="B4" i="1" l="1"/>
  <c r="D4" i="1" s="1"/>
  <c r="B5" i="1"/>
  <c r="C5" i="1" s="1"/>
  <c r="D5" i="1" s="1"/>
  <c r="D6" i="1"/>
  <c r="C8" i="1"/>
  <c r="D8" i="1" s="1"/>
  <c r="C4" i="1" l="1"/>
  <c r="E4" i="1" s="1"/>
  <c r="B13" i="1"/>
  <c r="E6" i="1"/>
  <c r="D13" i="1"/>
  <c r="E5" i="1"/>
  <c r="E8" i="1"/>
  <c r="C13" i="1"/>
  <c r="E13" i="1" l="1"/>
</calcChain>
</file>

<file path=xl/sharedStrings.xml><?xml version="1.0" encoding="utf-8"?>
<sst xmlns="http://schemas.openxmlformats.org/spreadsheetml/2006/main" count="59" uniqueCount="54">
  <si>
    <t>Mileage Rate</t>
  </si>
  <si>
    <t>$ per substitute</t>
  </si>
  <si>
    <t># days</t>
  </si>
  <si>
    <t># AP Teachers</t>
  </si>
  <si>
    <r>
      <t xml:space="preserve">Substitutes </t>
    </r>
    <r>
      <rPr>
        <i/>
        <sz val="10"/>
        <color indexed="8"/>
        <rFont val="Calibri"/>
        <family val="2"/>
      </rPr>
      <t>(to be negotiated to accommodate training for AP and Pre-AP teachers)</t>
    </r>
  </si>
  <si>
    <t xml:space="preserve">Match for Equipment </t>
  </si>
  <si>
    <r>
      <t>Match for Supplies</t>
    </r>
    <r>
      <rPr>
        <i/>
        <sz val="10"/>
        <color indexed="8"/>
        <rFont val="Calibri"/>
        <family val="2"/>
      </rPr>
      <t xml:space="preserve"> </t>
    </r>
  </si>
  <si>
    <t>Daily Hotel Rate</t>
  </si>
  <si>
    <t>Changing these cells will auto populate the three types of training fields at LEFT</t>
  </si>
  <si>
    <t>Three-Year Total</t>
  </si>
  <si>
    <t>Per Diem 
(Total for meals, etc)</t>
  </si>
  <si>
    <t>Daily Total $
(Hotel and Per Diem)</t>
  </si>
  <si>
    <t>page 1</t>
  </si>
  <si>
    <t>page 2</t>
  </si>
  <si>
    <r>
      <t xml:space="preserve">WORKSHEET: </t>
    </r>
    <r>
      <rPr>
        <sz val="11"/>
        <color indexed="10"/>
        <rFont val="Calibri"/>
        <family val="2"/>
      </rPr>
      <t>UPDATE NUMBERS SHOWN IN RED - 
THIS WILL AUTO-CORRECT CELLS AT LEFT</t>
    </r>
  </si>
  <si>
    <t>TOTAL SUPPORT PROVIDED BY SCHOOL</t>
  </si>
  <si>
    <t xml:space="preserve">(up to $5,000 Yr 1– copies of original vendor invoices required to document matching) </t>
  </si>
  <si>
    <t>($25 per MSE AP enrollment  – copies of original vendor invoices required to document matching)</t>
  </si>
  <si>
    <t>2015-16</t>
  </si>
  <si>
    <t>2016-17</t>
  </si>
  <si>
    <t>2017-18</t>
  </si>
  <si>
    <t xml:space="preserve">COHORT 8 SCHOOL:  </t>
  </si>
  <si>
    <t>Total $ for Substitutes</t>
  </si>
  <si>
    <r>
      <t xml:space="preserve">Travel Expenses for 2-day Fall Forum AP teacher training </t>
    </r>
    <r>
      <rPr>
        <i/>
        <sz val="10"/>
        <rFont val="Calibri"/>
        <family val="2"/>
      </rPr>
      <t xml:space="preserve">(Fri-Sat during academic year) 
(Avg x # AP teachers) </t>
    </r>
    <r>
      <rPr>
        <b/>
        <i/>
        <sz val="10"/>
        <rFont val="Calibri"/>
        <family val="2"/>
      </rPr>
      <t>LOUISVILLE*</t>
    </r>
  </si>
  <si>
    <t xml:space="preserve">   </t>
  </si>
  <si>
    <t>waived 
but local contributions are expected to meet needs</t>
  </si>
  <si>
    <t>Estimated Local Funding Scenario</t>
  </si>
  <si>
    <t>Estimated Local Expenses</t>
  </si>
  <si>
    <t>LTF Registration Fee 
Per Person</t>
  </si>
  <si>
    <t>Spencer Co HS</t>
  </si>
  <si>
    <r>
      <t>Travel Expenses for</t>
    </r>
    <r>
      <rPr>
        <b/>
        <i/>
        <sz val="10"/>
        <rFont val="Calibri"/>
        <family val="2"/>
        <scheme val="minor"/>
      </rPr>
      <t xml:space="preserve"> 5-</t>
    </r>
    <r>
      <rPr>
        <b/>
        <i/>
        <sz val="10"/>
        <color rgb="FF000000"/>
        <rFont val="Calibri"/>
        <family val="2"/>
        <scheme val="minor"/>
      </rPr>
      <t xml:space="preserve">day AP  teacher training </t>
    </r>
    <r>
      <rPr>
        <i/>
        <sz val="10"/>
        <color indexed="8"/>
        <rFont val="Calibri"/>
        <family val="2"/>
      </rPr>
      <t xml:space="preserve">(AP Summer Institutes) (Avg x # AP teachers) 
</t>
    </r>
    <r>
      <rPr>
        <b/>
        <i/>
        <sz val="10"/>
        <color indexed="8"/>
        <rFont val="Calibri"/>
        <family val="2"/>
      </rPr>
      <t>LOUISVILLE*</t>
    </r>
  </si>
  <si>
    <r>
      <t xml:space="preserve">Travel Expenses for 4-day Pre-AP teacher training </t>
    </r>
    <r>
      <rPr>
        <i/>
        <sz val="10"/>
        <rFont val="Calibri"/>
        <family val="2"/>
      </rPr>
      <t xml:space="preserve">(summer) 
(Avg x # teachers) </t>
    </r>
    <r>
      <rPr>
        <b/>
        <i/>
        <sz val="10"/>
        <rFont val="Calibri"/>
        <family val="2"/>
      </rPr>
      <t>LOUISVILLE*</t>
    </r>
  </si>
  <si>
    <t>* Assumes no hotel expenses and carpooling to Louisville</t>
  </si>
  <si>
    <t>LTF Registration Fees 
for teacher is excess of the 5 that AdvanceKentucky supports</t>
  </si>
  <si>
    <t>$$ 
Lex
(roundtrip)</t>
  </si>
  <si>
    <t># miles Lex (roundtrip)</t>
  </si>
  <si>
    <t># miles Lou (roundtrip)</t>
  </si>
  <si>
    <t>$$ 
Louisville
(roundtrip)</t>
  </si>
  <si>
    <t>$$ WKU (roundtrip)</t>
  </si>
  <si>
    <r>
      <t xml:space="preserve"># miles WKU </t>
    </r>
    <r>
      <rPr>
        <b/>
        <sz val="10"/>
        <color rgb="FF000000"/>
        <rFont val="Calibri"/>
        <family val="2"/>
        <scheme val="minor"/>
      </rPr>
      <t>(roundtrip)</t>
    </r>
  </si>
  <si>
    <t>Est Total # Teachers attending  LTF Training</t>
  </si>
  <si>
    <t xml:space="preserve">AP Textbooks </t>
  </si>
  <si>
    <t>Total Non-Advance Ky and Textbooks</t>
  </si>
  <si>
    <t>Final Total</t>
  </si>
  <si>
    <t>Total as Cohort 8 school</t>
  </si>
  <si>
    <t xml:space="preserve"> and ELA AP only</t>
  </si>
  <si>
    <t>Non-Advance Ky includes Social</t>
  </si>
  <si>
    <t xml:space="preserve">Studies, A and H and World </t>
  </si>
  <si>
    <t>Languages</t>
  </si>
  <si>
    <t>*Stipends for Non-Advance KY AP</t>
  </si>
  <si>
    <t>*Non-Advance Ky study sessions</t>
  </si>
  <si>
    <t>*Advance KY serves Math, Science</t>
  </si>
  <si>
    <t>Non-Advance Ky APSI</t>
  </si>
  <si>
    <t>Non-Advance Ky APSI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</si>
</sst>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9" xfId="0" applyFont="1" applyBorder="1" applyAlignment="1"/>
    <xf numFmtId="0" fontId="10" fillId="0" borderId="0" xfId="0" applyFont="1" applyAlignment="1">
      <alignment horizontal="right"/>
    </xf>
    <xf numFmtId="0" fontId="4" fillId="0" borderId="0" xfId="0" applyFont="1" applyFill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 wrapText="1"/>
    </xf>
    <xf numFmtId="165" fontId="0" fillId="2" borderId="10" xfId="1" applyNumberFormat="1" applyFont="1" applyFill="1" applyBorder="1" applyAlignment="1">
      <alignment horizontal="center" vertical="center"/>
    </xf>
    <xf numFmtId="165" fontId="0" fillId="2" borderId="11" xfId="1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165" fontId="18" fillId="2" borderId="10" xfId="1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165" fontId="18" fillId="3" borderId="12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2" fillId="2" borderId="8" xfId="0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165" fontId="8" fillId="0" borderId="22" xfId="1" applyNumberFormat="1" applyFont="1" applyBorder="1" applyAlignment="1">
      <alignment vertical="center"/>
    </xf>
    <xf numFmtId="165" fontId="8" fillId="0" borderId="23" xfId="0" applyNumberFormat="1" applyFont="1" applyBorder="1" applyAlignment="1">
      <alignment vertical="center"/>
    </xf>
    <xf numFmtId="0" fontId="19" fillId="0" borderId="21" xfId="0" applyFont="1" applyBorder="1" applyAlignment="1">
      <alignment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165" fontId="0" fillId="0" borderId="17" xfId="1" applyNumberFormat="1" applyFont="1" applyBorder="1" applyAlignment="1">
      <alignment vertical="center"/>
    </xf>
    <xf numFmtId="0" fontId="18" fillId="3" borderId="10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44" fontId="18" fillId="2" borderId="10" xfId="1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165" fontId="8" fillId="6" borderId="11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0" fillId="7" borderId="0" xfId="0" applyFill="1"/>
    <xf numFmtId="164" fontId="0" fillId="7" borderId="0" xfId="0" applyNumberFormat="1" applyFill="1"/>
    <xf numFmtId="3" fontId="0" fillId="7" borderId="0" xfId="0" applyNumberFormat="1" applyFill="1"/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164" fontId="5" fillId="4" borderId="1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8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164" fontId="17" fillId="4" borderId="1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164" fontId="17" fillId="0" borderId="13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90" zoomScaleNormal="90" workbookViewId="0">
      <selection activeCell="E23" sqref="E23"/>
    </sheetView>
  </sheetViews>
  <sheetFormatPr defaultRowHeight="15" outlineLevelCol="1" x14ac:dyDescent="0.25"/>
  <cols>
    <col min="1" max="1" width="28.42578125" customWidth="1"/>
    <col min="2" max="2" width="9.42578125" customWidth="1"/>
    <col min="3" max="3" width="10" customWidth="1" outlineLevel="1"/>
    <col min="4" max="4" width="9.85546875" customWidth="1" outlineLevel="1"/>
    <col min="5" max="5" width="8.140625" customWidth="1" outlineLevel="1"/>
    <col min="6" max="6" width="2.85546875" customWidth="1"/>
    <col min="7" max="7" width="10.5703125" customWidth="1"/>
    <col min="8" max="8" width="13.28515625" customWidth="1"/>
    <col min="9" max="9" width="10" customWidth="1"/>
    <col min="10" max="10" width="9.42578125" bestFit="1" customWidth="1"/>
    <col min="11" max="11" width="10.7109375" customWidth="1"/>
    <col min="12" max="12" width="10.42578125" customWidth="1"/>
    <col min="13" max="13" width="9.85546875" customWidth="1"/>
    <col min="14" max="14" width="10.42578125" customWidth="1"/>
    <col min="15" max="15" width="10.7109375" customWidth="1"/>
  </cols>
  <sheetData>
    <row r="1" spans="1:15" x14ac:dyDescent="0.25">
      <c r="A1" t="s">
        <v>27</v>
      </c>
      <c r="B1" s="26" t="s">
        <v>12</v>
      </c>
      <c r="G1" t="str">
        <f>A1</f>
        <v>Estimated Local Expenses</v>
      </c>
      <c r="L1" s="26" t="s">
        <v>13</v>
      </c>
    </row>
    <row r="2" spans="1:15" ht="15.75" thickBot="1" x14ac:dyDescent="0.3">
      <c r="A2" s="24" t="s">
        <v>21</v>
      </c>
      <c r="B2" s="25" t="s">
        <v>29</v>
      </c>
      <c r="C2" s="19"/>
      <c r="D2" s="19"/>
      <c r="E2" s="19"/>
      <c r="G2" s="1" t="str">
        <f>B2</f>
        <v>Spencer Co HS</v>
      </c>
    </row>
    <row r="3" spans="1:15" ht="41.45" customHeight="1" thickBot="1" x14ac:dyDescent="0.3">
      <c r="A3" s="22" t="s">
        <v>26</v>
      </c>
      <c r="B3" s="23" t="s">
        <v>18</v>
      </c>
      <c r="C3" s="23" t="s">
        <v>19</v>
      </c>
      <c r="D3" s="23" t="s">
        <v>20</v>
      </c>
      <c r="E3" s="23" t="s">
        <v>9</v>
      </c>
      <c r="G3" s="66" t="s">
        <v>14</v>
      </c>
      <c r="H3" s="67"/>
      <c r="I3" s="67"/>
      <c r="J3" s="67"/>
      <c r="K3" s="67"/>
      <c r="L3" s="68"/>
    </row>
    <row r="4" spans="1:15" s="4" customFormat="1" ht="51.75" thickBot="1" x14ac:dyDescent="0.3">
      <c r="A4" s="2" t="s">
        <v>30</v>
      </c>
      <c r="B4" s="3">
        <f>(H5*J8*5)+(O8*J8/2*5)</f>
        <v>1774</v>
      </c>
      <c r="C4" s="3">
        <f>B4</f>
        <v>1774</v>
      </c>
      <c r="D4" s="3">
        <f>B4</f>
        <v>1774</v>
      </c>
      <c r="E4" s="3">
        <f>SUM(B4:D4)</f>
        <v>5322</v>
      </c>
      <c r="G4" s="5" t="s">
        <v>7</v>
      </c>
      <c r="H4" s="6" t="s">
        <v>10</v>
      </c>
      <c r="I4" s="6" t="s">
        <v>0</v>
      </c>
      <c r="J4" s="6" t="s">
        <v>39</v>
      </c>
      <c r="K4" s="6" t="s">
        <v>38</v>
      </c>
      <c r="L4" s="7" t="s">
        <v>11</v>
      </c>
      <c r="M4" s="60" t="s">
        <v>8</v>
      </c>
      <c r="N4" s="56" t="s">
        <v>35</v>
      </c>
      <c r="O4" s="51" t="s">
        <v>34</v>
      </c>
    </row>
    <row r="5" spans="1:15" s="4" customFormat="1" ht="60.6" customHeight="1" thickBot="1" x14ac:dyDescent="0.3">
      <c r="A5" s="29" t="s">
        <v>23</v>
      </c>
      <c r="B5" s="3">
        <f>((H5*J8)+(O8*J8/2))*2</f>
        <v>709.6</v>
      </c>
      <c r="C5" s="3">
        <f>B5</f>
        <v>709.6</v>
      </c>
      <c r="D5" s="3">
        <f t="shared" ref="D5:D8" si="0">C5</f>
        <v>709.6</v>
      </c>
      <c r="E5" s="3">
        <f>SUM(B5:D5)</f>
        <v>2128.8000000000002</v>
      </c>
      <c r="G5" s="35">
        <v>125</v>
      </c>
      <c r="H5" s="36">
        <v>30</v>
      </c>
      <c r="I5" s="50">
        <v>0.41</v>
      </c>
      <c r="J5" s="37">
        <v>240</v>
      </c>
      <c r="K5" s="30">
        <f>I5*J5</f>
        <v>98.399999999999991</v>
      </c>
      <c r="L5" s="31">
        <f>G5+H5</f>
        <v>155</v>
      </c>
      <c r="M5" s="61"/>
      <c r="N5" s="52">
        <v>125</v>
      </c>
      <c r="O5" s="53">
        <f>N5*I5</f>
        <v>51.25</v>
      </c>
    </row>
    <row r="6" spans="1:15" s="4" customFormat="1" ht="60.6" customHeight="1" thickBot="1" x14ac:dyDescent="0.3">
      <c r="A6" s="40" t="s">
        <v>31</v>
      </c>
      <c r="B6" s="41">
        <v>1075</v>
      </c>
      <c r="C6" s="41">
        <v>1075</v>
      </c>
      <c r="D6" s="41">
        <f>C6</f>
        <v>1075</v>
      </c>
      <c r="E6" s="41">
        <f>SUM(B6:D6)</f>
        <v>3225</v>
      </c>
      <c r="G6" s="71"/>
      <c r="H6" s="72"/>
      <c r="I6" s="72"/>
      <c r="J6" s="72"/>
      <c r="K6" s="72"/>
      <c r="L6" s="73"/>
      <c r="M6" s="39"/>
      <c r="N6" s="34"/>
      <c r="O6" s="54"/>
    </row>
    <row r="7" spans="1:15" s="4" customFormat="1" ht="61.15" customHeight="1" thickBot="1" x14ac:dyDescent="0.3">
      <c r="A7" s="44" t="s">
        <v>33</v>
      </c>
      <c r="B7" s="42">
        <v>2385</v>
      </c>
      <c r="C7" s="42">
        <v>2385</v>
      </c>
      <c r="D7" s="42">
        <v>2385</v>
      </c>
      <c r="E7" s="43">
        <f>SUM(B7:D7)</f>
        <v>7155</v>
      </c>
      <c r="G7" s="8" t="s">
        <v>1</v>
      </c>
      <c r="H7" s="9" t="s">
        <v>2</v>
      </c>
      <c r="I7" s="10" t="s">
        <v>22</v>
      </c>
      <c r="J7" s="32" t="s">
        <v>3</v>
      </c>
      <c r="K7" s="45" t="s">
        <v>40</v>
      </c>
      <c r="L7" s="49" t="s">
        <v>28</v>
      </c>
      <c r="N7" s="56" t="s">
        <v>36</v>
      </c>
      <c r="O7" s="51" t="s">
        <v>37</v>
      </c>
    </row>
    <row r="8" spans="1:15" s="4" customFormat="1" ht="42.75" customHeight="1" thickBot="1" x14ac:dyDescent="0.3">
      <c r="A8" s="11" t="s">
        <v>4</v>
      </c>
      <c r="B8" s="12">
        <f>I8</f>
        <v>800</v>
      </c>
      <c r="C8" s="12">
        <f>B8</f>
        <v>800</v>
      </c>
      <c r="D8" s="12">
        <f t="shared" si="0"/>
        <v>800</v>
      </c>
      <c r="E8" s="12">
        <f>SUM(B8:D8)</f>
        <v>2400</v>
      </c>
      <c r="G8" s="38">
        <v>100</v>
      </c>
      <c r="H8" s="48">
        <v>1</v>
      </c>
      <c r="I8" s="28">
        <f>G8*H8*J8</f>
        <v>800</v>
      </c>
      <c r="J8" s="33">
        <v>8</v>
      </c>
      <c r="K8" s="46">
        <v>10</v>
      </c>
      <c r="L8" s="47">
        <v>795</v>
      </c>
      <c r="N8" s="55">
        <v>70</v>
      </c>
      <c r="O8" s="53">
        <f>N8*I5</f>
        <v>28.7</v>
      </c>
    </row>
    <row r="9" spans="1:15" s="4" customFormat="1" ht="18.75" customHeight="1" x14ac:dyDescent="0.25">
      <c r="A9" s="13" t="s">
        <v>5</v>
      </c>
      <c r="B9" s="76" t="s">
        <v>25</v>
      </c>
      <c r="C9" s="76" t="s">
        <v>25</v>
      </c>
      <c r="D9" s="76" t="s">
        <v>25</v>
      </c>
      <c r="E9" s="64">
        <f t="shared" ref="E9:E13" si="1">SUM(B9:D9)</f>
        <v>0</v>
      </c>
      <c r="K9" s="21"/>
      <c r="L9" s="20"/>
    </row>
    <row r="10" spans="1:15" s="4" customFormat="1" ht="46.9" customHeight="1" thickBot="1" x14ac:dyDescent="0.3">
      <c r="A10" s="14" t="s">
        <v>16</v>
      </c>
      <c r="B10" s="77"/>
      <c r="C10" s="77"/>
      <c r="D10" s="77"/>
      <c r="E10" s="65">
        <f t="shared" si="1"/>
        <v>0</v>
      </c>
      <c r="G10" s="69" t="s">
        <v>32</v>
      </c>
      <c r="H10" s="70"/>
      <c r="I10" s="70"/>
      <c r="J10" s="70"/>
      <c r="K10" s="70"/>
      <c r="L10" s="70"/>
    </row>
    <row r="11" spans="1:15" s="4" customFormat="1" ht="19.149999999999999" customHeight="1" x14ac:dyDescent="0.25">
      <c r="A11" s="15" t="s">
        <v>6</v>
      </c>
      <c r="B11" s="74" t="s">
        <v>25</v>
      </c>
      <c r="C11" s="74" t="s">
        <v>25</v>
      </c>
      <c r="D11" s="74" t="s">
        <v>25</v>
      </c>
      <c r="E11" s="62">
        <f t="shared" si="1"/>
        <v>0</v>
      </c>
      <c r="G11"/>
      <c r="H11"/>
      <c r="I11" t="s">
        <v>24</v>
      </c>
      <c r="J11"/>
    </row>
    <row r="12" spans="1:15" s="4" customFormat="1" ht="52.15" customHeight="1" thickBot="1" x14ac:dyDescent="0.3">
      <c r="A12" s="16" t="s">
        <v>17</v>
      </c>
      <c r="B12" s="75"/>
      <c r="C12" s="75"/>
      <c r="D12" s="75"/>
      <c r="E12" s="63">
        <f t="shared" si="1"/>
        <v>0</v>
      </c>
      <c r="G12"/>
      <c r="H12"/>
      <c r="I12"/>
      <c r="J12"/>
      <c r="M12" s="27"/>
    </row>
    <row r="13" spans="1:15" s="4" customFormat="1" ht="30" customHeight="1" thickBot="1" x14ac:dyDescent="0.3">
      <c r="A13" s="17" t="s">
        <v>15</v>
      </c>
      <c r="B13" s="18">
        <f>SUM(B4:B12)</f>
        <v>6743.6</v>
      </c>
      <c r="C13" s="18">
        <f>SUM(C4:C12)</f>
        <v>6743.6</v>
      </c>
      <c r="D13" s="18">
        <f>SUM(D4:D12)</f>
        <v>6743.6</v>
      </c>
      <c r="E13" s="18">
        <f t="shared" si="1"/>
        <v>20230.800000000003</v>
      </c>
      <c r="G13"/>
      <c r="H13"/>
      <c r="I13"/>
      <c r="J13"/>
      <c r="K13"/>
    </row>
    <row r="14" spans="1:15" s="4" customFormat="1" ht="31.5" customHeight="1" x14ac:dyDescent="0.25">
      <c r="A14"/>
      <c r="B14"/>
      <c r="C14"/>
      <c r="D14"/>
      <c r="E14"/>
      <c r="G14"/>
      <c r="H14"/>
      <c r="I14"/>
      <c r="J14"/>
      <c r="K14"/>
    </row>
    <row r="15" spans="1:15" x14ac:dyDescent="0.25">
      <c r="A15" s="57" t="s">
        <v>49</v>
      </c>
      <c r="B15" s="58">
        <v>2000</v>
      </c>
      <c r="C15" s="57">
        <v>2500</v>
      </c>
      <c r="D15" s="57">
        <v>3000</v>
      </c>
      <c r="E15" s="57">
        <v>7500</v>
      </c>
    </row>
    <row r="16" spans="1:15" x14ac:dyDescent="0.25">
      <c r="A16" s="57" t="s">
        <v>50</v>
      </c>
      <c r="B16" s="58">
        <v>500</v>
      </c>
      <c r="C16" s="57">
        <v>600</v>
      </c>
      <c r="D16" s="57">
        <v>700</v>
      </c>
      <c r="E16" s="57">
        <v>1800</v>
      </c>
    </row>
    <row r="17" spans="1:5" x14ac:dyDescent="0.25">
      <c r="A17" s="57" t="s">
        <v>52</v>
      </c>
      <c r="B17" s="57">
        <v>1200</v>
      </c>
      <c r="C17" s="57">
        <v>1200</v>
      </c>
      <c r="D17" s="57">
        <v>1200</v>
      </c>
      <c r="E17" s="57">
        <v>3600</v>
      </c>
    </row>
    <row r="18" spans="1:5" x14ac:dyDescent="0.25">
      <c r="A18" s="57" t="s">
        <v>53</v>
      </c>
      <c r="B18" s="57">
        <v>445</v>
      </c>
      <c r="C18" s="57">
        <v>445</v>
      </c>
      <c r="D18" s="57">
        <v>445</v>
      </c>
      <c r="E18" s="57">
        <v>1335</v>
      </c>
    </row>
    <row r="19" spans="1:5" x14ac:dyDescent="0.25">
      <c r="A19" s="57" t="s">
        <v>41</v>
      </c>
      <c r="B19" s="58">
        <v>7000</v>
      </c>
      <c r="C19" s="59">
        <v>7000</v>
      </c>
      <c r="D19" s="59">
        <v>7000</v>
      </c>
      <c r="E19" s="59">
        <v>7000</v>
      </c>
    </row>
    <row r="20" spans="1:5" x14ac:dyDescent="0.25">
      <c r="A20" s="57"/>
      <c r="B20" s="57"/>
      <c r="C20" s="57"/>
      <c r="D20" s="57"/>
      <c r="E20" s="57"/>
    </row>
    <row r="21" spans="1:5" x14ac:dyDescent="0.25">
      <c r="A21" s="57" t="s">
        <v>42</v>
      </c>
      <c r="B21" s="59">
        <v>11145</v>
      </c>
      <c r="C21" s="59">
        <v>11745</v>
      </c>
      <c r="D21" s="59">
        <v>12345</v>
      </c>
      <c r="E21" s="59">
        <v>35235</v>
      </c>
    </row>
    <row r="22" spans="1:5" x14ac:dyDescent="0.25">
      <c r="A22" s="57" t="s">
        <v>44</v>
      </c>
      <c r="B22" s="57">
        <v>6744</v>
      </c>
      <c r="C22" s="57">
        <v>6744</v>
      </c>
      <c r="D22" s="57">
        <v>6744</v>
      </c>
      <c r="E22" s="57">
        <v>20232</v>
      </c>
    </row>
    <row r="23" spans="1:5" x14ac:dyDescent="0.25">
      <c r="A23" s="57" t="s">
        <v>43</v>
      </c>
      <c r="B23" s="57">
        <v>17889</v>
      </c>
      <c r="C23" s="57">
        <v>18489</v>
      </c>
      <c r="D23" s="57">
        <v>19089</v>
      </c>
      <c r="E23" s="57">
        <v>55467</v>
      </c>
    </row>
    <row r="25" spans="1:5" x14ac:dyDescent="0.25">
      <c r="A25" s="57" t="s">
        <v>51</v>
      </c>
    </row>
    <row r="26" spans="1:5" x14ac:dyDescent="0.25">
      <c r="A26" s="57" t="s">
        <v>45</v>
      </c>
    </row>
    <row r="27" spans="1:5" x14ac:dyDescent="0.25">
      <c r="A27" s="57" t="s">
        <v>46</v>
      </c>
    </row>
    <row r="28" spans="1:5" x14ac:dyDescent="0.25">
      <c r="A28" s="57" t="s">
        <v>47</v>
      </c>
    </row>
    <row r="29" spans="1:5" x14ac:dyDescent="0.25">
      <c r="A29" s="57" t="s">
        <v>48</v>
      </c>
    </row>
  </sheetData>
  <mergeCells count="12">
    <mergeCell ref="C11:C12"/>
    <mergeCell ref="D11:D12"/>
    <mergeCell ref="B11:B12"/>
    <mergeCell ref="B9:B10"/>
    <mergeCell ref="C9:C10"/>
    <mergeCell ref="D9:D10"/>
    <mergeCell ref="M4:M5"/>
    <mergeCell ref="E11:E12"/>
    <mergeCell ref="E9:E10"/>
    <mergeCell ref="G3:L3"/>
    <mergeCell ref="G10:L10"/>
    <mergeCell ref="G6:L6"/>
  </mergeCells>
  <pageMargins left="0.7" right="0.7" top="0.75" bottom="0.75" header="0.3" footer="0.3"/>
  <pageSetup scale="88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A5CC6D0E4564B8E833C031E89471C" ma:contentTypeVersion="0" ma:contentTypeDescription="Create a new document." ma:contentTypeScope="" ma:versionID="41a97716a04f20a29c0405a59104b5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617927e9f19a7c398e8e269a9a56eb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7BE766-B1B5-44A6-97EB-814F64694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81BFA1-4030-4F5C-94D3-9721A4C9FF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40043A-8D6A-433B-A7F2-26910334FC7D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MATCHING FUNDS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LaVigne</dc:creator>
  <cp:lastModifiedBy>Barlow, Michelle</cp:lastModifiedBy>
  <cp:lastPrinted>2015-01-22T13:49:24Z</cp:lastPrinted>
  <dcterms:created xsi:type="dcterms:W3CDTF">2008-12-08T19:54:44Z</dcterms:created>
  <dcterms:modified xsi:type="dcterms:W3CDTF">2015-01-22T13:49:57Z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0x010100519A5CC6D0E4564B8E833C031E89471C</vt:lpwstr>
  </property>
</Properties>
</file>