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600" yWindow="270" windowWidth="13935" windowHeight="7605"/>
  </bookViews>
  <sheets>
    <sheet name="Cover Page" sheetId="14" r:id="rId1"/>
    <sheet name="Salary Schedule Graph" sheetId="12" r:id="rId2"/>
    <sheet name="2011-12 Certified Teachers" sheetId="1" r:id="rId3"/>
    <sheet name="Administration" sheetId="3" r:id="rId4"/>
    <sheet name="Extra Service Supplements" sheetId="21" r:id="rId5"/>
    <sheet name="Other Wages" sheetId="22" r:id="rId6"/>
    <sheet name="Substitutes" sheetId="19" r:id="rId7"/>
    <sheet name="2011-12 Classified Sch" sheetId="18" r:id="rId8"/>
    <sheet name="2011-12 Bus Drivers" sheetId="23" r:id="rId9"/>
    <sheet name="2011-12Classified Sch" sheetId="17" r:id="rId10"/>
    <sheet name="Professional Licensure" sheetId="24" r:id="rId11"/>
  </sheets>
  <externalReferences>
    <externalReference r:id="rId12"/>
  </externalReferences>
  <definedNames>
    <definedName name="_xlnm.Print_Area" localSheetId="2">'2011-12 Certified Teachers'!$A$1:$D$52</definedName>
    <definedName name="_xlnm.Print_Area" localSheetId="0">'Cover Page'!$A$1:$A$12</definedName>
    <definedName name="_xlnm.Print_Titles" localSheetId="9">'2011-12Classified Sch'!$1:$5</definedName>
    <definedName name="_xlnm.Print_Titles" localSheetId="4">'Extra Service Supplements'!$1:$5</definedName>
    <definedName name="SalaryTable">'2011-12 Classified Sch'!$A$6:$L$27</definedName>
    <definedName name="Step_Increase">'2011-12 Classified Sch'!$A$6:$L$27</definedName>
    <definedName name="XXX">'[1]2007-08 Classified Sch'!$A$6:$L$27</definedName>
  </definedNames>
  <calcPr calcId="125725"/>
</workbook>
</file>

<file path=xl/calcChain.xml><?xml version="1.0" encoding="utf-8"?>
<calcChain xmlns="http://schemas.openxmlformats.org/spreadsheetml/2006/main">
  <c r="Q14" i="24"/>
  <c r="R14" s="1"/>
  <c r="O14"/>
  <c r="N14"/>
  <c r="M14" s="1"/>
  <c r="L14" s="1"/>
  <c r="K14" s="1"/>
  <c r="J14" s="1"/>
  <c r="I14" s="1"/>
  <c r="H14" s="1"/>
  <c r="R13"/>
  <c r="R12"/>
  <c r="Q13"/>
  <c r="Q12"/>
  <c r="M13"/>
  <c r="L13" s="1"/>
  <c r="K13" s="1"/>
  <c r="J13" s="1"/>
  <c r="I13" s="1"/>
  <c r="H13" s="1"/>
  <c r="M12"/>
  <c r="L12" s="1"/>
  <c r="K12" s="1"/>
  <c r="J12" s="1"/>
  <c r="I12" s="1"/>
  <c r="H12" s="1"/>
  <c r="O13"/>
  <c r="N13" s="1"/>
  <c r="N12"/>
  <c r="O12"/>
  <c r="M11"/>
  <c r="L11" s="1"/>
  <c r="K11" s="1"/>
  <c r="J11" s="1"/>
  <c r="I11" s="1"/>
  <c r="H11" s="1"/>
  <c r="N11"/>
  <c r="O11"/>
  <c r="Q11"/>
  <c r="R11" s="1"/>
  <c r="R9"/>
  <c r="Q9"/>
  <c r="P9"/>
  <c r="O9"/>
  <c r="N9"/>
  <c r="M9"/>
  <c r="L9"/>
  <c r="K9"/>
  <c r="J9"/>
  <c r="I9"/>
  <c r="H9"/>
  <c r="O10"/>
  <c r="R8"/>
  <c r="Q8"/>
  <c r="P8"/>
  <c r="K8"/>
  <c r="L8" s="1"/>
  <c r="M8" s="1"/>
  <c r="N8" s="1"/>
  <c r="O8" s="1"/>
  <c r="J8"/>
  <c r="Q63" i="17"/>
  <c r="P63"/>
  <c r="O63"/>
  <c r="N63"/>
  <c r="M63"/>
  <c r="L63"/>
  <c r="K63"/>
  <c r="J63"/>
  <c r="I63"/>
  <c r="H63"/>
  <c r="G63"/>
  <c r="Q65"/>
  <c r="P65"/>
  <c r="O65"/>
  <c r="N65"/>
  <c r="M65"/>
  <c r="L65"/>
  <c r="K65"/>
  <c r="J65"/>
  <c r="I65"/>
  <c r="H65"/>
  <c r="G65"/>
  <c r="Q93"/>
  <c r="P93"/>
  <c r="O93"/>
  <c r="N93"/>
  <c r="M93"/>
  <c r="L93"/>
  <c r="K93"/>
  <c r="J93"/>
  <c r="I93"/>
  <c r="H93"/>
  <c r="G93"/>
  <c r="Q94"/>
  <c r="P94"/>
  <c r="O94"/>
  <c r="N94"/>
  <c r="M94"/>
  <c r="L94"/>
  <c r="K94"/>
  <c r="J94"/>
  <c r="I94"/>
  <c r="H94"/>
  <c r="G94"/>
  <c r="Q85"/>
  <c r="P85"/>
  <c r="O85"/>
  <c r="N85"/>
  <c r="M85"/>
  <c r="L85"/>
  <c r="K85"/>
  <c r="J85"/>
  <c r="I85"/>
  <c r="H85"/>
  <c r="G85"/>
  <c r="Q73"/>
  <c r="P73"/>
  <c r="O73"/>
  <c r="N73"/>
  <c r="M73"/>
  <c r="L73"/>
  <c r="K73"/>
  <c r="J73"/>
  <c r="I73"/>
  <c r="H73"/>
  <c r="G73"/>
  <c r="Q81"/>
  <c r="P81"/>
  <c r="O81"/>
  <c r="N81"/>
  <c r="M81"/>
  <c r="L81"/>
  <c r="K81"/>
  <c r="J81"/>
  <c r="I81"/>
  <c r="H81"/>
  <c r="G81"/>
  <c r="Q100" l="1"/>
  <c r="P100"/>
  <c r="O100"/>
  <c r="N100"/>
  <c r="M100"/>
  <c r="L100"/>
  <c r="K100"/>
  <c r="J100"/>
  <c r="I100"/>
  <c r="H100"/>
  <c r="G100"/>
  <c r="Q99"/>
  <c r="P99"/>
  <c r="O99"/>
  <c r="N99"/>
  <c r="M99"/>
  <c r="L99"/>
  <c r="K99"/>
  <c r="J99"/>
  <c r="I99"/>
  <c r="H99"/>
  <c r="G99"/>
  <c r="Q95"/>
  <c r="P95"/>
  <c r="O95"/>
  <c r="N95"/>
  <c r="M95"/>
  <c r="L95"/>
  <c r="K95"/>
  <c r="J95"/>
  <c r="I95"/>
  <c r="H95"/>
  <c r="G95"/>
  <c r="B36" i="1"/>
  <c r="B35"/>
  <c r="B34"/>
  <c r="B33"/>
  <c r="B32"/>
  <c r="B31"/>
  <c r="B30"/>
  <c r="B29"/>
  <c r="B28"/>
  <c r="B27"/>
  <c r="B26"/>
  <c r="B25"/>
  <c r="B24"/>
  <c r="B23"/>
  <c r="B22"/>
  <c r="B21"/>
  <c r="B20"/>
  <c r="B19"/>
  <c r="B18"/>
  <c r="B17"/>
  <c r="B16"/>
  <c r="B15"/>
  <c r="B14"/>
  <c r="B13"/>
  <c r="B12"/>
  <c r="B11"/>
  <c r="B10"/>
  <c r="B9"/>
  <c r="C36"/>
  <c r="C35"/>
  <c r="C34"/>
  <c r="C33"/>
  <c r="C32"/>
  <c r="C31"/>
  <c r="C30"/>
  <c r="C29"/>
  <c r="C28"/>
  <c r="C27"/>
  <c r="C26"/>
  <c r="C25"/>
  <c r="C24"/>
  <c r="C23"/>
  <c r="C22"/>
  <c r="C21"/>
  <c r="C20"/>
  <c r="C19"/>
  <c r="C18"/>
  <c r="C17"/>
  <c r="C16"/>
  <c r="C15"/>
  <c r="C14"/>
  <c r="C13"/>
  <c r="C12"/>
  <c r="C11"/>
  <c r="C10"/>
  <c r="C9"/>
  <c r="D36"/>
  <c r="D35"/>
  <c r="D34"/>
  <c r="D33"/>
  <c r="D32"/>
  <c r="D31"/>
  <c r="D30"/>
  <c r="D29"/>
  <c r="D28"/>
  <c r="D27"/>
  <c r="D26"/>
  <c r="D25"/>
  <c r="D24"/>
  <c r="D23"/>
  <c r="D22"/>
  <c r="D21"/>
  <c r="D20"/>
  <c r="D19"/>
  <c r="D18"/>
  <c r="D17"/>
  <c r="D16"/>
  <c r="D15"/>
  <c r="D14"/>
  <c r="D13"/>
  <c r="D12"/>
  <c r="D11"/>
  <c r="D10"/>
  <c r="D9"/>
  <c r="Q82" i="17"/>
  <c r="P82"/>
  <c r="O82"/>
  <c r="N82"/>
  <c r="M82"/>
  <c r="L82"/>
  <c r="K82"/>
  <c r="J82"/>
  <c r="I82"/>
  <c r="H82"/>
  <c r="G82"/>
  <c r="Q75"/>
  <c r="P75"/>
  <c r="O75"/>
  <c r="N75"/>
  <c r="M75"/>
  <c r="L75"/>
  <c r="K75"/>
  <c r="J75"/>
  <c r="I75"/>
  <c r="H75"/>
  <c r="G75"/>
  <c r="Q64"/>
  <c r="P64"/>
  <c r="O64"/>
  <c r="N64"/>
  <c r="M64"/>
  <c r="L64"/>
  <c r="K64"/>
  <c r="J64"/>
  <c r="I64"/>
  <c r="H64"/>
  <c r="G64"/>
  <c r="Q38"/>
  <c r="P38"/>
  <c r="O38"/>
  <c r="N38"/>
  <c r="M38"/>
  <c r="L38"/>
  <c r="K38"/>
  <c r="J38"/>
  <c r="I38"/>
  <c r="H38"/>
  <c r="G38"/>
  <c r="Q41"/>
  <c r="P41"/>
  <c r="O41"/>
  <c r="N41"/>
  <c r="M41"/>
  <c r="L41"/>
  <c r="K41"/>
  <c r="J41"/>
  <c r="I41"/>
  <c r="H41"/>
  <c r="G41"/>
  <c r="Q26"/>
  <c r="P26"/>
  <c r="O26"/>
  <c r="N26"/>
  <c r="M26"/>
  <c r="L26"/>
  <c r="K26"/>
  <c r="J26"/>
  <c r="I26"/>
  <c r="H26"/>
  <c r="G26"/>
  <c r="E20" i="3"/>
  <c r="F20" s="1"/>
  <c r="G20" s="1"/>
  <c r="H20" s="1"/>
  <c r="I20" s="1"/>
  <c r="D19"/>
  <c r="E19" s="1"/>
  <c r="F19" s="1"/>
  <c r="G19" s="1"/>
  <c r="H19" s="1"/>
  <c r="I19" s="1"/>
  <c r="D16"/>
  <c r="E16" s="1"/>
  <c r="F16" s="1"/>
  <c r="G16" s="1"/>
  <c r="H16" s="1"/>
  <c r="I16" s="1"/>
  <c r="D14"/>
  <c r="E14" s="1"/>
  <c r="F14" s="1"/>
  <c r="G14" s="1"/>
  <c r="H14" s="1"/>
  <c r="I14" s="1"/>
  <c r="H10" i="23"/>
  <c r="I10"/>
  <c r="J10"/>
  <c r="K10"/>
  <c r="L10"/>
  <c r="M10"/>
  <c r="N10"/>
  <c r="O10"/>
  <c r="P10"/>
  <c r="Q10"/>
  <c r="G10"/>
  <c r="H56" i="17"/>
  <c r="H9" i="23"/>
  <c r="I53" i="17"/>
  <c r="I9" i="23"/>
  <c r="J56" i="17"/>
  <c r="J9" i="23"/>
  <c r="K53" i="17"/>
  <c r="K9" i="23"/>
  <c r="L56" i="17"/>
  <c r="L9" i="23"/>
  <c r="M53" i="17"/>
  <c r="M9" i="23"/>
  <c r="N56" i="17"/>
  <c r="N9" i="23"/>
  <c r="O53" i="17"/>
  <c r="O9" i="23"/>
  <c r="P56" i="17"/>
  <c r="P9" i="23"/>
  <c r="Q53" i="17"/>
  <c r="Q9" i="23"/>
  <c r="G53" i="17"/>
  <c r="G9" i="23"/>
  <c r="Q7"/>
  <c r="Q8" s="1"/>
  <c r="P7"/>
  <c r="P8" s="1"/>
  <c r="O7"/>
  <c r="O8" s="1"/>
  <c r="N7"/>
  <c r="N8" s="1"/>
  <c r="M7"/>
  <c r="M8" s="1"/>
  <c r="L7"/>
  <c r="L8" s="1"/>
  <c r="K7"/>
  <c r="K8" s="1"/>
  <c r="J7"/>
  <c r="J8" s="1"/>
  <c r="I7"/>
  <c r="I8" s="1"/>
  <c r="H7"/>
  <c r="H8" s="1"/>
  <c r="G7"/>
  <c r="G8" s="1"/>
  <c r="J21"/>
  <c r="Q87" i="17"/>
  <c r="P87"/>
  <c r="O87"/>
  <c r="N87"/>
  <c r="M87"/>
  <c r="L87"/>
  <c r="K87"/>
  <c r="J87"/>
  <c r="I87"/>
  <c r="H87"/>
  <c r="G87"/>
  <c r="Q83"/>
  <c r="P83"/>
  <c r="O83"/>
  <c r="N83"/>
  <c r="M83"/>
  <c r="L83"/>
  <c r="K83"/>
  <c r="J83"/>
  <c r="I83"/>
  <c r="H83"/>
  <c r="G83"/>
  <c r="Q66"/>
  <c r="P67"/>
  <c r="O66"/>
  <c r="N67"/>
  <c r="M66"/>
  <c r="L67"/>
  <c r="K66"/>
  <c r="J67"/>
  <c r="I66"/>
  <c r="H67"/>
  <c r="G66"/>
  <c r="Q28"/>
  <c r="P28"/>
  <c r="O28"/>
  <c r="N28"/>
  <c r="M28"/>
  <c r="L28"/>
  <c r="K28"/>
  <c r="J28"/>
  <c r="I28"/>
  <c r="H28"/>
  <c r="G28"/>
  <c r="Q77"/>
  <c r="P77"/>
  <c r="O77"/>
  <c r="N77"/>
  <c r="M77"/>
  <c r="L77"/>
  <c r="K77"/>
  <c r="J77"/>
  <c r="I77"/>
  <c r="H77"/>
  <c r="G77"/>
  <c r="Q70"/>
  <c r="P70"/>
  <c r="O70"/>
  <c r="N70"/>
  <c r="M70"/>
  <c r="L70"/>
  <c r="K70"/>
  <c r="J70"/>
  <c r="I70"/>
  <c r="H70"/>
  <c r="G70"/>
  <c r="Q69"/>
  <c r="P69"/>
  <c r="O69"/>
  <c r="N69"/>
  <c r="M69"/>
  <c r="L69"/>
  <c r="K69"/>
  <c r="J69"/>
  <c r="I69"/>
  <c r="H69"/>
  <c r="G69"/>
  <c r="Q49"/>
  <c r="P49"/>
  <c r="O49"/>
  <c r="N49"/>
  <c r="M49"/>
  <c r="L49"/>
  <c r="K49"/>
  <c r="J49"/>
  <c r="I49"/>
  <c r="H49"/>
  <c r="G49"/>
  <c r="Q89"/>
  <c r="P89"/>
  <c r="O89"/>
  <c r="N89"/>
  <c r="M89"/>
  <c r="L89"/>
  <c r="K89"/>
  <c r="J89"/>
  <c r="I89"/>
  <c r="H89"/>
  <c r="G89"/>
  <c r="Q97"/>
  <c r="P97"/>
  <c r="O97"/>
  <c r="N97"/>
  <c r="M97"/>
  <c r="L97"/>
  <c r="K97"/>
  <c r="J97"/>
  <c r="I97"/>
  <c r="H97"/>
  <c r="G97"/>
  <c r="I39" i="1"/>
  <c r="I38"/>
  <c r="K36"/>
  <c r="J36"/>
  <c r="I36"/>
  <c r="K35"/>
  <c r="J35"/>
  <c r="I35"/>
  <c r="K34"/>
  <c r="J34"/>
  <c r="I34"/>
  <c r="K33"/>
  <c r="J33"/>
  <c r="I33"/>
  <c r="K32"/>
  <c r="J32"/>
  <c r="I32"/>
  <c r="K31"/>
  <c r="J31"/>
  <c r="I31"/>
  <c r="K30"/>
  <c r="J30"/>
  <c r="I30"/>
  <c r="K29"/>
  <c r="J29"/>
  <c r="I29"/>
  <c r="K28"/>
  <c r="J28"/>
  <c r="I28"/>
  <c r="K27"/>
  <c r="J27"/>
  <c r="I27"/>
  <c r="K26"/>
  <c r="J26"/>
  <c r="I26"/>
  <c r="K25"/>
  <c r="J25"/>
  <c r="I25"/>
  <c r="K24"/>
  <c r="J24"/>
  <c r="I24"/>
  <c r="K23"/>
  <c r="J23"/>
  <c r="I23"/>
  <c r="K22"/>
  <c r="J22"/>
  <c r="I22"/>
  <c r="K21"/>
  <c r="J21"/>
  <c r="I21"/>
  <c r="K20"/>
  <c r="J20"/>
  <c r="I20"/>
  <c r="K19"/>
  <c r="J19"/>
  <c r="I19"/>
  <c r="K18"/>
  <c r="J18"/>
  <c r="I18"/>
  <c r="K17"/>
  <c r="J17"/>
  <c r="I17"/>
  <c r="K16"/>
  <c r="J16"/>
  <c r="I16"/>
  <c r="K15"/>
  <c r="J15"/>
  <c r="I15"/>
  <c r="K14"/>
  <c r="J14"/>
  <c r="I14"/>
  <c r="K13"/>
  <c r="J13"/>
  <c r="I13"/>
  <c r="K12"/>
  <c r="J12"/>
  <c r="I12"/>
  <c r="K11"/>
  <c r="J11"/>
  <c r="I11"/>
  <c r="K10"/>
  <c r="J10"/>
  <c r="I10"/>
  <c r="K9"/>
  <c r="J9"/>
  <c r="I9"/>
  <c r="Q11" i="17"/>
  <c r="P11"/>
  <c r="O11"/>
  <c r="N11"/>
  <c r="M11"/>
  <c r="L11"/>
  <c r="K11"/>
  <c r="J11"/>
  <c r="I11"/>
  <c r="H11"/>
  <c r="G11"/>
  <c r="Q10"/>
  <c r="P10"/>
  <c r="O10"/>
  <c r="N10"/>
  <c r="M10"/>
  <c r="L10"/>
  <c r="K10"/>
  <c r="J10"/>
  <c r="I10"/>
  <c r="H10"/>
  <c r="G10"/>
  <c r="Q71"/>
  <c r="P71"/>
  <c r="O71"/>
  <c r="N71"/>
  <c r="M71"/>
  <c r="L71"/>
  <c r="K71"/>
  <c r="J71"/>
  <c r="I71"/>
  <c r="H71"/>
  <c r="G71"/>
  <c r="Q76"/>
  <c r="P76"/>
  <c r="O76"/>
  <c r="N76"/>
  <c r="M76"/>
  <c r="L76"/>
  <c r="K76"/>
  <c r="J76"/>
  <c r="I76"/>
  <c r="H76"/>
  <c r="G76"/>
  <c r="Q55"/>
  <c r="P55"/>
  <c r="O55"/>
  <c r="N55"/>
  <c r="M55"/>
  <c r="L55"/>
  <c r="K55"/>
  <c r="J55"/>
  <c r="I55"/>
  <c r="H55"/>
  <c r="G55"/>
  <c r="Q91"/>
  <c r="P91"/>
  <c r="O91"/>
  <c r="N91"/>
  <c r="M91"/>
  <c r="L91"/>
  <c r="K91"/>
  <c r="J91"/>
  <c r="I91"/>
  <c r="H91"/>
  <c r="G91"/>
  <c r="Q34"/>
  <c r="P34"/>
  <c r="O34"/>
  <c r="N34"/>
  <c r="M34"/>
  <c r="L34"/>
  <c r="K34"/>
  <c r="J34"/>
  <c r="I34"/>
  <c r="H34"/>
  <c r="G34"/>
  <c r="Q33"/>
  <c r="P33"/>
  <c r="O33"/>
  <c r="N33"/>
  <c r="M33"/>
  <c r="L33"/>
  <c r="K33"/>
  <c r="J33"/>
  <c r="I33"/>
  <c r="H33"/>
  <c r="G33"/>
  <c r="Q84"/>
  <c r="P84"/>
  <c r="O84"/>
  <c r="N84"/>
  <c r="M84"/>
  <c r="L84"/>
  <c r="K84"/>
  <c r="J84"/>
  <c r="I84"/>
  <c r="H84"/>
  <c r="G84"/>
  <c r="Q32"/>
  <c r="P32"/>
  <c r="O32"/>
  <c r="N32"/>
  <c r="M32"/>
  <c r="L32"/>
  <c r="K32"/>
  <c r="J32"/>
  <c r="I32"/>
  <c r="H32"/>
  <c r="G32"/>
  <c r="I7"/>
  <c r="H7"/>
  <c r="G7"/>
  <c r="I6"/>
  <c r="H6"/>
  <c r="G6"/>
  <c r="Q13"/>
  <c r="P13"/>
  <c r="O13"/>
  <c r="N13"/>
  <c r="M13"/>
  <c r="L13"/>
  <c r="K13"/>
  <c r="J13"/>
  <c r="I13"/>
  <c r="H13"/>
  <c r="G13"/>
  <c r="Q27"/>
  <c r="P27"/>
  <c r="O27"/>
  <c r="N27"/>
  <c r="M27"/>
  <c r="L27"/>
  <c r="K27"/>
  <c r="J27"/>
  <c r="I27"/>
  <c r="H27"/>
  <c r="G27"/>
  <c r="Q31"/>
  <c r="P31"/>
  <c r="O31"/>
  <c r="N31"/>
  <c r="M31"/>
  <c r="L31"/>
  <c r="K31"/>
  <c r="J31"/>
  <c r="I31"/>
  <c r="H31"/>
  <c r="G31"/>
  <c r="Q45"/>
  <c r="P45"/>
  <c r="O45"/>
  <c r="N45"/>
  <c r="M45"/>
  <c r="L45"/>
  <c r="K45"/>
  <c r="J45"/>
  <c r="I45"/>
  <c r="H45"/>
  <c r="G45"/>
  <c r="Q54"/>
  <c r="P54"/>
  <c r="O54"/>
  <c r="N54"/>
  <c r="M54"/>
  <c r="L54"/>
  <c r="K54"/>
  <c r="J54"/>
  <c r="I54"/>
  <c r="H54"/>
  <c r="G54"/>
  <c r="Q44"/>
  <c r="P44"/>
  <c r="O44"/>
  <c r="N44"/>
  <c r="M44"/>
  <c r="L44"/>
  <c r="K44"/>
  <c r="J44"/>
  <c r="I44"/>
  <c r="H44"/>
  <c r="G44"/>
  <c r="Q14"/>
  <c r="P14"/>
  <c r="O14"/>
  <c r="N14"/>
  <c r="M14"/>
  <c r="L14"/>
  <c r="K14"/>
  <c r="J14"/>
  <c r="I14"/>
  <c r="H14"/>
  <c r="G14"/>
  <c r="Q43"/>
  <c r="P43"/>
  <c r="O43"/>
  <c r="N43"/>
  <c r="M43"/>
  <c r="L43"/>
  <c r="K43"/>
  <c r="J43"/>
  <c r="I43"/>
  <c r="H43"/>
  <c r="G43"/>
  <c r="Q42"/>
  <c r="P42"/>
  <c r="O42"/>
  <c r="N42"/>
  <c r="M42"/>
  <c r="L42"/>
  <c r="K42"/>
  <c r="J42"/>
  <c r="I42"/>
  <c r="H42"/>
  <c r="G42"/>
  <c r="Q90"/>
  <c r="P90"/>
  <c r="O90"/>
  <c r="N90"/>
  <c r="M90"/>
  <c r="L90"/>
  <c r="K90"/>
  <c r="J90"/>
  <c r="I90"/>
  <c r="H90"/>
  <c r="G90"/>
  <c r="Q30"/>
  <c r="P30"/>
  <c r="O30"/>
  <c r="N30"/>
  <c r="M30"/>
  <c r="L30"/>
  <c r="K30"/>
  <c r="J30"/>
  <c r="I30"/>
  <c r="H30"/>
  <c r="G30"/>
  <c r="Q19"/>
  <c r="P19"/>
  <c r="O19"/>
  <c r="N19"/>
  <c r="M19"/>
  <c r="L19"/>
  <c r="K19"/>
  <c r="J19"/>
  <c r="I19"/>
  <c r="H19"/>
  <c r="G19"/>
  <c r="Q62"/>
  <c r="P62"/>
  <c r="O62"/>
  <c r="N62"/>
  <c r="M62"/>
  <c r="L62"/>
  <c r="K62"/>
  <c r="J62"/>
  <c r="I62"/>
  <c r="H62"/>
  <c r="G62"/>
  <c r="Q61"/>
  <c r="P61"/>
  <c r="O61"/>
  <c r="N61"/>
  <c r="M61"/>
  <c r="L61"/>
  <c r="K61"/>
  <c r="J61"/>
  <c r="I61"/>
  <c r="H61"/>
  <c r="G61"/>
  <c r="Q59"/>
  <c r="P59"/>
  <c r="O59"/>
  <c r="N59"/>
  <c r="M59"/>
  <c r="L59"/>
  <c r="K59"/>
  <c r="J59"/>
  <c r="I59"/>
  <c r="H59"/>
  <c r="G59"/>
  <c r="Q52"/>
  <c r="P52"/>
  <c r="O52"/>
  <c r="N52"/>
  <c r="M52"/>
  <c r="L52"/>
  <c r="K52"/>
  <c r="J52"/>
  <c r="I52"/>
  <c r="H52"/>
  <c r="G52"/>
  <c r="Q88"/>
  <c r="P88"/>
  <c r="O88"/>
  <c r="N88"/>
  <c r="M88"/>
  <c r="L88"/>
  <c r="K88"/>
  <c r="J88"/>
  <c r="I88"/>
  <c r="H88"/>
  <c r="G88"/>
  <c r="Q40"/>
  <c r="P40"/>
  <c r="O40"/>
  <c r="N40"/>
  <c r="M40"/>
  <c r="L40"/>
  <c r="K40"/>
  <c r="J40"/>
  <c r="I40"/>
  <c r="H40"/>
  <c r="G40"/>
  <c r="Q25"/>
  <c r="P25"/>
  <c r="O25"/>
  <c r="N25"/>
  <c r="M25"/>
  <c r="L25"/>
  <c r="K25"/>
  <c r="J25"/>
  <c r="I25"/>
  <c r="H25"/>
  <c r="G25"/>
  <c r="Q51"/>
  <c r="P51"/>
  <c r="O51"/>
  <c r="N51"/>
  <c r="M51"/>
  <c r="L51"/>
  <c r="K51"/>
  <c r="J51"/>
  <c r="I51"/>
  <c r="H51"/>
  <c r="G51"/>
  <c r="Q80"/>
  <c r="P80"/>
  <c r="O80"/>
  <c r="N80"/>
  <c r="M80"/>
  <c r="L80"/>
  <c r="K80"/>
  <c r="J80"/>
  <c r="I80"/>
  <c r="H80"/>
  <c r="G80"/>
  <c r="Q96"/>
  <c r="P96"/>
  <c r="O96"/>
  <c r="N96"/>
  <c r="M96"/>
  <c r="L96"/>
  <c r="K96"/>
  <c r="J96"/>
  <c r="I96"/>
  <c r="H96"/>
  <c r="G96"/>
  <c r="Q39"/>
  <c r="P39"/>
  <c r="O39"/>
  <c r="N39"/>
  <c r="M39"/>
  <c r="L39"/>
  <c r="K39"/>
  <c r="J39"/>
  <c r="I39"/>
  <c r="H39"/>
  <c r="G39"/>
  <c r="Q50"/>
  <c r="P50"/>
  <c r="O50"/>
  <c r="N50"/>
  <c r="M50"/>
  <c r="L50"/>
  <c r="K50"/>
  <c r="J50"/>
  <c r="I50"/>
  <c r="H50"/>
  <c r="G50"/>
  <c r="Q68"/>
  <c r="P68"/>
  <c r="O68"/>
  <c r="N68"/>
  <c r="M68"/>
  <c r="L68"/>
  <c r="K68"/>
  <c r="J68"/>
  <c r="I68"/>
  <c r="H68"/>
  <c r="G68"/>
  <c r="Q74"/>
  <c r="P74"/>
  <c r="O74"/>
  <c r="N74"/>
  <c r="M74"/>
  <c r="L74"/>
  <c r="K74"/>
  <c r="J74"/>
  <c r="I74"/>
  <c r="H74"/>
  <c r="G74"/>
  <c r="Q79"/>
  <c r="P79"/>
  <c r="O79"/>
  <c r="N79"/>
  <c r="M79"/>
  <c r="L79"/>
  <c r="K79"/>
  <c r="J79"/>
  <c r="I79"/>
  <c r="H79"/>
  <c r="G79"/>
  <c r="Q92"/>
  <c r="P92"/>
  <c r="O92"/>
  <c r="N92"/>
  <c r="M92"/>
  <c r="L92"/>
  <c r="K92"/>
  <c r="J92"/>
  <c r="I92"/>
  <c r="H92"/>
  <c r="G92"/>
  <c r="Q78"/>
  <c r="P78"/>
  <c r="O78"/>
  <c r="N78"/>
  <c r="M78"/>
  <c r="L78"/>
  <c r="K78"/>
  <c r="J78"/>
  <c r="I78"/>
  <c r="H78"/>
  <c r="G78"/>
  <c r="Q24"/>
  <c r="P24"/>
  <c r="O24"/>
  <c r="N24"/>
  <c r="M24"/>
  <c r="L24"/>
  <c r="K24"/>
  <c r="J24"/>
  <c r="I24"/>
  <c r="H24"/>
  <c r="G24"/>
  <c r="Q29"/>
  <c r="P29"/>
  <c r="O29"/>
  <c r="N29"/>
  <c r="M29"/>
  <c r="L29"/>
  <c r="K29"/>
  <c r="J29"/>
  <c r="I29"/>
  <c r="H29"/>
  <c r="G29"/>
  <c r="Q72"/>
  <c r="P72"/>
  <c r="O72"/>
  <c r="N72"/>
  <c r="M72"/>
  <c r="L72"/>
  <c r="K72"/>
  <c r="J72"/>
  <c r="I72"/>
  <c r="H72"/>
  <c r="G72"/>
  <c r="Q58"/>
  <c r="P58"/>
  <c r="O58"/>
  <c r="N58"/>
  <c r="M58"/>
  <c r="L58"/>
  <c r="K58"/>
  <c r="J58"/>
  <c r="I58"/>
  <c r="H58"/>
  <c r="G58"/>
  <c r="Q47"/>
  <c r="P47"/>
  <c r="O47"/>
  <c r="N47"/>
  <c r="M47"/>
  <c r="L47"/>
  <c r="K47"/>
  <c r="J47"/>
  <c r="I47"/>
  <c r="H47"/>
  <c r="G47"/>
  <c r="Q46"/>
  <c r="P46"/>
  <c r="O46"/>
  <c r="N46"/>
  <c r="M46"/>
  <c r="L46"/>
  <c r="K46"/>
  <c r="J46"/>
  <c r="I46"/>
  <c r="H46"/>
  <c r="G46"/>
  <c r="Q37"/>
  <c r="P37"/>
  <c r="O37"/>
  <c r="N37"/>
  <c r="M37"/>
  <c r="L37"/>
  <c r="K37"/>
  <c r="J37"/>
  <c r="I37"/>
  <c r="H37"/>
  <c r="G37"/>
  <c r="Q18"/>
  <c r="P18"/>
  <c r="O18"/>
  <c r="N18"/>
  <c r="M18"/>
  <c r="L18"/>
  <c r="K18"/>
  <c r="J18"/>
  <c r="I18"/>
  <c r="H18"/>
  <c r="G18"/>
  <c r="Q23"/>
  <c r="P23"/>
  <c r="O23"/>
  <c r="N23"/>
  <c r="M23"/>
  <c r="L23"/>
  <c r="K23"/>
  <c r="J23"/>
  <c r="I23"/>
  <c r="H23"/>
  <c r="G23"/>
  <c r="Q22"/>
  <c r="P22"/>
  <c r="O22"/>
  <c r="N22"/>
  <c r="M22"/>
  <c r="L22"/>
  <c r="K22"/>
  <c r="J22"/>
  <c r="I22"/>
  <c r="H22"/>
  <c r="G22"/>
  <c r="Q12"/>
  <c r="P12"/>
  <c r="O12"/>
  <c r="N12"/>
  <c r="M12"/>
  <c r="L12"/>
  <c r="K12"/>
  <c r="J12"/>
  <c r="I12"/>
  <c r="H12"/>
  <c r="G12"/>
  <c r="Q9"/>
  <c r="P9"/>
  <c r="O9"/>
  <c r="N9"/>
  <c r="M9"/>
  <c r="L9"/>
  <c r="K9"/>
  <c r="J9"/>
  <c r="I9"/>
  <c r="H9"/>
  <c r="G9"/>
  <c r="Q21"/>
  <c r="P21"/>
  <c r="O21"/>
  <c r="N21"/>
  <c r="M21"/>
  <c r="L21"/>
  <c r="K21"/>
  <c r="J21"/>
  <c r="I21"/>
  <c r="H21"/>
  <c r="G21"/>
  <c r="Q86"/>
  <c r="P86"/>
  <c r="O86"/>
  <c r="N86"/>
  <c r="M86"/>
  <c r="L86"/>
  <c r="K86"/>
  <c r="J86"/>
  <c r="I86"/>
  <c r="H86"/>
  <c r="G86"/>
  <c r="Q17"/>
  <c r="P17"/>
  <c r="O17"/>
  <c r="N17"/>
  <c r="M17"/>
  <c r="L17"/>
  <c r="K17"/>
  <c r="J17"/>
  <c r="I17"/>
  <c r="H17"/>
  <c r="G17"/>
  <c r="Q16"/>
  <c r="P16"/>
  <c r="O16"/>
  <c r="N16"/>
  <c r="M16"/>
  <c r="L16"/>
  <c r="K16"/>
  <c r="J16"/>
  <c r="I16"/>
  <c r="H16"/>
  <c r="G16"/>
  <c r="Q15"/>
  <c r="P15"/>
  <c r="O15"/>
  <c r="N15"/>
  <c r="M15"/>
  <c r="L15"/>
  <c r="K15"/>
  <c r="J15"/>
  <c r="I15"/>
  <c r="H15"/>
  <c r="G15"/>
  <c r="Q20"/>
  <c r="P20"/>
  <c r="O20"/>
  <c r="N20"/>
  <c r="M20"/>
  <c r="L20"/>
  <c r="K20"/>
  <c r="J20"/>
  <c r="I20"/>
  <c r="H20"/>
  <c r="G20"/>
  <c r="Q8"/>
  <c r="P8"/>
  <c r="O8"/>
  <c r="N8"/>
  <c r="M8"/>
  <c r="L8"/>
  <c r="K8"/>
  <c r="J8"/>
  <c r="I8"/>
  <c r="H8"/>
  <c r="G8"/>
  <c r="Q57"/>
  <c r="P57"/>
  <c r="O57"/>
  <c r="N57"/>
  <c r="M57"/>
  <c r="L57"/>
  <c r="K57"/>
  <c r="J57"/>
  <c r="I57"/>
  <c r="H57"/>
  <c r="G57"/>
  <c r="Q36"/>
  <c r="P36"/>
  <c r="O36"/>
  <c r="N36"/>
  <c r="M36"/>
  <c r="L36"/>
  <c r="K36"/>
  <c r="J36"/>
  <c r="I36"/>
  <c r="H36"/>
  <c r="G36"/>
  <c r="Q35"/>
  <c r="P35"/>
  <c r="O35"/>
  <c r="N35"/>
  <c r="M35"/>
  <c r="L35"/>
  <c r="K35"/>
  <c r="J35"/>
  <c r="I35"/>
  <c r="H35"/>
  <c r="G35"/>
  <c r="Q48"/>
  <c r="P48"/>
  <c r="O48"/>
  <c r="N48"/>
  <c r="M48"/>
  <c r="L48"/>
  <c r="K48"/>
  <c r="J48"/>
  <c r="I48"/>
  <c r="H48"/>
  <c r="G48"/>
  <c r="A5" i="3"/>
  <c r="J7" i="17"/>
  <c r="J6"/>
  <c r="J20" i="23"/>
  <c r="G56" i="17"/>
  <c r="I56"/>
  <c r="K56"/>
  <c r="M56"/>
  <c r="O56"/>
  <c r="Q56"/>
  <c r="H53"/>
  <c r="J53"/>
  <c r="L53"/>
  <c r="N53"/>
  <c r="P53"/>
  <c r="H66"/>
  <c r="J66"/>
  <c r="L66"/>
  <c r="N66"/>
  <c r="P66"/>
  <c r="G67"/>
  <c r="I67"/>
  <c r="K67"/>
  <c r="M67"/>
  <c r="O67"/>
  <c r="Q67"/>
  <c r="K6"/>
  <c r="K7"/>
  <c r="L7"/>
  <c r="L6"/>
  <c r="M6"/>
  <c r="M7"/>
  <c r="N7"/>
  <c r="N6"/>
  <c r="O6"/>
  <c r="O7"/>
  <c r="P7"/>
  <c r="P6"/>
  <c r="Q6"/>
  <c r="Q7"/>
  <c r="N10" i="24"/>
  <c r="M10" s="1"/>
  <c r="L10" s="1"/>
  <c r="K10" s="1"/>
  <c r="J10" s="1"/>
  <c r="I10" s="1"/>
  <c r="H10" s="1"/>
  <c r="Q10"/>
  <c r="R10" s="1"/>
</calcChain>
</file>

<file path=xl/sharedStrings.xml><?xml version="1.0" encoding="utf-8"?>
<sst xmlns="http://schemas.openxmlformats.org/spreadsheetml/2006/main" count="648" uniqueCount="482">
  <si>
    <t>HENDERSON COUNTY SCHOOLS</t>
  </si>
  <si>
    <t>HENDERSON,  KENTUCKY</t>
  </si>
  <si>
    <t>CERTIFIED EMPLOYEE SALARY SCHEDULE</t>
  </si>
  <si>
    <t>Years of Experience</t>
  </si>
  <si>
    <t>Rank I</t>
  </si>
  <si>
    <t>Rank II</t>
  </si>
  <si>
    <t>Rank III</t>
  </si>
  <si>
    <t>Masters Degree + 30</t>
  </si>
  <si>
    <t>Masters Degree</t>
  </si>
  <si>
    <t>Bachelors Degree</t>
  </si>
  <si>
    <t>Rank IV</t>
  </si>
  <si>
    <t>Rank V</t>
  </si>
  <si>
    <t>1.</t>
  </si>
  <si>
    <t>2.</t>
  </si>
  <si>
    <t>Rank will be determined on September 15 of each school year, and transcript of credits must be on file in the Central Office before the above date.</t>
  </si>
  <si>
    <t>Rank I - Approved by the State Department of Education.</t>
  </si>
  <si>
    <t>The State of Kentucky provides each certified employee $20,000 in term life insurance.</t>
  </si>
  <si>
    <t>Personnel with an earned doctorate degree from an accredited institution will be paid an additional $1,000 subject to the State Board of Secondary and Elementary Education.</t>
  </si>
  <si>
    <t>Rank IV and Rank V salaries are for all years of experience.</t>
  </si>
  <si>
    <t>Extra services will be determined by the Superintendent and Board of Education and additional compensation will be determined by board policy or action.</t>
  </si>
  <si>
    <t>3.</t>
  </si>
  <si>
    <t>4.</t>
  </si>
  <si>
    <t>5.</t>
  </si>
  <si>
    <t>6.</t>
  </si>
  <si>
    <t>7.</t>
  </si>
  <si>
    <t xml:space="preserve"> </t>
  </si>
  <si>
    <t>CENTRAL OFFICE AND PRINCIPALS</t>
  </si>
  <si>
    <t>EXTRA-SERVICE POSITIONS AND SUPPLEMENTS</t>
  </si>
  <si>
    <t>Position</t>
  </si>
  <si>
    <t>Number of Employees</t>
  </si>
  <si>
    <t>Days</t>
  </si>
  <si>
    <t>Deputy Superintendent</t>
  </si>
  <si>
    <t>Assistant Superintendent</t>
  </si>
  <si>
    <t>Finance Officer</t>
  </si>
  <si>
    <t>Director of Pupil Personnel</t>
  </si>
  <si>
    <t>Directors of Instruction</t>
  </si>
  <si>
    <t>High School Principal</t>
  </si>
  <si>
    <t>High School Assistant Principal</t>
  </si>
  <si>
    <t>Elementary School Principal</t>
  </si>
  <si>
    <t>21 or more full time teachers</t>
  </si>
  <si>
    <t>10 - 20 full time teachers</t>
  </si>
  <si>
    <t>Child Care Centers Coordinator</t>
  </si>
  <si>
    <t>Director of Student Programs</t>
  </si>
  <si>
    <t>Annual Supplement</t>
  </si>
  <si>
    <t>Curriculum Coordinator</t>
  </si>
  <si>
    <t>Minority Ombudsman</t>
  </si>
  <si>
    <t>School Technology Coordinator (STC)</t>
  </si>
  <si>
    <t>Drama Activities Coordinator</t>
  </si>
  <si>
    <t>Journalism Sponsor</t>
  </si>
  <si>
    <t>Band Director</t>
  </si>
  <si>
    <t>Assistant Band Director</t>
  </si>
  <si>
    <t>Assistant Jazz Band Director</t>
  </si>
  <si>
    <t>Choral Director</t>
  </si>
  <si>
    <t>Yearbook Sponsor</t>
  </si>
  <si>
    <t>Head Football Coach</t>
  </si>
  <si>
    <t>Assistant Football Coach</t>
  </si>
  <si>
    <t>Freshman Football Coach</t>
  </si>
  <si>
    <t>Head Basketball Coach - Boys</t>
  </si>
  <si>
    <t>Head Basketball Coach - Girls</t>
  </si>
  <si>
    <t>Assistant Basketball Coach - Boys</t>
  </si>
  <si>
    <t>Assistant Basketball Coach - Girls</t>
  </si>
  <si>
    <t>*</t>
  </si>
  <si>
    <t>Head Volleyball Coach</t>
  </si>
  <si>
    <t>Assistant Volleyball Coach</t>
  </si>
  <si>
    <t>Head Cheerleader Coach</t>
  </si>
  <si>
    <t>Assistant Varsity Cheerleader Coach</t>
  </si>
  <si>
    <t>Assistant Jr. Varsity Cheerleader Coach</t>
  </si>
  <si>
    <t>Assistant Freshman Cheerleader Coach</t>
  </si>
  <si>
    <t>Assistant Cheerleader Coach (Floater)</t>
  </si>
  <si>
    <t>Junior Varsity Colonette Coach</t>
  </si>
  <si>
    <t>Associate Supervisor Extra-Curricular Activities</t>
  </si>
  <si>
    <t>Assistant Athletic Director</t>
  </si>
  <si>
    <t>Assistant Cross Country Coach - Boys</t>
  </si>
  <si>
    <t>Army ROTC Rifle Team</t>
  </si>
  <si>
    <t>Army ROTC Drill</t>
  </si>
  <si>
    <t>Army ROTC Color Guard</t>
  </si>
  <si>
    <t>Army ROTC Adventure Training Activities</t>
  </si>
  <si>
    <t>Assistant Marching Band Director</t>
  </si>
  <si>
    <t>Academic Coordinator</t>
  </si>
  <si>
    <t>Academic Coach</t>
  </si>
  <si>
    <t>Coordinator of Track, 7-12</t>
  </si>
  <si>
    <t>Coordinator of Volleyball</t>
  </si>
  <si>
    <t>Coordinator of Band</t>
  </si>
  <si>
    <t>Marching Band Assistant</t>
  </si>
  <si>
    <t>Coordinator of Choir</t>
  </si>
  <si>
    <t>Choral Assistant</t>
  </si>
  <si>
    <t>Middle School</t>
  </si>
  <si>
    <t>Cluster Leaders</t>
  </si>
  <si>
    <t>Team Leaders</t>
  </si>
  <si>
    <t>KUNA / KYA Coordinator</t>
  </si>
  <si>
    <t>8th Grade Football Coach</t>
  </si>
  <si>
    <t>7th Grade Football Coach</t>
  </si>
  <si>
    <t>8th Grade Basketball Coach - Boys</t>
  </si>
  <si>
    <t>7th Grade Basketball Coach - Boys</t>
  </si>
  <si>
    <t>6th Grade Basketball Coach - Boys</t>
  </si>
  <si>
    <t>8th Grade Basketball Coach - Girls</t>
  </si>
  <si>
    <t>7th Grade Basketball Coach - Girls</t>
  </si>
  <si>
    <t>6th Grade Basketball Coach - Girls</t>
  </si>
  <si>
    <t>Intramural Athletic Director</t>
  </si>
  <si>
    <t>Intersession Director</t>
  </si>
  <si>
    <t>Elementary</t>
  </si>
  <si>
    <t>Assessment Coordinator</t>
  </si>
  <si>
    <t>Grounds Coordinator</t>
  </si>
  <si>
    <t>Gifted Coordinator</t>
  </si>
  <si>
    <t>Grant Writer Coordinator</t>
  </si>
  <si>
    <t>HENDERSON , KENTUCKY</t>
  </si>
  <si>
    <t>SUBSTITUTE TEACHERS PAY SCALE</t>
  </si>
  <si>
    <t>RANK</t>
  </si>
  <si>
    <t>RANK REQUIREMENTS</t>
  </si>
  <si>
    <t>DAILY PAY</t>
  </si>
  <si>
    <t>Master's Degree + 30 hours</t>
  </si>
  <si>
    <t>Master's Degree</t>
  </si>
  <si>
    <t>Bachelor's Degree</t>
  </si>
  <si>
    <t>(with appropriate teaching certificate)</t>
  </si>
  <si>
    <t>96 - 128 Hours of College Credit</t>
  </si>
  <si>
    <t>(without education certificate)</t>
  </si>
  <si>
    <t>64-95 Hours of College Credit</t>
  </si>
  <si>
    <t>Pay Grade</t>
  </si>
  <si>
    <t>Lunchroom Monitors</t>
  </si>
  <si>
    <t>Nurse</t>
  </si>
  <si>
    <t>8.</t>
  </si>
  <si>
    <t>High School</t>
  </si>
  <si>
    <t>Henderson County Board of Education</t>
  </si>
  <si>
    <t xml:space="preserve">Salary Schedules </t>
  </si>
  <si>
    <t>2003-2004 Schedule</t>
  </si>
  <si>
    <t>Change 2005 vs 2004</t>
  </si>
  <si>
    <t>Student Government Sponsor</t>
  </si>
  <si>
    <t>Middle School Principal</t>
  </si>
  <si>
    <t>Middle School Assistant Principal</t>
  </si>
  <si>
    <t>Enrichment Team Salaries</t>
  </si>
  <si>
    <t>Daily Rate</t>
  </si>
  <si>
    <t>1st Half of 2004-05</t>
  </si>
  <si>
    <t>2nd Half of 2004-05</t>
  </si>
  <si>
    <t>Curriculum Specialists</t>
  </si>
  <si>
    <t>Henderson County Schools</t>
  </si>
  <si>
    <t>Years of Service Completed</t>
  </si>
  <si>
    <t>Step Increase % &gt;&gt;</t>
  </si>
  <si>
    <t>NOTE:  If the position is either ungraded or if the employee exceeds the hourly rate for their position and step level, the step increases will not be received.  All classified employees will receive a minimum 1% step increase each year for the first seven years.  All classified employees will receive the general wage increase given each year.</t>
  </si>
  <si>
    <t>Starting</t>
  </si>
  <si>
    <t>Classified Job Descriptions</t>
  </si>
  <si>
    <t>Step Levels and Hourly Rates</t>
  </si>
  <si>
    <t>Job Class</t>
  </si>
  <si>
    <t>Summary Job Class</t>
  </si>
  <si>
    <t>Job Description Name</t>
  </si>
  <si>
    <t>Current Grade</t>
  </si>
  <si>
    <t>Current Job #</t>
  </si>
  <si>
    <t>Start</t>
  </si>
  <si>
    <t>ACCOUNT CLERK II</t>
  </si>
  <si>
    <t>7784</t>
  </si>
  <si>
    <t xml:space="preserve">ACCOUNT CLERK I </t>
  </si>
  <si>
    <t>7789</t>
  </si>
  <si>
    <t>FOOD SERVICE MANAGER -ELEMENTARY</t>
  </si>
  <si>
    <t>7213</t>
  </si>
  <si>
    <t>FOOD SERVICE MANAGER - MS or HS</t>
  </si>
  <si>
    <t>LUNCHROOM MONITOR</t>
  </si>
  <si>
    <t>7312</t>
  </si>
  <si>
    <t>7942</t>
  </si>
  <si>
    <t>7232</t>
  </si>
  <si>
    <t>LEAD FOOD SERVICE ASSISTANT I</t>
  </si>
  <si>
    <t>7943</t>
  </si>
  <si>
    <t>7233</t>
  </si>
  <si>
    <t>FOOD SERVICE ASSISTANT II</t>
  </si>
  <si>
    <t>7313</t>
  </si>
  <si>
    <t>7234</t>
  </si>
  <si>
    <t>FOOD SERVICE ASSISTANT I</t>
  </si>
  <si>
    <t>7314</t>
  </si>
  <si>
    <t>7241</t>
  </si>
  <si>
    <t>COOK/BAKER</t>
  </si>
  <si>
    <t>7783</t>
  </si>
  <si>
    <t>7263</t>
  </si>
  <si>
    <t>SCHOOL NURSE</t>
  </si>
  <si>
    <t>7776</t>
  </si>
  <si>
    <t>7273</t>
  </si>
  <si>
    <t>HEALTH SERVICES ASSISTANT</t>
  </si>
  <si>
    <t>INSTRUCTOR I</t>
  </si>
  <si>
    <t>INSTRUCTOR II</t>
  </si>
  <si>
    <t>7320</t>
  </si>
  <si>
    <t>7316</t>
  </si>
  <si>
    <t>INSTRUCTIONAL ASST-BILINGUAL</t>
  </si>
  <si>
    <t>7318</t>
  </si>
  <si>
    <t>INSTRUCTIONAL ASSISTANT II</t>
  </si>
  <si>
    <t>INSTRUCTIONAL ASSISTANT I</t>
  </si>
  <si>
    <t>7322</t>
  </si>
  <si>
    <t>7326</t>
  </si>
  <si>
    <t>CHILD DEVELOP CENTER ASST SUPR</t>
  </si>
  <si>
    <t>Childcare Supervisor - CCCC Certification</t>
  </si>
  <si>
    <t>7362</t>
  </si>
  <si>
    <t>Childcare Supervisor - CDA Certification</t>
  </si>
  <si>
    <t>7526</t>
  </si>
  <si>
    <t>Childcare Supervisor - Early Childhood Cert.</t>
  </si>
  <si>
    <t>7609</t>
  </si>
  <si>
    <t>Childcare Supervisor - Multiple Full Day Pgms</t>
  </si>
  <si>
    <t>7782</t>
  </si>
  <si>
    <t>7334</t>
  </si>
  <si>
    <t>PROGRAM ASSISTANT I</t>
  </si>
  <si>
    <t>LIBRARY MEDIA CLERK</t>
  </si>
  <si>
    <t>7781</t>
  </si>
  <si>
    <t>7424</t>
  </si>
  <si>
    <t>HVAC TECHNICIAN</t>
  </si>
  <si>
    <t>7791</t>
  </si>
  <si>
    <t>7432</t>
  </si>
  <si>
    <t>MAINTENANCE MANAGER GENERAL</t>
  </si>
  <si>
    <t>7904</t>
  </si>
  <si>
    <t>7442</t>
  </si>
  <si>
    <t>MAINTENANCE TECHNICAN IV</t>
  </si>
  <si>
    <t>7443</t>
  </si>
  <si>
    <t>MAINTENANCE TECHNICIAN III</t>
  </si>
  <si>
    <t>7444</t>
  </si>
  <si>
    <t>MAINTENANCE TECHNICAN II</t>
  </si>
  <si>
    <t>MAINTENANCE TECHNICAN I</t>
  </si>
  <si>
    <t>7476</t>
  </si>
  <si>
    <t>COORDINATOR I</t>
  </si>
  <si>
    <t>7212</t>
  </si>
  <si>
    <t>COMPUTER PROGRAMMER III</t>
  </si>
  <si>
    <t>7523</t>
  </si>
  <si>
    <t>LAN TECHNICIAN</t>
  </si>
  <si>
    <t>COMPUTER MAINTENANCE TECHNICIAN</t>
  </si>
  <si>
    <t>COMPUTER LAB TECHNICIAN</t>
  </si>
  <si>
    <t>7534</t>
  </si>
  <si>
    <t>MICROCOMPUTER SPECIALIST</t>
  </si>
  <si>
    <t>7765</t>
  </si>
  <si>
    <t>CUSTODIAL SERVICES MANAGER</t>
  </si>
  <si>
    <t>7773</t>
  </si>
  <si>
    <t>7605</t>
  </si>
  <si>
    <t>CUSTODIAL SUPERVISOR</t>
  </si>
  <si>
    <t>7779</t>
  </si>
  <si>
    <t>CUSTODIAL SUPERVISOR - 2 to 3 Custodians</t>
  </si>
  <si>
    <t>7775</t>
  </si>
  <si>
    <t>CUSTODIAL SUPERVISOR - 4 to 5 Custodians</t>
  </si>
  <si>
    <t>7777</t>
  </si>
  <si>
    <t>CUSTODIAL SUPERVISOR - Over 5 Custodians</t>
  </si>
  <si>
    <t>CUSTODIAN</t>
  </si>
  <si>
    <t>UTILITY WORKER</t>
  </si>
  <si>
    <t>7761</t>
  </si>
  <si>
    <t>ADMINISTRATIVE SECRETARY II</t>
  </si>
  <si>
    <t>SCHOOL SECRETARY I - HIGH SCHOOL</t>
  </si>
  <si>
    <t>SCHOOL SECRETARY I - ELEMENTARY</t>
  </si>
  <si>
    <t>7164</t>
  </si>
  <si>
    <t>STAFF SUPPORT SECRETARY</t>
  </si>
  <si>
    <t>SCHOOL SECRETARY II- ELEMENTARY</t>
  </si>
  <si>
    <t>7778</t>
  </si>
  <si>
    <t>SCHOOL SECRETARY II-HIGH</t>
  </si>
  <si>
    <t>SCHOOL SECRETARY II- MIDDLE SCHOOL</t>
  </si>
  <si>
    <t>7886</t>
  </si>
  <si>
    <t>CLERICAL ASSISTANT III</t>
  </si>
  <si>
    <t>7933</t>
  </si>
  <si>
    <t>CLERICAL ASSISTANT II</t>
  </si>
  <si>
    <t>CLERICAL ASSISTANT I</t>
  </si>
  <si>
    <t>CLERK</t>
  </si>
  <si>
    <t>SUPPORT SERVICES AIDE</t>
  </si>
  <si>
    <t>7916</t>
  </si>
  <si>
    <t>RECEPTIONIST</t>
  </si>
  <si>
    <t>7824</t>
  </si>
  <si>
    <t>LAW ENFORCEMENT OFFICER</t>
  </si>
  <si>
    <t>MIGRANT RECRUITER</t>
  </si>
  <si>
    <t>TRANSPORTATION AREA ASSISTANT</t>
  </si>
  <si>
    <t>7914</t>
  </si>
  <si>
    <t>7911</t>
  </si>
  <si>
    <t>VEHICLE MAINTENANCE MANAGER</t>
  </si>
  <si>
    <t>LEAD VEHICLE MECHANIC</t>
  </si>
  <si>
    <t>VEHICLE MECHANIC I</t>
  </si>
  <si>
    <t>BUS MONITOR</t>
  </si>
  <si>
    <t>BUS MONITOR-EXCEPTIONAL CHILD</t>
  </si>
  <si>
    <t>KPIP Principal Mentor</t>
  </si>
  <si>
    <t>Hourly Pay</t>
  </si>
  <si>
    <t>Daycare - Instructors</t>
  </si>
  <si>
    <t>Cooks</t>
  </si>
  <si>
    <t>Custodians</t>
  </si>
  <si>
    <t>2005 -2006</t>
  </si>
  <si>
    <r>
      <t xml:space="preserve">Personnel with </t>
    </r>
    <r>
      <rPr>
        <b/>
        <sz val="8"/>
        <rFont val="Arial"/>
        <family val="2"/>
      </rPr>
      <t>National Board Certification</t>
    </r>
    <r>
      <rPr>
        <sz val="8"/>
        <rFont val="Arial"/>
        <family val="2"/>
      </rPr>
      <t xml:space="preserve"> will receive an additional </t>
    </r>
    <r>
      <rPr>
        <b/>
        <sz val="8"/>
        <rFont val="Arial"/>
        <family val="2"/>
      </rPr>
      <t>$2,000 annually</t>
    </r>
    <r>
      <rPr>
        <sz val="8"/>
        <rFont val="Arial"/>
        <family val="2"/>
      </rPr>
      <t>.</t>
    </r>
  </si>
  <si>
    <t>Science Olympiad Coordinator</t>
  </si>
  <si>
    <t>CLASSIFIED SUBSTITUTE PAY SCHEDULE</t>
  </si>
  <si>
    <t>8515</t>
  </si>
  <si>
    <t>COMPUTER TECH with CCNA &amp; CCAI Certification</t>
  </si>
  <si>
    <t>EXECUTIVE ASSISTANT TO SUPERINTENDENT</t>
  </si>
  <si>
    <t>7665</t>
  </si>
  <si>
    <t>CERTIFIED and CLASSIFIED SUBSTITUTES</t>
  </si>
  <si>
    <t>Whenever an assignment of a substitute teacher exceeds (20) school days, the substitute teacher will be paid from the regular teacher's pay scale according to the beginning salary of their respective rank.  To be eligible for this provision, the service must have been continuous within the same position, and the substitute must hold a certificate for the teaching assignment.</t>
  </si>
  <si>
    <t>Secretaries/Bookkeepers</t>
  </si>
  <si>
    <t>Whenever an assignment of a substitute exceeds (20) school days, the substitute will be paid from the regular pay scale according to the beginning salary of the regular pay scale for the respective job classification.  To be eligible for this provision, the service must have been continuous within the same position.</t>
  </si>
  <si>
    <t>7192</t>
  </si>
  <si>
    <t>PAYROLL CLERK II</t>
  </si>
  <si>
    <t>District Wide</t>
  </si>
  <si>
    <t># of Positions</t>
  </si>
  <si>
    <t>Beta Club Sponsor</t>
  </si>
  <si>
    <t>ESS Coordinator</t>
  </si>
  <si>
    <t>Preschool Coordinator</t>
  </si>
  <si>
    <t>ROTC</t>
  </si>
  <si>
    <t xml:space="preserve">BAND  </t>
  </si>
  <si>
    <t>CHOIR</t>
  </si>
  <si>
    <t>ATHLETIC ADMINISTRATION</t>
  </si>
  <si>
    <t>FOOTBALL</t>
  </si>
  <si>
    <t>BASKETBALL</t>
  </si>
  <si>
    <t>BASEBALL / SOFTBALL</t>
  </si>
  <si>
    <t xml:space="preserve">Head Baseball / Softball Coach </t>
  </si>
  <si>
    <t>Assistant Baseball / Softball Coach</t>
  </si>
  <si>
    <t>Baseball Grounds Maintenance</t>
  </si>
  <si>
    <t>TRACK</t>
  </si>
  <si>
    <t>Head Track Coach - Boys &amp; Girls</t>
  </si>
  <si>
    <t>Assistant Track Coach - Boys &amp; Girls</t>
  </si>
  <si>
    <t>Cross Country Coach - Boys &amp; Girls</t>
  </si>
  <si>
    <t>SOCCER</t>
  </si>
  <si>
    <t>Head Soccer Coach - Boys &amp; Girls</t>
  </si>
  <si>
    <t>Assistant Soccer Coach - Boys &amp; Girls</t>
  </si>
  <si>
    <t>GOLF</t>
  </si>
  <si>
    <t>Head Golf Coach - Boys &amp; Girls</t>
  </si>
  <si>
    <t>TENNIS</t>
  </si>
  <si>
    <t>Head Tennis Coach - Boys &amp; Girls</t>
  </si>
  <si>
    <t>VOLLEYBALL</t>
  </si>
  <si>
    <t>SWIMMING &amp; DIVING</t>
  </si>
  <si>
    <t>Swimming Coach - Boys &amp; Girls</t>
  </si>
  <si>
    <t xml:space="preserve">Assistant Swim and Dive Coach </t>
  </si>
  <si>
    <t>CHEERLEADING / DANCE</t>
  </si>
  <si>
    <t>8th Grade Cheerleader Coach</t>
  </si>
  <si>
    <t>7th Grade Cheerleader Coach</t>
  </si>
  <si>
    <t>6th Grade Cheerleader Coach</t>
  </si>
  <si>
    <t>Dance Team Director</t>
  </si>
  <si>
    <t>Assistant Dance Team Director</t>
  </si>
  <si>
    <t>Wage Rates for Other Activities</t>
  </si>
  <si>
    <t>Extended School Services (ESS)</t>
  </si>
  <si>
    <t>Certified Hourly Rate</t>
  </si>
  <si>
    <t>Classified Hourly Rate</t>
  </si>
  <si>
    <t>Training Stipends</t>
  </si>
  <si>
    <t>Summer Maintenance Workers</t>
  </si>
  <si>
    <t>Summer Paint Crew</t>
  </si>
  <si>
    <t>Summer Landscape Team Workers</t>
  </si>
  <si>
    <t>Summer Workers</t>
  </si>
  <si>
    <t>Instructional Assistants</t>
  </si>
  <si>
    <t xml:space="preserve">  Summer Food Service Delivery</t>
  </si>
  <si>
    <t xml:space="preserve">  Summer Food Serivce Cook/Baker</t>
  </si>
  <si>
    <t xml:space="preserve">  Summer Food Service Program Manager</t>
  </si>
  <si>
    <t xml:space="preserve">  Summer Food Service Manager</t>
  </si>
  <si>
    <t>$20.00 per hour</t>
  </si>
  <si>
    <t xml:space="preserve">Conduct 3 Hour Training Class  </t>
  </si>
  <si>
    <t>(1 Hour Preparation + 3 Hours Class Time at $35.00/hour)</t>
  </si>
  <si>
    <t>$140.00 for 3 hour class</t>
  </si>
  <si>
    <t xml:space="preserve">Conduct 6 Hour Training Class  </t>
  </si>
  <si>
    <t>(1 1/2 Hour Preparation + 6 Hours Class Time at $35.00/hour)</t>
  </si>
  <si>
    <t>$262.50 for 6 hour class</t>
  </si>
  <si>
    <t>7504</t>
  </si>
  <si>
    <t>District Webmaster</t>
  </si>
  <si>
    <t xml:space="preserve">Coordinator of Youth Leadership </t>
  </si>
  <si>
    <t>7907</t>
  </si>
  <si>
    <t>Vehicle Oper. Control Analyst</t>
  </si>
  <si>
    <t>7931</t>
  </si>
  <si>
    <t>District Nurse Coordinator</t>
  </si>
  <si>
    <t xml:space="preserve"> Bus Driver Salary Schedules</t>
  </si>
  <si>
    <t xml:space="preserve"> Job Descriptions</t>
  </si>
  <si>
    <t>Regular Daily Bus Routes</t>
  </si>
  <si>
    <t>7941</t>
  </si>
  <si>
    <t>7940</t>
  </si>
  <si>
    <t>Bus Driver - Preschool</t>
  </si>
  <si>
    <t xml:space="preserve">Bus Driver   </t>
  </si>
  <si>
    <t>Additional Driver Wage Rates</t>
  </si>
  <si>
    <t>Vocational Bus Runs</t>
  </si>
  <si>
    <t>Distributive Ed Bus Runs</t>
  </si>
  <si>
    <t>Extra-Curricular Bus Trips</t>
  </si>
  <si>
    <t>Substitute Driver and Monitor Wage Rates</t>
  </si>
  <si>
    <t>Substitute Bus Monitors</t>
  </si>
  <si>
    <t>Substitute Bus Drivers</t>
  </si>
  <si>
    <t>2008 - 2009 Conversion from A,B,C,D Route System</t>
  </si>
  <si>
    <t>The revised wage scale with step level pay rates will be effective July 1, 2008.</t>
  </si>
  <si>
    <t>All drivers/monitors with contracts on July 1, 2008 will be grandfathered in at the greater of their current hourly rate or the above schedule.</t>
  </si>
  <si>
    <t xml:space="preserve">Employees grandfathered in will receive any general wage increases given to all classified employees.  </t>
  </si>
  <si>
    <t>Employees grandfathered in will be placed on the step level based wage schedule when the scheduled rate exceeds their hourly rate.</t>
  </si>
  <si>
    <t>All employees contracted after July 1, 2008 will be paid from the above schedule.</t>
  </si>
  <si>
    <t>HENDERSON COUNTY HIGH SCHOOL CERTIFIED TEACHERS ONLY</t>
  </si>
  <si>
    <t xml:space="preserve">Regular Class Periods </t>
  </si>
  <si>
    <t>$20.00 / Period</t>
  </si>
  <si>
    <t>Block Class Period (90 minutes - currently 4th period)</t>
  </si>
  <si>
    <t>Financial Events Coordinator</t>
  </si>
  <si>
    <t>2008-2009 Hourly Rates</t>
  </si>
  <si>
    <t>8164</t>
  </si>
  <si>
    <t>FINANCIAL EVENTS COORDINATOR</t>
  </si>
  <si>
    <t>Stipend for School Nutrition Association Certification</t>
  </si>
  <si>
    <t>SNA Level 1</t>
  </si>
  <si>
    <t>SNA Level 2</t>
  </si>
  <si>
    <t>SNA Level 3</t>
  </si>
  <si>
    <t>Documentation of certification must be attached to stipend request.</t>
  </si>
  <si>
    <t>District Speech Pathologist Coordinator</t>
  </si>
  <si>
    <t>KY Oral History Coordinator</t>
  </si>
  <si>
    <t>Title I School Liaisons</t>
  </si>
  <si>
    <t>Multi-Cultural Coordinator</t>
  </si>
  <si>
    <t>$30.00 / Block</t>
  </si>
  <si>
    <t>7762</t>
  </si>
  <si>
    <t>ADMINISTRATIVE SECRETARY I</t>
  </si>
  <si>
    <t>7908</t>
  </si>
  <si>
    <t>7887</t>
  </si>
  <si>
    <t>MIGRANT ADVOCATE ASSISTANT</t>
  </si>
  <si>
    <t>Evening Credit Recovery School Coordinator</t>
  </si>
  <si>
    <t>Head Psychologist</t>
  </si>
  <si>
    <t>Network Reps (3-Math, 3-Language Arts)</t>
  </si>
  <si>
    <t>7548</t>
  </si>
  <si>
    <t>DATA ENTRY ASSISTANT</t>
  </si>
  <si>
    <t>DISPATCHER</t>
  </si>
  <si>
    <t>VEHICLE MAINTENANCE ASSISTANT</t>
  </si>
  <si>
    <t>7607</t>
  </si>
  <si>
    <t>LEAD CUSTODIAN</t>
  </si>
  <si>
    <t>7447</t>
  </si>
  <si>
    <t>MAINTENANCE WORKER II</t>
  </si>
  <si>
    <t>7342</t>
  </si>
  <si>
    <t>SCHOOL/HOME/COMMUNITY LIAISON</t>
  </si>
  <si>
    <t>7491</t>
  </si>
  <si>
    <t>7490</t>
  </si>
  <si>
    <t>7661</t>
  </si>
  <si>
    <t>HR/PERSONNEL ASSISTANT</t>
  </si>
  <si>
    <t>7466</t>
  </si>
  <si>
    <t>SCHOOL FOOD SERVICE DIRECTOR I</t>
  </si>
  <si>
    <t>EMPLOYEE BENEFITS SPECIALIST</t>
  </si>
  <si>
    <t>Schedule for 2011 - 2012</t>
  </si>
  <si>
    <t>III</t>
  </si>
  <si>
    <t>II</t>
  </si>
  <si>
    <t>I</t>
  </si>
  <si>
    <t>The above salary schedule is based on a school year of 186 days.</t>
  </si>
  <si>
    <t>for  2011-2012 School Year</t>
  </si>
  <si>
    <t>2011-2012 Extra Service Positions and Supplements</t>
  </si>
  <si>
    <t>Schedule for 2011-2012</t>
  </si>
  <si>
    <t>Annual 184 Days</t>
  </si>
  <si>
    <t xml:space="preserve">2011-2012 Classified Salary Schedule by Pay Grade </t>
  </si>
  <si>
    <t>FRYSC COORDINATOR III</t>
  </si>
  <si>
    <t>FRYSC COORDINATOR IV</t>
  </si>
  <si>
    <t>7335</t>
  </si>
  <si>
    <t>PROGRAM ASSISTANT II</t>
  </si>
  <si>
    <t>7460</t>
  </si>
  <si>
    <t>SCHOOL ADMINISTRATIVE MANAGER</t>
  </si>
  <si>
    <t>BUS DRIVER TRAINING COORDINATOR</t>
  </si>
  <si>
    <t>TECHNICIAN SUPPORT MANAGER</t>
  </si>
  <si>
    <t>Bus Monitor - Preschool</t>
  </si>
  <si>
    <t>School Writing Team Leader</t>
  </si>
  <si>
    <r>
      <t xml:space="preserve">Attend Training Class - </t>
    </r>
    <r>
      <rPr>
        <i/>
        <sz val="10"/>
        <color rgb="FFFF0000"/>
        <rFont val="Arial"/>
        <family val="2"/>
      </rPr>
      <t>6 hours</t>
    </r>
    <r>
      <rPr>
        <sz val="10"/>
        <rFont val="Arial"/>
        <family val="2"/>
      </rPr>
      <t xml:space="preserve"> </t>
    </r>
    <r>
      <rPr>
        <i/>
        <sz val="10"/>
        <rFont val="Arial"/>
        <family val="2"/>
      </rPr>
      <t>(must be approved in advance)</t>
    </r>
  </si>
  <si>
    <t xml:space="preserve">If the high school is unable to obtain a  substitute for a certified teacher's absence, the school may use existing certified teachers to fill in during their planning periods and will be paid as shown below.  The teacher being paid must certify that the time claimed for substitute pay will be added to their work hours at the end of the school day.  </t>
  </si>
  <si>
    <t>GRANT PROGRAM DIRECTOR - MASTER'S DEGREE</t>
  </si>
  <si>
    <t>BACHELOR'S DEGREE (ADDT'L PER HOUR)</t>
  </si>
  <si>
    <t>7915</t>
  </si>
  <si>
    <t>VEHICLE MECHANIC II</t>
  </si>
  <si>
    <t>7163</t>
  </si>
  <si>
    <t>ACCOUNT CLERK III</t>
  </si>
  <si>
    <t>FUNDING SERVICES SPECIALIST</t>
  </si>
  <si>
    <t>7437</t>
  </si>
  <si>
    <t>PREVENTIVE MAINTENANCE TECHNICIAN - HVAC</t>
  </si>
  <si>
    <t>7431</t>
  </si>
  <si>
    <t>MAINTENANCE MANAGER - ELECTRONICS</t>
  </si>
  <si>
    <t>GRANT PROGRAM DIRECTOR - ASSOC/BA DEGREE</t>
  </si>
  <si>
    <t>2011-2012 Classified Salary Schedules by Job Classification</t>
  </si>
  <si>
    <t>Multiple</t>
  </si>
  <si>
    <t xml:space="preserve">REGISTRAR </t>
  </si>
  <si>
    <t>7183</t>
  </si>
  <si>
    <t>Bus Monitor - Special Needs</t>
  </si>
  <si>
    <t>CTE</t>
  </si>
  <si>
    <t>Automotive</t>
  </si>
  <si>
    <t>Carpentry</t>
  </si>
  <si>
    <t>Machine Tool &amp; Die</t>
  </si>
  <si>
    <t>Welding</t>
  </si>
  <si>
    <t>Bank</t>
  </si>
  <si>
    <t>Family Consumer Science</t>
  </si>
  <si>
    <t>Health Sciences</t>
  </si>
  <si>
    <t>Information Technology</t>
  </si>
  <si>
    <t>Marketing</t>
  </si>
  <si>
    <t>Visual Communication</t>
  </si>
  <si>
    <t>TEDS/Perkins Coordinator</t>
  </si>
  <si>
    <t>Computer Applications</t>
  </si>
  <si>
    <t>Summer School Program</t>
  </si>
  <si>
    <t xml:space="preserve">  Certified Teachers</t>
  </si>
  <si>
    <t xml:space="preserve">  Summer School Supervision</t>
  </si>
  <si>
    <t xml:space="preserve">  Summer School Classified Aides</t>
  </si>
  <si>
    <t xml:space="preserve">  Bus Drivers</t>
  </si>
  <si>
    <t xml:space="preserve">Student Workers </t>
  </si>
  <si>
    <t>7863</t>
  </si>
  <si>
    <t>ATTENDANCE DATA TECHNICIAN</t>
  </si>
  <si>
    <t>External Professional Licensure</t>
  </si>
  <si>
    <t>7291</t>
  </si>
  <si>
    <t>OCCUPATIONAL THERAPIST</t>
  </si>
  <si>
    <t>PHYSICAL THERAPIST</t>
  </si>
  <si>
    <t>Level</t>
  </si>
  <si>
    <t>A</t>
  </si>
  <si>
    <t>B</t>
  </si>
  <si>
    <t>C</t>
  </si>
  <si>
    <t>Annual Salary</t>
  </si>
  <si>
    <t>7293</t>
  </si>
  <si>
    <t>SPEECH LANGUAGE ASST</t>
  </si>
  <si>
    <t>Eff 7/1/11</t>
  </si>
  <si>
    <t>BA</t>
  </si>
</sst>
</file>

<file path=xl/styles.xml><?xml version="1.0" encoding="utf-8"?>
<styleSheet xmlns="http://schemas.openxmlformats.org/spreadsheetml/2006/main">
  <numFmts count="1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
    <numFmt numFmtId="167" formatCode="0_);\(0\)"/>
    <numFmt numFmtId="168" formatCode="#,##0.0_);\(#,##0.0\)"/>
  </numFmts>
  <fonts count="32">
    <font>
      <sz val="10"/>
      <name val="Arial"/>
    </font>
    <font>
      <sz val="10"/>
      <name val="Arial"/>
      <family val="2"/>
    </font>
    <font>
      <b/>
      <sz val="12"/>
      <name val="Arial"/>
      <family val="2"/>
    </font>
    <font>
      <b/>
      <sz val="10"/>
      <name val="Arial"/>
      <family val="2"/>
    </font>
    <font>
      <b/>
      <sz val="14"/>
      <name val="Arial"/>
      <family val="2"/>
    </font>
    <font>
      <sz val="8"/>
      <name val="Arial"/>
      <family val="2"/>
    </font>
    <font>
      <sz val="10"/>
      <name val="Arial"/>
      <family val="2"/>
    </font>
    <font>
      <u/>
      <sz val="10"/>
      <name val="Arial"/>
      <family val="2"/>
    </font>
    <font>
      <i/>
      <sz val="10"/>
      <name val="Arial"/>
      <family val="2"/>
    </font>
    <font>
      <sz val="12"/>
      <name val="Arial"/>
      <family val="2"/>
    </font>
    <font>
      <b/>
      <sz val="8"/>
      <name val="Arial"/>
      <family val="2"/>
    </font>
    <font>
      <b/>
      <sz val="28"/>
      <name val="Arial"/>
      <family val="2"/>
    </font>
    <font>
      <b/>
      <i/>
      <sz val="12"/>
      <name val="Arial"/>
      <family val="2"/>
    </font>
    <font>
      <b/>
      <sz val="12"/>
      <color indexed="8"/>
      <name val="Arial"/>
      <family val="2"/>
    </font>
    <font>
      <sz val="10"/>
      <color indexed="8"/>
      <name val="Arial"/>
      <family val="2"/>
    </font>
    <font>
      <b/>
      <i/>
      <sz val="10"/>
      <name val="Arial"/>
      <family val="2"/>
    </font>
    <font>
      <b/>
      <i/>
      <sz val="9"/>
      <name val="Arial"/>
      <family val="2"/>
    </font>
    <font>
      <sz val="8"/>
      <color indexed="8"/>
      <name val="Arial"/>
      <family val="2"/>
    </font>
    <font>
      <sz val="9.9499999999999993"/>
      <color indexed="8"/>
      <name val="Arial"/>
      <family val="2"/>
    </font>
    <font>
      <b/>
      <u/>
      <sz val="14"/>
      <name val="Arial"/>
      <family val="2"/>
    </font>
    <font>
      <sz val="12"/>
      <name val="Arial"/>
      <family val="2"/>
    </font>
    <font>
      <b/>
      <sz val="16"/>
      <color indexed="8"/>
      <name val="Arial"/>
      <family val="2"/>
    </font>
    <font>
      <b/>
      <sz val="11"/>
      <name val="Arial"/>
      <family val="2"/>
    </font>
    <font>
      <sz val="11"/>
      <name val="Arial"/>
      <family val="2"/>
    </font>
    <font>
      <b/>
      <sz val="10"/>
      <color indexed="8"/>
      <name val="Arial"/>
      <family val="2"/>
    </font>
    <font>
      <b/>
      <sz val="8.5"/>
      <color indexed="8"/>
      <name val="Arial"/>
      <family val="2"/>
    </font>
    <font>
      <b/>
      <sz val="9"/>
      <name val="Arial"/>
      <family val="2"/>
    </font>
    <font>
      <sz val="8"/>
      <name val="Arial"/>
      <family val="2"/>
    </font>
    <font>
      <b/>
      <sz val="18"/>
      <color indexed="8"/>
      <name val="Arial"/>
      <family val="2"/>
    </font>
    <font>
      <i/>
      <sz val="8"/>
      <name val="Arial"/>
      <family val="2"/>
    </font>
    <font>
      <i/>
      <sz val="10"/>
      <color rgb="FFFF0000"/>
      <name val="Arial"/>
      <family val="2"/>
    </font>
    <font>
      <b/>
      <sz val="16"/>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2">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17">
    <xf numFmtId="0" fontId="0" fillId="0" borderId="0" xfId="0"/>
    <xf numFmtId="0" fontId="0" fillId="0" borderId="0" xfId="0" applyAlignment="1">
      <alignment horizontal="center"/>
    </xf>
    <xf numFmtId="5" fontId="0" fillId="0" borderId="0" xfId="2" applyNumberFormat="1" applyFont="1" applyAlignment="1">
      <alignment horizontal="center"/>
    </xf>
    <xf numFmtId="0" fontId="0" fillId="0" borderId="0" xfId="0" quotePrefix="1" applyAlignment="1">
      <alignment horizontal="center" vertical="top"/>
    </xf>
    <xf numFmtId="0" fontId="0" fillId="0" borderId="0" xfId="0" applyBorder="1"/>
    <xf numFmtId="49" fontId="0" fillId="0" borderId="0" xfId="0" applyNumberFormat="1" applyBorder="1" applyAlignment="1">
      <alignment horizontal="center" vertical="top"/>
    </xf>
    <xf numFmtId="37" fontId="0" fillId="0" borderId="1" xfId="2" applyNumberFormat="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0" fillId="0" borderId="4" xfId="2" applyNumberFormat="1" applyFont="1" applyBorder="1" applyAlignment="1">
      <alignment horizontal="center"/>
    </xf>
    <xf numFmtId="3" fontId="0" fillId="0" borderId="5" xfId="2" applyNumberFormat="1" applyFont="1" applyBorder="1" applyAlignment="1">
      <alignment horizontal="center"/>
    </xf>
    <xf numFmtId="3" fontId="0" fillId="0" borderId="6" xfId="2" applyNumberFormat="1" applyFont="1" applyBorder="1" applyAlignment="1">
      <alignment horizontal="center"/>
    </xf>
    <xf numFmtId="5" fontId="0" fillId="0" borderId="0" xfId="2" applyNumberFormat="1" applyFont="1" applyAlignment="1">
      <alignment horizontal="left" vertical="top" wrapText="1"/>
    </xf>
    <xf numFmtId="0" fontId="0" fillId="0" borderId="0" xfId="0" applyAlignment="1">
      <alignment vertical="center"/>
    </xf>
    <xf numFmtId="0" fontId="0" fillId="0" borderId="7" xfId="0" applyBorder="1"/>
    <xf numFmtId="0" fontId="0" fillId="0" borderId="8" xfId="0" applyBorder="1"/>
    <xf numFmtId="0" fontId="0" fillId="0" borderId="8" xfId="0" applyBorder="1" applyAlignment="1">
      <alignment horizontal="center" vertical="center"/>
    </xf>
    <xf numFmtId="0" fontId="0" fillId="0" borderId="9" xfId="0" applyBorder="1"/>
    <xf numFmtId="0" fontId="3" fillId="0" borderId="0" xfId="0" applyFont="1" applyAlignment="1">
      <alignment horizontal="center"/>
    </xf>
    <xf numFmtId="0" fontId="4" fillId="0" borderId="0" xfId="0" applyFont="1" applyFill="1" applyBorder="1" applyAlignment="1">
      <alignment horizontal="center" vertical="center"/>
    </xf>
    <xf numFmtId="0" fontId="8"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center"/>
    </xf>
    <xf numFmtId="0" fontId="0" fillId="0" borderId="2" xfId="0" applyBorder="1"/>
    <xf numFmtId="0" fontId="0" fillId="0" borderId="15" xfId="0" applyBorder="1"/>
    <xf numFmtId="0" fontId="0" fillId="0" borderId="16" xfId="0" applyBorder="1"/>
    <xf numFmtId="166" fontId="0" fillId="0" borderId="0" xfId="3" applyNumberFormat="1" applyFont="1"/>
    <xf numFmtId="3" fontId="0" fillId="0" borderId="11" xfId="2" applyNumberFormat="1"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3" fontId="0" fillId="0" borderId="20" xfId="2" applyNumberFormat="1" applyFont="1" applyBorder="1" applyAlignment="1">
      <alignment horizontal="center"/>
    </xf>
    <xf numFmtId="37" fontId="0" fillId="0" borderId="21" xfId="2" applyNumberFormat="1" applyFont="1" applyBorder="1" applyAlignment="1">
      <alignment horizontal="center"/>
    </xf>
    <xf numFmtId="3" fontId="0" fillId="0" borderId="16" xfId="2" applyNumberFormat="1" applyFont="1" applyBorder="1" applyAlignment="1">
      <alignment horizontal="center"/>
    </xf>
    <xf numFmtId="37" fontId="0" fillId="0" borderId="22" xfId="2" applyNumberFormat="1" applyFont="1" applyBorder="1" applyAlignment="1">
      <alignment horizontal="center"/>
    </xf>
    <xf numFmtId="3" fontId="0" fillId="0" borderId="3" xfId="2" applyNumberFormat="1" applyFont="1" applyBorder="1" applyAlignment="1">
      <alignment horizontal="center"/>
    </xf>
    <xf numFmtId="37" fontId="0" fillId="0" borderId="23" xfId="2" applyNumberFormat="1" applyFont="1" applyBorder="1" applyAlignment="1">
      <alignment horizontal="center"/>
    </xf>
    <xf numFmtId="5" fontId="0" fillId="0" borderId="17" xfId="2" applyNumberFormat="1" applyFont="1" applyBorder="1" applyAlignment="1">
      <alignment horizontal="center"/>
    </xf>
    <xf numFmtId="5" fontId="0" fillId="0" borderId="0" xfId="2" applyNumberFormat="1" applyFont="1" applyBorder="1" applyAlignment="1">
      <alignment horizontal="center"/>
    </xf>
    <xf numFmtId="5" fontId="0" fillId="0" borderId="19" xfId="2" applyNumberFormat="1" applyFont="1" applyBorder="1" applyAlignment="1">
      <alignment horizontal="center"/>
    </xf>
    <xf numFmtId="37" fontId="0" fillId="0" borderId="24" xfId="2" applyNumberFormat="1" applyFont="1" applyBorder="1" applyAlignment="1">
      <alignment horizontal="center"/>
    </xf>
    <xf numFmtId="5" fontId="0" fillId="0" borderId="25" xfId="2" applyNumberFormat="1" applyFont="1" applyBorder="1" applyAlignment="1">
      <alignment horizontal="center"/>
    </xf>
    <xf numFmtId="37" fontId="0" fillId="0" borderId="26" xfId="2" applyNumberFormat="1" applyFont="1" applyBorder="1" applyAlignment="1">
      <alignment horizontal="center"/>
    </xf>
    <xf numFmtId="37" fontId="0" fillId="0" borderId="27" xfId="2" applyNumberFormat="1" applyFont="1" applyBorder="1" applyAlignment="1">
      <alignment horizontal="center"/>
    </xf>
    <xf numFmtId="5" fontId="0" fillId="0" borderId="28" xfId="2" applyNumberFormat="1" applyFont="1" applyBorder="1" applyAlignment="1">
      <alignment horizontal="center"/>
    </xf>
    <xf numFmtId="0" fontId="0" fillId="0" borderId="29" xfId="0" applyBorder="1" applyAlignment="1">
      <alignment horizontal="justify" vertical="center"/>
    </xf>
    <xf numFmtId="0" fontId="0" fillId="0" borderId="30" xfId="0" applyBorder="1" applyAlignment="1">
      <alignment vertical="center"/>
    </xf>
    <xf numFmtId="0" fontId="11" fillId="0" borderId="0" xfId="0" applyFont="1" applyAlignment="1">
      <alignment horizontal="center"/>
    </xf>
    <xf numFmtId="0" fontId="12" fillId="0" borderId="0" xfId="0" applyFont="1" applyAlignment="1">
      <alignment horizontal="center"/>
    </xf>
    <xf numFmtId="0" fontId="3" fillId="0" borderId="31" xfId="0" applyFont="1" applyBorder="1" applyAlignment="1">
      <alignment horizontal="center" vertical="center" wrapText="1"/>
    </xf>
    <xf numFmtId="0" fontId="0" fillId="0" borderId="16" xfId="0" applyBorder="1" applyAlignment="1">
      <alignment horizontal="center"/>
    </xf>
    <xf numFmtId="0" fontId="4" fillId="0" borderId="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3" fontId="0" fillId="0" borderId="10" xfId="2" applyNumberFormat="1" applyFont="1" applyBorder="1" applyAlignment="1">
      <alignment horizontal="center"/>
    </xf>
    <xf numFmtId="5" fontId="0" fillId="0" borderId="33" xfId="2" applyNumberFormat="1" applyFont="1" applyBorder="1" applyAlignment="1">
      <alignment horizontal="center"/>
    </xf>
    <xf numFmtId="5" fontId="0" fillId="0" borderId="34" xfId="2" applyNumberFormat="1" applyFont="1" applyBorder="1" applyAlignment="1">
      <alignment horizontal="center"/>
    </xf>
    <xf numFmtId="3" fontId="0" fillId="0" borderId="35" xfId="2" applyNumberFormat="1" applyFont="1" applyBorder="1" applyAlignment="1">
      <alignment horizontal="center"/>
    </xf>
    <xf numFmtId="5" fontId="0" fillId="0" borderId="27" xfId="2" applyNumberFormat="1" applyFont="1" applyBorder="1" applyAlignment="1">
      <alignment horizontal="center"/>
    </xf>
    <xf numFmtId="3" fontId="0" fillId="0" borderId="0" xfId="2" applyNumberFormat="1" applyFont="1" applyBorder="1" applyAlignment="1">
      <alignment horizontal="center"/>
    </xf>
    <xf numFmtId="37" fontId="0" fillId="0" borderId="0" xfId="2" applyNumberFormat="1" applyFont="1" applyBorder="1" applyAlignment="1">
      <alignment horizontal="center"/>
    </xf>
    <xf numFmtId="0" fontId="0" fillId="0" borderId="36" xfId="0" applyBorder="1"/>
    <xf numFmtId="3" fontId="3" fillId="2" borderId="11" xfId="2" applyNumberFormat="1" applyFont="1" applyFill="1" applyBorder="1" applyAlignment="1">
      <alignment horizontal="center"/>
    </xf>
    <xf numFmtId="5" fontId="3" fillId="2" borderId="11" xfId="2" applyNumberFormat="1" applyFont="1" applyFill="1" applyBorder="1" applyAlignment="1">
      <alignment horizontal="center"/>
    </xf>
    <xf numFmtId="5" fontId="3" fillId="2" borderId="22" xfId="2" applyNumberFormat="1" applyFont="1" applyFill="1" applyBorder="1" applyAlignment="1">
      <alignment horizontal="center"/>
    </xf>
    <xf numFmtId="7" fontId="3" fillId="2" borderId="35" xfId="2" applyNumberFormat="1" applyFont="1" applyFill="1" applyBorder="1" applyAlignment="1">
      <alignment horizontal="center"/>
    </xf>
    <xf numFmtId="7" fontId="3" fillId="2" borderId="37" xfId="2" applyNumberFormat="1" applyFont="1" applyFill="1" applyBorder="1" applyAlignment="1">
      <alignment horizontal="center"/>
    </xf>
    <xf numFmtId="0" fontId="6" fillId="0" borderId="2" xfId="0" applyFont="1" applyFill="1" applyBorder="1"/>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9" fillId="0" borderId="0" xfId="0" applyFont="1"/>
    <xf numFmtId="0" fontId="0" fillId="0" borderId="41" xfId="0" applyBorder="1" applyAlignment="1">
      <alignment horizontal="center"/>
    </xf>
    <xf numFmtId="5" fontId="0" fillId="0" borderId="10" xfId="2" applyNumberFormat="1" applyFont="1" applyBorder="1" applyAlignment="1">
      <alignment horizontal="center"/>
    </xf>
    <xf numFmtId="5" fontId="0" fillId="0" borderId="42" xfId="2" applyNumberFormat="1" applyFont="1" applyBorder="1" applyAlignment="1">
      <alignment horizontal="center"/>
    </xf>
    <xf numFmtId="0" fontId="0" fillId="0" borderId="15" xfId="0" applyBorder="1" applyAlignment="1">
      <alignment horizontal="center"/>
    </xf>
    <xf numFmtId="5" fontId="0" fillId="0" borderId="35" xfId="2" applyNumberFormat="1" applyFont="1" applyBorder="1" applyAlignment="1">
      <alignment horizontal="center"/>
    </xf>
    <xf numFmtId="5" fontId="0" fillId="0" borderId="37" xfId="2" applyNumberFormat="1" applyFont="1" applyBorder="1" applyAlignment="1">
      <alignment horizontal="center"/>
    </xf>
    <xf numFmtId="165" fontId="0" fillId="0" borderId="0" xfId="3" applyNumberFormat="1" applyFont="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64" fontId="0" fillId="0" borderId="11"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35" xfId="0" applyNumberFormat="1" applyBorder="1" applyAlignment="1">
      <alignment horizontal="center" vertical="center"/>
    </xf>
    <xf numFmtId="164" fontId="0" fillId="0" borderId="37" xfId="0" applyNumberFormat="1" applyBorder="1" applyAlignment="1">
      <alignment horizontal="center" vertical="center"/>
    </xf>
    <xf numFmtId="0" fontId="3" fillId="2" borderId="11" xfId="0" applyFont="1" applyFill="1" applyBorder="1" applyAlignment="1">
      <alignment vertical="center"/>
    </xf>
    <xf numFmtId="165" fontId="3" fillId="2" borderId="11" xfId="3" applyNumberFormat="1" applyFont="1" applyFill="1" applyBorder="1" applyAlignment="1">
      <alignment horizontal="center" vertical="center"/>
    </xf>
    <xf numFmtId="165" fontId="3" fillId="2" borderId="22" xfId="3" applyNumberFormat="1" applyFont="1" applyFill="1" applyBorder="1" applyAlignment="1">
      <alignment horizontal="center" vertical="center"/>
    </xf>
    <xf numFmtId="167" fontId="14" fillId="0" borderId="16" xfId="0" applyNumberFormat="1" applyFont="1" applyBorder="1" applyAlignment="1">
      <alignment horizontal="center" vertical="center"/>
    </xf>
    <xf numFmtId="0" fontId="17" fillId="0" borderId="43" xfId="0" applyFont="1" applyBorder="1" applyAlignment="1">
      <alignment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167" fontId="14" fillId="0" borderId="2" xfId="0" applyNumberFormat="1" applyFont="1" applyBorder="1" applyAlignment="1">
      <alignment horizontal="center" vertical="center"/>
    </xf>
    <xf numFmtId="0" fontId="17" fillId="0" borderId="22" xfId="0" applyFont="1" applyBorder="1" applyAlignment="1">
      <alignment vertical="center"/>
    </xf>
    <xf numFmtId="0" fontId="18" fillId="0" borderId="46" xfId="0" applyFont="1" applyBorder="1" applyAlignment="1">
      <alignment horizontal="center" vertical="center"/>
    </xf>
    <xf numFmtId="0" fontId="18" fillId="0" borderId="24" xfId="0" applyFont="1" applyBorder="1" applyAlignment="1">
      <alignment horizontal="center" vertical="center"/>
    </xf>
    <xf numFmtId="39" fontId="0" fillId="0" borderId="2" xfId="0" applyNumberFormat="1" applyFill="1" applyBorder="1" applyAlignment="1" applyProtection="1">
      <alignment horizontal="center" vertical="center"/>
    </xf>
    <xf numFmtId="39" fontId="0" fillId="0" borderId="11" xfId="0" applyNumberFormat="1" applyFill="1" applyBorder="1" applyAlignment="1" applyProtection="1">
      <alignment horizontal="center" vertical="center"/>
    </xf>
    <xf numFmtId="39" fontId="0" fillId="0" borderId="22" xfId="0" applyNumberFormat="1" applyFill="1" applyBorder="1" applyAlignment="1" applyProtection="1">
      <alignment horizontal="center" vertical="center"/>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48" xfId="0" applyFont="1" applyBorder="1" applyAlignment="1">
      <alignment horizontal="center"/>
    </xf>
    <xf numFmtId="0" fontId="3" fillId="0" borderId="48" xfId="0" applyFont="1" applyBorder="1" applyAlignment="1">
      <alignment horizontal="center" vertical="center"/>
    </xf>
    <xf numFmtId="0" fontId="3" fillId="0" borderId="49" xfId="0" applyFont="1" applyBorder="1" applyAlignment="1">
      <alignment horizontal="center"/>
    </xf>
    <xf numFmtId="37" fontId="0" fillId="0" borderId="11" xfId="0" applyNumberFormat="1" applyBorder="1" applyAlignment="1">
      <alignment horizontal="center" vertical="center"/>
    </xf>
    <xf numFmtId="0" fontId="0" fillId="0" borderId="41" xfId="0" applyBorder="1" applyAlignment="1">
      <alignment vertical="center"/>
    </xf>
    <xf numFmtId="37" fontId="0" fillId="0" borderId="10" xfId="0" applyNumberFormat="1" applyBorder="1" applyAlignment="1">
      <alignment horizontal="center" vertical="center"/>
    </xf>
    <xf numFmtId="37" fontId="0" fillId="0" borderId="42" xfId="0" applyNumberFormat="1" applyBorder="1" applyAlignment="1">
      <alignment horizontal="center" vertical="center"/>
    </xf>
    <xf numFmtId="0" fontId="0" fillId="0" borderId="2" xfId="0" applyBorder="1" applyAlignment="1">
      <alignment vertical="center"/>
    </xf>
    <xf numFmtId="37" fontId="0" fillId="0" borderId="22" xfId="0" applyNumberFormat="1" applyBorder="1" applyAlignment="1">
      <alignment horizontal="center" vertical="center"/>
    </xf>
    <xf numFmtId="0" fontId="7" fillId="0" borderId="2" xfId="0" applyFont="1" applyBorder="1" applyAlignment="1">
      <alignment vertical="center"/>
    </xf>
    <xf numFmtId="0" fontId="0" fillId="0" borderId="15" xfId="0" applyBorder="1" applyAlignment="1">
      <alignment vertical="center"/>
    </xf>
    <xf numFmtId="0" fontId="0" fillId="0" borderId="35" xfId="0" applyBorder="1" applyAlignment="1">
      <alignment horizontal="center" vertical="center"/>
    </xf>
    <xf numFmtId="37" fontId="0" fillId="0" borderId="35" xfId="0" applyNumberFormat="1" applyBorder="1" applyAlignment="1">
      <alignment horizontal="center" vertical="center"/>
    </xf>
    <xf numFmtId="37" fontId="0" fillId="0" borderId="37" xfId="0" applyNumberFormat="1" applyBorder="1" applyAlignment="1">
      <alignment horizontal="center" vertical="center"/>
    </xf>
    <xf numFmtId="49" fontId="14" fillId="0" borderId="2" xfId="0" quotePrefix="1"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5" fontId="0" fillId="0" borderId="5" xfId="2" applyNumberFormat="1" applyFont="1" applyBorder="1" applyAlignment="1">
      <alignment horizontal="center"/>
    </xf>
    <xf numFmtId="3" fontId="3" fillId="0" borderId="5" xfId="2" applyNumberFormat="1" applyFont="1" applyBorder="1" applyAlignment="1">
      <alignment horizontal="center"/>
    </xf>
    <xf numFmtId="0" fontId="3" fillId="0" borderId="0" xfId="0" applyFont="1" applyAlignment="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vertical="center"/>
    </xf>
    <xf numFmtId="8" fontId="3" fillId="0" borderId="54" xfId="0" applyNumberFormat="1" applyFont="1" applyBorder="1" applyAlignment="1">
      <alignment horizontal="center" vertical="center"/>
    </xf>
    <xf numFmtId="0" fontId="0" fillId="0" borderId="55" xfId="0" applyBorder="1" applyAlignment="1">
      <alignment horizontal="center" vertical="center"/>
    </xf>
    <xf numFmtId="8" fontId="3" fillId="0" borderId="56" xfId="0" applyNumberFormat="1" applyFont="1" applyBorder="1" applyAlignment="1">
      <alignment horizontal="center" vertical="center"/>
    </xf>
    <xf numFmtId="8" fontId="3" fillId="0" borderId="57" xfId="0" applyNumberFormat="1" applyFont="1" applyBorder="1" applyAlignment="1">
      <alignment horizontal="center" vertical="center"/>
    </xf>
    <xf numFmtId="0" fontId="3" fillId="0" borderId="58" xfId="0" applyFont="1" applyBorder="1" applyAlignment="1">
      <alignment horizontal="center" vertical="center"/>
    </xf>
    <xf numFmtId="8" fontId="3" fillId="0" borderId="59" xfId="0" applyNumberFormat="1" applyFont="1" applyBorder="1" applyAlignment="1">
      <alignment horizontal="center" vertical="center"/>
    </xf>
    <xf numFmtId="0" fontId="0" fillId="0" borderId="60" xfId="0" applyBorder="1" applyAlignment="1">
      <alignment horizontal="center" vertical="center"/>
    </xf>
    <xf numFmtId="8" fontId="3" fillId="0" borderId="61" xfId="0" applyNumberFormat="1" applyFont="1" applyBorder="1" applyAlignment="1">
      <alignment horizontal="center" vertical="center"/>
    </xf>
    <xf numFmtId="0" fontId="0" fillId="0" borderId="0" xfId="0" applyAlignment="1">
      <alignment horizontal="left" vertical="center" wrapText="1"/>
    </xf>
    <xf numFmtId="0" fontId="19" fillId="0" borderId="62" xfId="0" applyFont="1" applyBorder="1" applyAlignment="1">
      <alignment horizontal="center" vertical="center"/>
    </xf>
    <xf numFmtId="164" fontId="20" fillId="0" borderId="54" xfId="0" applyNumberFormat="1" applyFont="1" applyBorder="1" applyAlignment="1">
      <alignment horizontal="center" vertical="center"/>
    </xf>
    <xf numFmtId="164" fontId="0" fillId="0" borderId="0" xfId="0" applyNumberFormat="1" applyAlignment="1">
      <alignment vertical="center"/>
    </xf>
    <xf numFmtId="164" fontId="20" fillId="0" borderId="56" xfId="0" applyNumberFormat="1" applyFont="1" applyBorder="1" applyAlignment="1">
      <alignment horizontal="center" vertical="center"/>
    </xf>
    <xf numFmtId="164" fontId="20" fillId="0" borderId="63" xfId="0" applyNumberFormat="1" applyFont="1" applyBorder="1" applyAlignment="1">
      <alignment horizontal="center" vertical="center"/>
    </xf>
    <xf numFmtId="167" fontId="14" fillId="0" borderId="0" xfId="0" applyNumberFormat="1" applyFont="1" applyFill="1" applyBorder="1" applyAlignment="1" applyProtection="1">
      <alignment horizontal="center" vertical="center"/>
    </xf>
    <xf numFmtId="0" fontId="24" fillId="0" borderId="64" xfId="0" applyNumberFormat="1" applyFont="1" applyFill="1" applyBorder="1" applyAlignment="1" applyProtection="1">
      <alignment horizontal="center" vertical="center" wrapText="1"/>
    </xf>
    <xf numFmtId="0" fontId="24" fillId="0" borderId="65" xfId="0" applyNumberFormat="1" applyFont="1" applyFill="1" applyBorder="1" applyAlignment="1" applyProtection="1">
      <alignment horizontal="center" vertical="center" wrapText="1"/>
    </xf>
    <xf numFmtId="0" fontId="25" fillId="0" borderId="38" xfId="0" applyNumberFormat="1" applyFont="1" applyFill="1" applyBorder="1" applyAlignment="1" applyProtection="1">
      <alignment horizontal="center" vertical="center" wrapText="1"/>
    </xf>
    <xf numFmtId="0" fontId="24" fillId="0" borderId="66" xfId="0" applyNumberFormat="1" applyFont="1" applyFill="1" applyBorder="1" applyAlignment="1" applyProtection="1">
      <alignment horizontal="center" vertical="center" wrapText="1"/>
    </xf>
    <xf numFmtId="0" fontId="24" fillId="0" borderId="67" xfId="0" applyNumberFormat="1" applyFont="1" applyFill="1" applyBorder="1" applyAlignment="1" applyProtection="1">
      <alignment horizontal="center" vertical="center" wrapText="1"/>
    </xf>
    <xf numFmtId="0" fontId="24" fillId="0" borderId="38" xfId="0" applyNumberFormat="1" applyFont="1" applyFill="1" applyBorder="1" applyAlignment="1" applyProtection="1">
      <alignment horizontal="center" vertical="center" wrapText="1"/>
    </xf>
    <xf numFmtId="0" fontId="24" fillId="0" borderId="64" xfId="0" applyNumberFormat="1" applyFont="1" applyFill="1" applyBorder="1" applyAlignment="1" applyProtection="1">
      <alignment horizontal="center" vertical="center"/>
    </xf>
    <xf numFmtId="0" fontId="24" fillId="0" borderId="68" xfId="0" applyNumberFormat="1" applyFont="1" applyFill="1" applyBorder="1" applyAlignment="1" applyProtection="1">
      <alignment horizontal="center" vertical="center"/>
    </xf>
    <xf numFmtId="0" fontId="24" fillId="0" borderId="66" xfId="0" applyNumberFormat="1" applyFont="1" applyFill="1" applyBorder="1" applyAlignment="1" applyProtection="1">
      <alignment horizontal="center" vertical="center"/>
    </xf>
    <xf numFmtId="49" fontId="14" fillId="0" borderId="36" xfId="0" applyNumberFormat="1" applyFont="1" applyBorder="1" applyAlignment="1">
      <alignment horizontal="center" vertical="center"/>
    </xf>
    <xf numFmtId="167" fontId="14" fillId="0" borderId="36" xfId="0" applyNumberFormat="1" applyFont="1" applyBorder="1" applyAlignment="1">
      <alignment horizontal="center" vertical="center"/>
    </xf>
    <xf numFmtId="0" fontId="17" fillId="0" borderId="70" xfId="0" applyFont="1" applyBorder="1" applyAlignment="1">
      <alignment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3" fillId="2" borderId="12" xfId="0" applyFont="1" applyFill="1" applyBorder="1" applyAlignment="1">
      <alignment vertical="center"/>
    </xf>
    <xf numFmtId="165" fontId="3" fillId="2" borderId="12" xfId="3" applyNumberFormat="1" applyFont="1" applyFill="1" applyBorder="1" applyAlignment="1">
      <alignment horizontal="center" vertical="center"/>
    </xf>
    <xf numFmtId="165" fontId="3" fillId="2" borderId="70" xfId="3" applyNumberFormat="1" applyFont="1" applyFill="1" applyBorder="1" applyAlignment="1">
      <alignment horizontal="center" vertical="center"/>
    </xf>
    <xf numFmtId="164" fontId="0" fillId="0" borderId="10" xfId="0" applyNumberFormat="1" applyBorder="1" applyAlignment="1">
      <alignment horizontal="center" vertical="center"/>
    </xf>
    <xf numFmtId="164" fontId="0" fillId="0" borderId="42" xfId="0" applyNumberFormat="1" applyBorder="1" applyAlignment="1">
      <alignment horizontal="center" vertical="center"/>
    </xf>
    <xf numFmtId="0" fontId="3" fillId="0" borderId="0" xfId="0" applyFont="1" applyBorder="1" applyAlignment="1">
      <alignment horizontal="center"/>
    </xf>
    <xf numFmtId="0" fontId="26" fillId="0" borderId="50"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74" xfId="0" applyFont="1" applyFill="1" applyBorder="1" applyAlignment="1">
      <alignment horizontal="center" vertical="center" wrapText="1"/>
    </xf>
    <xf numFmtId="0" fontId="0" fillId="0" borderId="41" xfId="0" applyBorder="1"/>
    <xf numFmtId="0" fontId="3" fillId="0" borderId="8" xfId="0" applyFont="1" applyBorder="1" applyAlignment="1">
      <alignment horizontal="center"/>
    </xf>
    <xf numFmtId="37" fontId="0" fillId="0" borderId="41" xfId="0" applyNumberFormat="1" applyBorder="1" applyAlignment="1">
      <alignment horizontal="center"/>
    </xf>
    <xf numFmtId="37" fontId="0" fillId="0" borderId="42" xfId="0" applyNumberFormat="1" applyBorder="1" applyAlignment="1">
      <alignment horizontal="center"/>
    </xf>
    <xf numFmtId="37" fontId="0" fillId="0" borderId="16" xfId="0" applyNumberFormat="1" applyBorder="1" applyAlignment="1">
      <alignment horizontal="center"/>
    </xf>
    <xf numFmtId="37" fontId="0" fillId="0" borderId="43" xfId="0" applyNumberFormat="1" applyBorder="1" applyAlignment="1">
      <alignment horizontal="center"/>
    </xf>
    <xf numFmtId="37" fontId="0" fillId="0" borderId="2" xfId="0" applyNumberFormat="1" applyBorder="1" applyAlignment="1">
      <alignment horizontal="center"/>
    </xf>
    <xf numFmtId="37" fontId="0" fillId="0" borderId="22" xfId="0" applyNumberFormat="1" applyBorder="1" applyAlignment="1">
      <alignment horizontal="center"/>
    </xf>
    <xf numFmtId="37" fontId="6" fillId="0" borderId="2" xfId="0" applyNumberFormat="1" applyFont="1" applyFill="1" applyBorder="1" applyAlignment="1">
      <alignment horizontal="center"/>
    </xf>
    <xf numFmtId="37" fontId="6" fillId="0" borderId="22" xfId="0" applyNumberFormat="1" applyFont="1" applyFill="1" applyBorder="1" applyAlignment="1">
      <alignment horizontal="center"/>
    </xf>
    <xf numFmtId="0" fontId="3" fillId="0" borderId="27" xfId="0" applyFont="1" applyBorder="1" applyAlignment="1">
      <alignment horizontal="center"/>
    </xf>
    <xf numFmtId="0" fontId="3" fillId="0" borderId="16" xfId="0" applyFont="1" applyBorder="1" applyAlignment="1">
      <alignment horizontal="center"/>
    </xf>
    <xf numFmtId="37" fontId="0" fillId="0" borderId="15" xfId="0" applyNumberFormat="1" applyBorder="1" applyAlignment="1">
      <alignment horizontal="center"/>
    </xf>
    <xf numFmtId="37" fontId="0" fillId="0" borderId="37" xfId="0" applyNumberFormat="1" applyBorder="1" applyAlignment="1">
      <alignment horizontal="center"/>
    </xf>
    <xf numFmtId="0" fontId="3" fillId="2" borderId="64" xfId="0" applyFont="1" applyFill="1" applyBorder="1" applyAlignment="1">
      <alignment horizontal="center"/>
    </xf>
    <xf numFmtId="0" fontId="3" fillId="2" borderId="75" xfId="0" applyFont="1" applyFill="1" applyBorder="1" applyAlignment="1">
      <alignment horizontal="center"/>
    </xf>
    <xf numFmtId="37" fontId="0" fillId="2" borderId="64" xfId="0" applyNumberFormat="1" applyFill="1" applyBorder="1" applyAlignment="1">
      <alignment horizontal="center"/>
    </xf>
    <xf numFmtId="37" fontId="0" fillId="2" borderId="66" xfId="0" applyNumberFormat="1" applyFill="1" applyBorder="1" applyAlignment="1">
      <alignment horizontal="center"/>
    </xf>
    <xf numFmtId="37" fontId="6" fillId="2" borderId="64" xfId="0" applyNumberFormat="1" applyFont="1" applyFill="1" applyBorder="1" applyAlignment="1">
      <alignment horizontal="center"/>
    </xf>
    <xf numFmtId="37" fontId="6" fillId="2" borderId="66" xfId="0" applyNumberFormat="1" applyFont="1" applyFill="1" applyBorder="1" applyAlignment="1">
      <alignment horizontal="center"/>
    </xf>
    <xf numFmtId="37" fontId="3" fillId="0" borderId="16" xfId="0" applyNumberFormat="1" applyFont="1" applyBorder="1" applyAlignment="1">
      <alignment horizontal="center"/>
    </xf>
    <xf numFmtId="37" fontId="3" fillId="0" borderId="43" xfId="0" applyNumberFormat="1" applyFont="1" applyBorder="1" applyAlignment="1">
      <alignment horizontal="center"/>
    </xf>
    <xf numFmtId="37" fontId="0" fillId="2" borderId="66" xfId="1" applyNumberFormat="1" applyFont="1" applyFill="1" applyBorder="1" applyAlignment="1">
      <alignment horizontal="center"/>
    </xf>
    <xf numFmtId="0" fontId="3" fillId="0" borderId="76" xfId="0" applyFont="1" applyBorder="1" applyAlignment="1">
      <alignment horizontal="center"/>
    </xf>
    <xf numFmtId="0" fontId="3" fillId="0" borderId="36" xfId="0" applyFont="1" applyBorder="1" applyAlignment="1">
      <alignment horizontal="center"/>
    </xf>
    <xf numFmtId="37" fontId="3" fillId="0" borderId="2" xfId="0" applyNumberFormat="1" applyFont="1" applyBorder="1" applyAlignment="1">
      <alignment horizontal="center"/>
    </xf>
    <xf numFmtId="37" fontId="3" fillId="0" borderId="22" xfId="0" applyNumberFormat="1" applyFont="1" applyBorder="1" applyAlignment="1">
      <alignment horizontal="center"/>
    </xf>
    <xf numFmtId="0" fontId="0" fillId="0" borderId="36" xfId="0" applyBorder="1" applyAlignment="1">
      <alignment horizontal="center"/>
    </xf>
    <xf numFmtId="37" fontId="3" fillId="2" borderId="64" xfId="0" applyNumberFormat="1" applyFont="1" applyFill="1" applyBorder="1" applyAlignment="1">
      <alignment horizontal="center"/>
    </xf>
    <xf numFmtId="37" fontId="3" fillId="2" borderId="66" xfId="0" applyNumberFormat="1" applyFont="1" applyFill="1" applyBorder="1" applyAlignment="1">
      <alignment horizontal="center"/>
    </xf>
    <xf numFmtId="0" fontId="3" fillId="0" borderId="2" xfId="0" applyFont="1" applyBorder="1" applyAlignment="1">
      <alignment horizontal="center"/>
    </xf>
    <xf numFmtId="37" fontId="3" fillId="0" borderId="76" xfId="0" applyNumberFormat="1" applyFont="1" applyBorder="1" applyAlignment="1">
      <alignment horizontal="center"/>
    </xf>
    <xf numFmtId="37" fontId="3" fillId="0" borderId="49" xfId="0" applyNumberFormat="1" applyFont="1" applyBorder="1" applyAlignment="1">
      <alignment horizontal="center"/>
    </xf>
    <xf numFmtId="37" fontId="0" fillId="0" borderId="76" xfId="0" applyNumberFormat="1" applyBorder="1" applyAlignment="1">
      <alignment horizontal="center"/>
    </xf>
    <xf numFmtId="37" fontId="0" fillId="0" borderId="49" xfId="0" applyNumberFormat="1" applyBorder="1" applyAlignment="1">
      <alignment horizontal="center"/>
    </xf>
    <xf numFmtId="0" fontId="0" fillId="0" borderId="41" xfId="0" applyFill="1" applyBorder="1"/>
    <xf numFmtId="0" fontId="3" fillId="0" borderId="8" xfId="0" applyFont="1" applyFill="1" applyBorder="1" applyAlignment="1">
      <alignment horizontal="center"/>
    </xf>
    <xf numFmtId="0" fontId="0" fillId="0" borderId="41" xfId="0" applyFill="1" applyBorder="1" applyAlignment="1">
      <alignment horizontal="center"/>
    </xf>
    <xf numFmtId="37" fontId="0" fillId="0" borderId="41" xfId="0" applyNumberFormat="1" applyFill="1" applyBorder="1" applyAlignment="1">
      <alignment horizontal="center"/>
    </xf>
    <xf numFmtId="37" fontId="0" fillId="0" borderId="42" xfId="0" applyNumberFormat="1" applyFill="1" applyBorder="1" applyAlignment="1">
      <alignment horizontal="center"/>
    </xf>
    <xf numFmtId="0" fontId="0" fillId="0" borderId="76" xfId="0" applyBorder="1"/>
    <xf numFmtId="0" fontId="0" fillId="0" borderId="76" xfId="0" applyBorder="1" applyAlignment="1">
      <alignment horizontal="center"/>
    </xf>
    <xf numFmtId="0" fontId="9" fillId="0" borderId="0" xfId="0" applyFont="1" applyAlignment="1">
      <alignment vertical="center"/>
    </xf>
    <xf numFmtId="164" fontId="2" fillId="0" borderId="0" xfId="0" applyNumberFormat="1" applyFont="1" applyAlignment="1">
      <alignment vertical="center"/>
    </xf>
    <xf numFmtId="3" fontId="3" fillId="0" borderId="43" xfId="2" applyNumberFormat="1" applyFont="1" applyBorder="1" applyAlignment="1">
      <alignment horizontal="center"/>
    </xf>
    <xf numFmtId="7" fontId="3" fillId="0" borderId="77" xfId="2" applyNumberFormat="1" applyFont="1" applyBorder="1" applyAlignment="1">
      <alignment horizontal="center"/>
    </xf>
    <xf numFmtId="7" fontId="3" fillId="0" borderId="78" xfId="2" applyNumberFormat="1" applyFont="1" applyBorder="1" applyAlignment="1">
      <alignment horizontal="center"/>
    </xf>
    <xf numFmtId="0" fontId="3" fillId="2" borderId="36" xfId="0" applyFont="1" applyFill="1" applyBorder="1" applyAlignment="1">
      <alignment vertical="center"/>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49" fontId="14" fillId="0" borderId="41" xfId="0" applyNumberFormat="1" applyFont="1" applyBorder="1" applyAlignment="1">
      <alignment horizontal="center" vertical="center"/>
    </xf>
    <xf numFmtId="39" fontId="0" fillId="0" borderId="10" xfId="0" applyNumberFormat="1" applyFill="1" applyBorder="1" applyAlignment="1" applyProtection="1">
      <alignment horizontal="center" vertical="center"/>
    </xf>
    <xf numFmtId="39" fontId="0" fillId="0" borderId="42" xfId="0" applyNumberFormat="1" applyFill="1" applyBorder="1" applyAlignment="1" applyProtection="1">
      <alignment horizontal="center" vertical="center"/>
    </xf>
    <xf numFmtId="0" fontId="0" fillId="0" borderId="1" xfId="0" applyBorder="1" applyAlignment="1">
      <alignment vertical="center"/>
    </xf>
    <xf numFmtId="0" fontId="0" fillId="0" borderId="46" xfId="0" applyBorder="1" applyAlignment="1">
      <alignment vertical="center"/>
    </xf>
    <xf numFmtId="0" fontId="0" fillId="0" borderId="0" xfId="0" applyAlignment="1">
      <alignment horizontal="left" vertical="center"/>
    </xf>
    <xf numFmtId="39" fontId="0" fillId="0" borderId="11" xfId="0" applyNumberFormat="1" applyBorder="1" applyAlignment="1">
      <alignment horizontal="center" vertical="center"/>
    </xf>
    <xf numFmtId="0" fontId="14" fillId="0" borderId="11" xfId="0" applyFont="1" applyBorder="1" applyAlignment="1">
      <alignment horizontal="center" vertical="center"/>
    </xf>
    <xf numFmtId="167" fontId="14" fillId="0" borderId="11" xfId="0" applyNumberFormat="1" applyFont="1" applyBorder="1" applyAlignment="1">
      <alignment horizontal="center" vertical="center"/>
    </xf>
    <xf numFmtId="0" fontId="17" fillId="0" borderId="11" xfId="0" applyFont="1" applyBorder="1" applyAlignment="1">
      <alignment vertical="center"/>
    </xf>
    <xf numFmtId="0" fontId="18" fillId="0" borderId="11" xfId="0" applyFont="1" applyBorder="1" applyAlignment="1">
      <alignment horizontal="center" vertical="center"/>
    </xf>
    <xf numFmtId="0" fontId="14" fillId="0" borderId="10" xfId="0" applyFont="1" applyBorder="1" applyAlignment="1">
      <alignment horizontal="center" vertical="center"/>
    </xf>
    <xf numFmtId="167" fontId="14" fillId="0" borderId="10" xfId="0" applyNumberFormat="1" applyFont="1" applyBorder="1" applyAlignment="1">
      <alignment horizontal="center" vertical="center"/>
    </xf>
    <xf numFmtId="0" fontId="17" fillId="0" borderId="10" xfId="0" applyFont="1" applyBorder="1" applyAlignment="1">
      <alignment vertical="center"/>
    </xf>
    <xf numFmtId="0" fontId="18" fillId="0" borderId="10" xfId="0" applyFont="1"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168" fontId="0" fillId="0" borderId="41" xfId="0" applyNumberFormat="1" applyBorder="1" applyAlignment="1">
      <alignment horizontal="center"/>
    </xf>
    <xf numFmtId="0" fontId="0" fillId="0" borderId="42" xfId="0" applyBorder="1" applyAlignment="1">
      <alignment horizontal="center" vertical="center" wrapText="1"/>
    </xf>
    <xf numFmtId="0" fontId="0" fillId="0" borderId="37" xfId="0" applyBorder="1" applyAlignment="1">
      <alignment horizontal="center" vertical="center" wrapText="1"/>
    </xf>
    <xf numFmtId="7" fontId="0" fillId="0" borderId="0" xfId="0" applyNumberFormat="1"/>
    <xf numFmtId="3" fontId="0" fillId="0" borderId="13" xfId="2" applyNumberFormat="1" applyFont="1" applyFill="1" applyBorder="1" applyAlignment="1">
      <alignment horizontal="center"/>
    </xf>
    <xf numFmtId="0" fontId="15" fillId="0" borderId="11" xfId="0" applyFont="1" applyBorder="1" applyAlignment="1">
      <alignment horizontal="center" vertical="center"/>
    </xf>
    <xf numFmtId="37" fontId="15" fillId="0" borderId="2" xfId="0" applyNumberFormat="1" applyFont="1" applyBorder="1" applyAlignment="1">
      <alignment horizontal="center"/>
    </xf>
    <xf numFmtId="37" fontId="15" fillId="0" borderId="22" xfId="0" applyNumberFormat="1" applyFont="1" applyBorder="1" applyAlignment="1">
      <alignment horizontal="center"/>
    </xf>
    <xf numFmtId="37" fontId="6" fillId="0" borderId="2" xfId="0" applyNumberFormat="1" applyFont="1" applyBorder="1" applyAlignment="1">
      <alignment horizontal="center"/>
    </xf>
    <xf numFmtId="37" fontId="6" fillId="0" borderId="22" xfId="0" applyNumberFormat="1" applyFont="1" applyBorder="1" applyAlignment="1">
      <alignment horizontal="center"/>
    </xf>
    <xf numFmtId="37" fontId="6" fillId="0" borderId="16" xfId="0" applyNumberFormat="1" applyFont="1" applyBorder="1" applyAlignment="1">
      <alignment horizontal="center"/>
    </xf>
    <xf numFmtId="37" fontId="6" fillId="0" borderId="43" xfId="0" applyNumberFormat="1" applyFont="1" applyBorder="1" applyAlignment="1">
      <alignment horizontal="center"/>
    </xf>
    <xf numFmtId="37" fontId="6" fillId="0" borderId="43" xfId="1" applyNumberFormat="1" applyFont="1" applyBorder="1" applyAlignment="1">
      <alignment horizontal="center"/>
    </xf>
    <xf numFmtId="37" fontId="6" fillId="0" borderId="22" xfId="1" applyNumberFormat="1" applyFont="1" applyBorder="1" applyAlignment="1">
      <alignment horizontal="center"/>
    </xf>
    <xf numFmtId="8" fontId="0" fillId="0" borderId="0" xfId="0" applyNumberFormat="1" applyAlignment="1">
      <alignment vertical="center"/>
    </xf>
    <xf numFmtId="0" fontId="9" fillId="0" borderId="41" xfId="0" applyFont="1" applyBorder="1" applyAlignment="1">
      <alignment horizontal="left" vertical="center" indent="1"/>
    </xf>
    <xf numFmtId="164" fontId="9" fillId="0" borderId="42" xfId="0" applyNumberFormat="1" applyFont="1" applyBorder="1" applyAlignment="1">
      <alignment horizontal="center" vertical="center"/>
    </xf>
    <xf numFmtId="0" fontId="9" fillId="0" borderId="2" xfId="0" applyFont="1" applyBorder="1" applyAlignment="1">
      <alignment horizontal="left" vertical="center" indent="1"/>
    </xf>
    <xf numFmtId="164" fontId="9" fillId="0" borderId="22" xfId="0" applyNumberFormat="1" applyFont="1" applyBorder="1" applyAlignment="1">
      <alignment horizontal="center" vertical="center"/>
    </xf>
    <xf numFmtId="0" fontId="9" fillId="0" borderId="15" xfId="0" applyFont="1" applyBorder="1" applyAlignment="1">
      <alignment horizontal="left" vertical="center" indent="1"/>
    </xf>
    <xf numFmtId="164" fontId="9" fillId="0" borderId="37" xfId="0" applyNumberFormat="1" applyFont="1" applyBorder="1" applyAlignment="1">
      <alignment horizontal="center" vertical="center"/>
    </xf>
    <xf numFmtId="0" fontId="9" fillId="0" borderId="2" xfId="0" applyFont="1" applyBorder="1" applyAlignment="1">
      <alignment vertical="center"/>
    </xf>
    <xf numFmtId="0" fontId="9" fillId="0" borderId="66" xfId="0" applyFont="1" applyBorder="1" applyAlignment="1">
      <alignment horizontal="center" vertical="center"/>
    </xf>
    <xf numFmtId="0" fontId="6" fillId="0" borderId="41" xfId="0" applyFont="1" applyBorder="1" applyAlignment="1">
      <alignment horizontal="left" vertical="center"/>
    </xf>
    <xf numFmtId="0" fontId="29" fillId="0" borderId="15" xfId="0" applyFont="1" applyBorder="1" applyAlignment="1">
      <alignment horizontal="left" vertical="center" indent="1"/>
    </xf>
    <xf numFmtId="3" fontId="0" fillId="0" borderId="0" xfId="0" applyNumberFormat="1"/>
    <xf numFmtId="0" fontId="15" fillId="0" borderId="16" xfId="0" applyFont="1" applyBorder="1" applyAlignment="1">
      <alignment horizontal="center"/>
    </xf>
    <xf numFmtId="0" fontId="6" fillId="0" borderId="2" xfId="0" applyFont="1" applyBorder="1" applyAlignment="1">
      <alignment vertical="center"/>
    </xf>
    <xf numFmtId="0" fontId="6" fillId="0" borderId="11" xfId="0" applyFont="1" applyBorder="1" applyAlignment="1">
      <alignment horizontal="center" vertical="center"/>
    </xf>
    <xf numFmtId="37" fontId="6" fillId="0" borderId="11" xfId="0" applyNumberFormat="1" applyFont="1" applyBorder="1" applyAlignment="1">
      <alignment horizontal="center" vertical="center"/>
    </xf>
    <xf numFmtId="37" fontId="6" fillId="0" borderId="22" xfId="0" applyNumberFormat="1" applyFont="1" applyBorder="1" applyAlignment="1">
      <alignment horizontal="center" vertical="center"/>
    </xf>
    <xf numFmtId="0" fontId="6" fillId="0" borderId="2" xfId="0" applyFont="1" applyBorder="1" applyAlignment="1">
      <alignment horizontal="left" vertical="center" indent="2"/>
    </xf>
    <xf numFmtId="0" fontId="6" fillId="0" borderId="2" xfId="0" applyFont="1" applyBorder="1"/>
    <xf numFmtId="37" fontId="6" fillId="0" borderId="15" xfId="0" applyNumberFormat="1" applyFont="1" applyBorder="1" applyAlignment="1">
      <alignment horizontal="center"/>
    </xf>
    <xf numFmtId="37" fontId="6" fillId="0" borderId="37" xfId="0" applyNumberFormat="1" applyFont="1" applyBorder="1" applyAlignment="1">
      <alignment horizontal="center"/>
    </xf>
    <xf numFmtId="0" fontId="6" fillId="0" borderId="16" xfId="0" applyFont="1" applyBorder="1"/>
    <xf numFmtId="0" fontId="6" fillId="0" borderId="76" xfId="0" applyFont="1" applyBorder="1"/>
    <xf numFmtId="0" fontId="6" fillId="0" borderId="36" xfId="0" applyFont="1" applyBorder="1"/>
    <xf numFmtId="37" fontId="6" fillId="0" borderId="41" xfId="0" applyNumberFormat="1" applyFont="1" applyBorder="1" applyAlignment="1">
      <alignment horizontal="center"/>
    </xf>
    <xf numFmtId="37" fontId="6" fillId="0" borderId="42" xfId="0" applyNumberFormat="1" applyFont="1" applyBorder="1" applyAlignment="1">
      <alignment horizontal="center"/>
    </xf>
    <xf numFmtId="0" fontId="3" fillId="0" borderId="84" xfId="0" applyFont="1" applyBorder="1" applyAlignment="1">
      <alignment horizontal="center"/>
    </xf>
    <xf numFmtId="37" fontId="0" fillId="0" borderId="5" xfId="2" applyNumberFormat="1" applyFont="1" applyBorder="1" applyAlignment="1">
      <alignment horizontal="center"/>
    </xf>
    <xf numFmtId="0" fontId="6" fillId="0" borderId="0" xfId="0" applyFont="1" applyAlignment="1">
      <alignment horizontal="center"/>
    </xf>
    <xf numFmtId="37" fontId="1" fillId="0" borderId="16" xfId="0" applyNumberFormat="1" applyFont="1" applyBorder="1" applyAlignment="1">
      <alignment horizontal="center"/>
    </xf>
    <xf numFmtId="37" fontId="1" fillId="0" borderId="43" xfId="0" applyNumberFormat="1" applyFont="1" applyBorder="1" applyAlignment="1">
      <alignment horizontal="center"/>
    </xf>
    <xf numFmtId="37" fontId="1" fillId="0" borderId="2" xfId="0" applyNumberFormat="1" applyFont="1" applyBorder="1" applyAlignment="1">
      <alignment horizontal="center"/>
    </xf>
    <xf numFmtId="37" fontId="1" fillId="0" borderId="22" xfId="0" applyNumberFormat="1" applyFont="1" applyBorder="1" applyAlignment="1">
      <alignment horizontal="center"/>
    </xf>
    <xf numFmtId="37" fontId="1" fillId="0" borderId="2" xfId="0" applyNumberFormat="1" applyFont="1" applyFill="1" applyBorder="1" applyAlignment="1">
      <alignment horizontal="center"/>
    </xf>
    <xf numFmtId="37" fontId="1" fillId="0" borderId="22" xfId="1" applyNumberFormat="1" applyFont="1" applyBorder="1" applyAlignment="1">
      <alignment horizontal="center"/>
    </xf>
    <xf numFmtId="37" fontId="1" fillId="0" borderId="15" xfId="0" applyNumberFormat="1" applyFont="1" applyBorder="1" applyAlignment="1">
      <alignment horizontal="center"/>
    </xf>
    <xf numFmtId="37" fontId="1" fillId="0" borderId="37" xfId="0" applyNumberFormat="1" applyFont="1" applyBorder="1" applyAlignment="1">
      <alignment horizontal="center"/>
    </xf>
    <xf numFmtId="37" fontId="1" fillId="0" borderId="76" xfId="0" applyNumberFormat="1" applyFont="1" applyBorder="1" applyAlignment="1">
      <alignment horizontal="center"/>
    </xf>
    <xf numFmtId="37" fontId="1" fillId="0" borderId="49" xfId="0" applyNumberFormat="1" applyFont="1" applyBorder="1" applyAlignment="1">
      <alignment horizontal="center"/>
    </xf>
    <xf numFmtId="37" fontId="1" fillId="0" borderId="41" xfId="0" applyNumberFormat="1" applyFont="1" applyFill="1" applyBorder="1" applyAlignment="1">
      <alignment horizontal="center"/>
    </xf>
    <xf numFmtId="37" fontId="1" fillId="0" borderId="42" xfId="0" applyNumberFormat="1" applyFont="1" applyFill="1" applyBorder="1" applyAlignment="1">
      <alignment horizontal="center"/>
    </xf>
    <xf numFmtId="0" fontId="1" fillId="0" borderId="64" xfId="0" applyFont="1" applyBorder="1" applyAlignment="1">
      <alignment vertical="center"/>
    </xf>
    <xf numFmtId="39" fontId="0" fillId="0" borderId="36" xfId="0" applyNumberFormat="1" applyFill="1" applyBorder="1" applyAlignment="1" applyProtection="1">
      <alignment horizontal="center" vertical="center"/>
    </xf>
    <xf numFmtId="39" fontId="0" fillId="0" borderId="12" xfId="0" applyNumberFormat="1" applyFill="1" applyBorder="1" applyAlignment="1" applyProtection="1">
      <alignment horizontal="center" vertical="center"/>
    </xf>
    <xf numFmtId="39" fontId="0" fillId="0" borderId="70" xfId="0" applyNumberFormat="1" applyFill="1" applyBorder="1" applyAlignment="1" applyProtection="1">
      <alignment horizontal="center" vertical="center"/>
    </xf>
    <xf numFmtId="39" fontId="0" fillId="0" borderId="76" xfId="0" applyNumberFormat="1" applyFill="1" applyBorder="1" applyAlignment="1" applyProtection="1">
      <alignment horizontal="center" vertical="center"/>
    </xf>
    <xf numFmtId="39" fontId="0" fillId="0" borderId="48" xfId="0" applyNumberFormat="1" applyFill="1" applyBorder="1" applyAlignment="1" applyProtection="1">
      <alignment horizontal="center" vertical="center"/>
    </xf>
    <xf numFmtId="39" fontId="0" fillId="0" borderId="49" xfId="0" applyNumberFormat="1" applyFill="1" applyBorder="1" applyAlignment="1" applyProtection="1">
      <alignment horizontal="center" vertical="center"/>
    </xf>
    <xf numFmtId="0" fontId="14" fillId="0" borderId="43" xfId="0" applyFont="1" applyBorder="1" applyAlignment="1">
      <alignment horizontal="center" vertical="center"/>
    </xf>
    <xf numFmtId="0" fontId="14" fillId="0" borderId="22" xfId="0" applyFont="1" applyBorder="1" applyAlignment="1">
      <alignment horizontal="center" vertical="center"/>
    </xf>
    <xf numFmtId="0" fontId="14" fillId="0" borderId="70" xfId="0" applyFont="1" applyBorder="1" applyAlignment="1">
      <alignment horizontal="center" vertical="center"/>
    </xf>
    <xf numFmtId="0" fontId="18" fillId="0" borderId="30" xfId="0" applyFont="1" applyBorder="1" applyAlignment="1">
      <alignment horizontal="center" vertical="center"/>
    </xf>
    <xf numFmtId="39" fontId="0" fillId="0" borderId="41" xfId="0" applyNumberFormat="1" applyFill="1" applyBorder="1" applyAlignment="1" applyProtection="1">
      <alignment horizontal="center" vertical="center"/>
    </xf>
    <xf numFmtId="0" fontId="1" fillId="0" borderId="76" xfId="0" applyFont="1" applyBorder="1" applyAlignment="1">
      <alignment horizontal="center"/>
    </xf>
    <xf numFmtId="0" fontId="14" fillId="0" borderId="49" xfId="0" applyFont="1" applyFill="1" applyBorder="1" applyAlignment="1">
      <alignment horizontal="center" vertical="center"/>
    </xf>
    <xf numFmtId="0" fontId="17" fillId="0" borderId="49" xfId="0" applyFont="1" applyFill="1" applyBorder="1" applyAlignment="1">
      <alignment vertical="center"/>
    </xf>
    <xf numFmtId="0" fontId="17" fillId="0" borderId="68" xfId="0" applyFont="1" applyFill="1" applyBorder="1" applyAlignment="1">
      <alignment vertical="center"/>
    </xf>
    <xf numFmtId="0" fontId="0" fillId="0" borderId="68" xfId="0" applyBorder="1"/>
    <xf numFmtId="0" fontId="0" fillId="0" borderId="65" xfId="0" applyBorder="1"/>
    <xf numFmtId="0" fontId="0" fillId="0" borderId="64" xfId="0" applyBorder="1" applyAlignment="1">
      <alignment horizontal="center"/>
    </xf>
    <xf numFmtId="0" fontId="0" fillId="0" borderId="68" xfId="0" applyBorder="1" applyAlignment="1">
      <alignment horizontal="center"/>
    </xf>
    <xf numFmtId="0" fontId="0" fillId="0" borderId="66" xfId="0" applyBorder="1" applyAlignment="1">
      <alignment horizontal="center"/>
    </xf>
    <xf numFmtId="0" fontId="0" fillId="0" borderId="75" xfId="0" applyBorder="1"/>
    <xf numFmtId="0" fontId="18" fillId="0" borderId="69" xfId="0" applyFont="1" applyBorder="1" applyAlignment="1">
      <alignment horizontal="center" vertical="center"/>
    </xf>
    <xf numFmtId="0" fontId="1" fillId="0" borderId="41" xfId="0" applyFont="1" applyBorder="1" applyAlignment="1">
      <alignment horizontal="center"/>
    </xf>
    <xf numFmtId="0" fontId="14" fillId="0" borderId="42" xfId="0" applyFont="1" applyFill="1" applyBorder="1" applyAlignment="1">
      <alignment horizontal="center" vertical="center"/>
    </xf>
    <xf numFmtId="0" fontId="17" fillId="0" borderId="42" xfId="0" applyFont="1" applyFill="1" applyBorder="1" applyAlignment="1">
      <alignment vertical="center"/>
    </xf>
    <xf numFmtId="0" fontId="0" fillId="0" borderId="89" xfId="0" applyBorder="1"/>
    <xf numFmtId="0" fontId="0" fillId="0" borderId="90" xfId="0" applyBorder="1"/>
    <xf numFmtId="0" fontId="3" fillId="0" borderId="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0" fontId="0" fillId="0" borderId="14"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37" fontId="1" fillId="0" borderId="41" xfId="0" applyNumberFormat="1" applyFont="1" applyBorder="1" applyAlignment="1">
      <alignment horizontal="center"/>
    </xf>
    <xf numFmtId="37" fontId="1" fillId="0" borderId="42" xfId="0" applyNumberFormat="1" applyFont="1" applyBorder="1" applyAlignment="1">
      <alignment horizontal="center"/>
    </xf>
    <xf numFmtId="37" fontId="1" fillId="0" borderId="88" xfId="0" applyNumberFormat="1" applyFont="1" applyBorder="1" applyAlignment="1">
      <alignment horizontal="center"/>
    </xf>
    <xf numFmtId="37" fontId="1" fillId="0" borderId="78" xfId="0" applyNumberFormat="1" applyFont="1" applyBorder="1" applyAlignment="1">
      <alignment horizontal="center"/>
    </xf>
    <xf numFmtId="37" fontId="0" fillId="0" borderId="88" xfId="0" applyNumberFormat="1" applyBorder="1" applyAlignment="1">
      <alignment horizontal="center"/>
    </xf>
    <xf numFmtId="37" fontId="0" fillId="0" borderId="78" xfId="0" applyNumberFormat="1" applyBorder="1" applyAlignment="1">
      <alignment horizontal="center"/>
    </xf>
    <xf numFmtId="0" fontId="1" fillId="0" borderId="5" xfId="0" applyFont="1" applyBorder="1"/>
    <xf numFmtId="0" fontId="1" fillId="0" borderId="11" xfId="0" applyFont="1" applyBorder="1"/>
    <xf numFmtId="0" fontId="1" fillId="0" borderId="76" xfId="0" applyFont="1" applyBorder="1"/>
    <xf numFmtId="0" fontId="1" fillId="0" borderId="16" xfId="0" applyFont="1" applyBorder="1"/>
    <xf numFmtId="0" fontId="9" fillId="0" borderId="2" xfId="0" applyFont="1" applyBorder="1" applyAlignment="1">
      <alignment horizontal="left" vertical="center"/>
    </xf>
    <xf numFmtId="0" fontId="9" fillId="0" borderId="15" xfId="0" applyFont="1" applyBorder="1" applyAlignment="1">
      <alignment horizontal="left" vertical="center"/>
    </xf>
    <xf numFmtId="0" fontId="14" fillId="0" borderId="5" xfId="0" applyFont="1" applyBorder="1" applyAlignment="1">
      <alignment horizontal="center" vertical="center"/>
    </xf>
    <xf numFmtId="0" fontId="17" fillId="0" borderId="5" xfId="0" applyFont="1" applyBorder="1" applyAlignment="1">
      <alignment vertical="center"/>
    </xf>
    <xf numFmtId="0" fontId="18" fillId="0" borderId="5" xfId="0" applyFont="1" applyBorder="1" applyAlignment="1">
      <alignment horizontal="center" vertical="center"/>
    </xf>
    <xf numFmtId="167" fontId="14" fillId="0" borderId="14" xfId="0" applyNumberFormat="1" applyFont="1" applyBorder="1" applyAlignment="1">
      <alignment horizontal="center" vertical="center"/>
    </xf>
    <xf numFmtId="0" fontId="6" fillId="0" borderId="17" xfId="0" applyNumberFormat="1" applyFont="1" applyFill="1" applyBorder="1" applyAlignment="1" applyProtection="1">
      <alignment vertical="center"/>
    </xf>
    <xf numFmtId="0" fontId="6" fillId="0" borderId="19" xfId="0" applyNumberFormat="1" applyFont="1" applyFill="1" applyBorder="1" applyAlignment="1" applyProtection="1">
      <alignment vertical="center"/>
    </xf>
    <xf numFmtId="0" fontId="0" fillId="0" borderId="88" xfId="0" quotePrefix="1" applyBorder="1" applyAlignment="1">
      <alignment horizontal="center" vertical="center"/>
    </xf>
    <xf numFmtId="0" fontId="0" fillId="0" borderId="77" xfId="0" applyBorder="1" applyAlignment="1">
      <alignment vertical="center"/>
    </xf>
    <xf numFmtId="0" fontId="0" fillId="0" borderId="91" xfId="0" applyBorder="1" applyAlignment="1">
      <alignment vertical="center"/>
    </xf>
    <xf numFmtId="0" fontId="17" fillId="0" borderId="77" xfId="0" applyFont="1" applyBorder="1" applyAlignment="1">
      <alignment vertical="center"/>
    </xf>
    <xf numFmtId="0" fontId="18" fillId="0" borderId="77" xfId="0" applyFont="1" applyBorder="1" applyAlignment="1">
      <alignment horizontal="center" vertical="center"/>
    </xf>
    <xf numFmtId="39" fontId="0" fillId="0" borderId="77" xfId="0" applyNumberFormat="1" applyFill="1" applyBorder="1" applyAlignment="1" applyProtection="1">
      <alignment horizontal="center" vertical="center"/>
    </xf>
    <xf numFmtId="39" fontId="0" fillId="0" borderId="78" xfId="0" applyNumberFormat="1" applyFill="1" applyBorder="1" applyAlignment="1" applyProtection="1">
      <alignment horizontal="center" vertical="center"/>
    </xf>
    <xf numFmtId="0" fontId="14" fillId="0" borderId="0" xfId="0" applyFont="1" applyBorder="1" applyAlignment="1">
      <alignment horizontal="center" vertical="center"/>
    </xf>
    <xf numFmtId="167" fontId="14" fillId="0" borderId="0" xfId="0" applyNumberFormat="1"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horizontal="center" vertical="center"/>
    </xf>
    <xf numFmtId="0" fontId="24" fillId="0" borderId="75" xfId="0" applyNumberFormat="1" applyFont="1" applyFill="1" applyBorder="1" applyAlignment="1" applyProtection="1">
      <alignment horizontal="center" vertical="center" wrapText="1"/>
    </xf>
    <xf numFmtId="37" fontId="0" fillId="0" borderId="5" xfId="0" applyNumberFormat="1" applyFill="1" applyBorder="1" applyAlignment="1" applyProtection="1">
      <alignment horizontal="center" vertical="center"/>
    </xf>
    <xf numFmtId="37" fontId="0" fillId="0" borderId="43" xfId="0" applyNumberFormat="1" applyFill="1" applyBorder="1" applyAlignment="1" applyProtection="1">
      <alignment horizontal="center" vertical="center"/>
    </xf>
    <xf numFmtId="37" fontId="0" fillId="0" borderId="11" xfId="0" applyNumberFormat="1" applyFill="1" applyBorder="1" applyAlignment="1" applyProtection="1">
      <alignment horizontal="center" vertical="center"/>
    </xf>
    <xf numFmtId="37" fontId="0" fillId="0" borderId="22" xfId="0" applyNumberFormat="1" applyFill="1" applyBorder="1" applyAlignment="1" applyProtection="1">
      <alignment horizontal="center" vertical="center"/>
    </xf>
    <xf numFmtId="37" fontId="0" fillId="0" borderId="0" xfId="0" applyNumberFormat="1" applyFill="1" applyBorder="1" applyAlignment="1" applyProtection="1">
      <alignment horizontal="center" vertical="center"/>
    </xf>
    <xf numFmtId="49" fontId="14" fillId="0" borderId="17" xfId="0" applyNumberFormat="1" applyFont="1" applyBorder="1" applyAlignment="1">
      <alignment horizontal="center" vertical="center"/>
    </xf>
    <xf numFmtId="37" fontId="0" fillId="0" borderId="19" xfId="0" applyNumberFormat="1" applyFill="1" applyBorder="1" applyAlignment="1" applyProtection="1">
      <alignment horizontal="center" vertical="center"/>
    </xf>
    <xf numFmtId="0" fontId="21" fillId="0" borderId="26" xfId="0" applyNumberFormat="1" applyFont="1" applyFill="1" applyBorder="1" applyAlignment="1" applyProtection="1">
      <alignment horizontal="center" vertical="center"/>
    </xf>
    <xf numFmtId="0" fontId="21" fillId="0" borderId="27" xfId="0" applyNumberFormat="1" applyFont="1" applyFill="1" applyBorder="1" applyAlignment="1" applyProtection="1">
      <alignment horizontal="center" vertical="center"/>
    </xf>
    <xf numFmtId="0" fontId="21" fillId="0" borderId="28" xfId="0" applyNumberFormat="1" applyFont="1" applyFill="1" applyBorder="1" applyAlignment="1" applyProtection="1">
      <alignment horizontal="center" vertical="center"/>
    </xf>
    <xf numFmtId="0" fontId="1" fillId="0" borderId="64" xfId="0" applyFont="1" applyBorder="1" applyAlignment="1">
      <alignment horizontal="center"/>
    </xf>
    <xf numFmtId="0" fontId="1" fillId="0" borderId="68" xfId="0" applyFont="1" applyBorder="1" applyAlignment="1">
      <alignment horizontal="center"/>
    </xf>
    <xf numFmtId="0" fontId="14" fillId="3" borderId="0"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vertical="center"/>
    </xf>
    <xf numFmtId="0" fontId="14" fillId="3" borderId="68" xfId="0" applyNumberFormat="1" applyFont="1" applyFill="1" applyBorder="1" applyAlignment="1" applyProtection="1">
      <alignment horizontal="center" vertical="center"/>
    </xf>
    <xf numFmtId="0" fontId="6" fillId="3" borderId="68" xfId="0" applyNumberFormat="1" applyFont="1" applyFill="1" applyBorder="1" applyAlignment="1" applyProtection="1">
      <alignment vertical="center"/>
    </xf>
    <xf numFmtId="0" fontId="0" fillId="0" borderId="0" xfId="0"/>
    <xf numFmtId="167" fontId="14" fillId="0" borderId="90" xfId="0" applyNumberFormat="1" applyFont="1" applyBorder="1" applyAlignment="1">
      <alignment horizontal="center" vertical="center"/>
    </xf>
    <xf numFmtId="37" fontId="0" fillId="0" borderId="10" xfId="0" applyNumberFormat="1" applyFill="1" applyBorder="1" applyAlignment="1" applyProtection="1">
      <alignment horizontal="center" vertical="center"/>
    </xf>
    <xf numFmtId="37" fontId="0" fillId="0" borderId="42" xfId="0" applyNumberFormat="1" applyFill="1" applyBorder="1" applyAlignment="1" applyProtection="1">
      <alignment horizontal="center" vertical="center"/>
    </xf>
    <xf numFmtId="49" fontId="14" fillId="0" borderId="15" xfId="0" applyNumberFormat="1" applyFont="1" applyBorder="1" applyAlignment="1">
      <alignment horizontal="center" vertical="center"/>
    </xf>
    <xf numFmtId="0" fontId="14" fillId="0" borderId="35" xfId="0" applyFont="1" applyBorder="1" applyAlignment="1">
      <alignment horizontal="center" vertical="center"/>
    </xf>
    <xf numFmtId="167" fontId="14" fillId="0" borderId="35" xfId="0" applyNumberFormat="1" applyFont="1" applyBorder="1" applyAlignment="1">
      <alignment horizontal="center" vertical="center"/>
    </xf>
    <xf numFmtId="0" fontId="17" fillId="0" borderId="35" xfId="0" applyFont="1" applyBorder="1" applyAlignment="1">
      <alignment vertical="center"/>
    </xf>
    <xf numFmtId="0" fontId="18" fillId="0" borderId="35" xfId="0" applyFont="1" applyBorder="1" applyAlignment="1">
      <alignment horizontal="center" vertical="center"/>
    </xf>
    <xf numFmtId="37" fontId="0" fillId="0" borderId="35" xfId="0" applyNumberFormat="1" applyFill="1" applyBorder="1" applyAlignment="1" applyProtection="1">
      <alignment horizontal="center" vertical="center"/>
    </xf>
    <xf numFmtId="37" fontId="0" fillId="0" borderId="37" xfId="0" applyNumberFormat="1" applyFill="1" applyBorder="1" applyAlignment="1" applyProtection="1">
      <alignment horizontal="center" vertical="center"/>
    </xf>
    <xf numFmtId="0" fontId="3" fillId="0" borderId="38" xfId="0" applyFont="1" applyBorder="1" applyAlignment="1">
      <alignment horizontal="center"/>
    </xf>
    <xf numFmtId="0" fontId="3" fillId="0" borderId="75" xfId="0" applyFont="1" applyBorder="1" applyAlignment="1">
      <alignment horizontal="center"/>
    </xf>
    <xf numFmtId="0" fontId="3" fillId="0" borderId="40" xfId="0" applyFont="1" applyBorder="1" applyAlignment="1">
      <alignment horizontal="center"/>
    </xf>
    <xf numFmtId="5" fontId="5" fillId="0" borderId="0" xfId="2" applyNumberFormat="1" applyFont="1" applyBorder="1" applyAlignment="1">
      <alignment horizontal="left" vertical="top" wrapText="1"/>
    </xf>
    <xf numFmtId="0" fontId="22" fillId="0" borderId="32" xfId="0" applyFont="1" applyBorder="1" applyAlignment="1">
      <alignment horizontal="center" vertical="center" wrapText="1"/>
    </xf>
    <xf numFmtId="0" fontId="22" fillId="0" borderId="31" xfId="0" applyFont="1" applyBorder="1" applyAlignment="1">
      <alignment horizontal="center" vertical="center" wrapText="1"/>
    </xf>
    <xf numFmtId="0" fontId="3" fillId="0" borderId="79" xfId="0" applyFont="1" applyFill="1" applyBorder="1" applyAlignment="1">
      <alignment horizontal="left"/>
    </xf>
    <xf numFmtId="0" fontId="3" fillId="0" borderId="33" xfId="0" applyFont="1" applyFill="1" applyBorder="1" applyAlignment="1">
      <alignment horizontal="left"/>
    </xf>
    <xf numFmtId="0" fontId="3" fillId="0" borderId="34" xfId="0" applyFont="1" applyFill="1" applyBorder="1" applyAlignment="1">
      <alignment horizontal="lef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xf numFmtId="0" fontId="3" fillId="0" borderId="38" xfId="0" applyFont="1" applyBorder="1" applyAlignment="1">
      <alignment horizontal="center" wrapText="1"/>
    </xf>
    <xf numFmtId="0" fontId="3" fillId="0" borderId="75" xfId="0" applyFont="1" applyBorder="1" applyAlignment="1">
      <alignment horizontal="center" wrapText="1"/>
    </xf>
    <xf numFmtId="0" fontId="3" fillId="0" borderId="40" xfId="0" applyFont="1" applyBorder="1" applyAlignment="1">
      <alignment horizontal="center" wrapText="1"/>
    </xf>
    <xf numFmtId="0" fontId="16" fillId="0" borderId="38" xfId="0" applyFont="1" applyBorder="1" applyAlignment="1">
      <alignment horizontal="center" wrapText="1"/>
    </xf>
    <xf numFmtId="0" fontId="16" fillId="0" borderId="75" xfId="0" applyFont="1" applyBorder="1" applyAlignment="1">
      <alignment horizontal="center" wrapText="1"/>
    </xf>
    <xf numFmtId="0" fontId="16" fillId="0" borderId="40" xfId="0" applyFont="1" applyBorder="1" applyAlignment="1">
      <alignment horizontal="center" wrapText="1"/>
    </xf>
    <xf numFmtId="0" fontId="3" fillId="0" borderId="1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5" xfId="0" applyFont="1" applyBorder="1" applyAlignment="1">
      <alignment horizontal="center"/>
    </xf>
    <xf numFmtId="0" fontId="3" fillId="0" borderId="35" xfId="0" applyFont="1" applyBorder="1" applyAlignment="1">
      <alignment horizontal="center"/>
    </xf>
    <xf numFmtId="0" fontId="3" fillId="0" borderId="35" xfId="0" applyFont="1" applyBorder="1" applyAlignment="1">
      <alignment horizontal="center" vertical="center"/>
    </xf>
    <xf numFmtId="0" fontId="3" fillId="0" borderId="37"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3" fillId="0" borderId="18" xfId="0" applyFont="1" applyBorder="1" applyAlignment="1">
      <alignment horizontal="center" vertical="center" wrapText="1"/>
    </xf>
    <xf numFmtId="0" fontId="3" fillId="0" borderId="17"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9" xfId="0" applyFont="1" applyBorder="1" applyAlignment="1">
      <alignment horizontal="center"/>
    </xf>
    <xf numFmtId="0" fontId="4" fillId="2" borderId="38" xfId="0" applyFont="1" applyFill="1" applyBorder="1" applyAlignment="1">
      <alignment horizontal="center" vertical="center"/>
    </xf>
    <xf numFmtId="0" fontId="4" fillId="2" borderId="40" xfId="0" applyFont="1" applyFill="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37" xfId="0" applyFont="1" applyBorder="1" applyAlignment="1">
      <alignment horizontal="center" vertical="center"/>
    </xf>
    <xf numFmtId="0" fontId="4" fillId="0" borderId="27"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0" fillId="0" borderId="55" xfId="0" applyFont="1" applyBorder="1" applyAlignment="1">
      <alignment horizontal="left" vertical="center" indent="1"/>
    </xf>
    <xf numFmtId="0" fontId="20" fillId="0" borderId="46" xfId="0" applyFont="1" applyBorder="1" applyAlignment="1">
      <alignment horizontal="left" vertical="center" indent="1"/>
    </xf>
    <xf numFmtId="0" fontId="20" fillId="0" borderId="85" xfId="0" applyFont="1" applyBorder="1" applyAlignment="1">
      <alignment horizontal="left" vertical="center" indent="1"/>
    </xf>
    <xf numFmtId="0" fontId="20" fillId="0" borderId="86" xfId="0" applyFont="1" applyBorder="1" applyAlignment="1">
      <alignment horizontal="left" vertical="center" indent="1"/>
    </xf>
    <xf numFmtId="0" fontId="23" fillId="0" borderId="69" xfId="0" applyFont="1" applyFill="1" applyBorder="1" applyAlignment="1">
      <alignment horizontal="left" vertical="center" wrapText="1"/>
    </xf>
    <xf numFmtId="0" fontId="23" fillId="0" borderId="82" xfId="0" applyFont="1" applyBorder="1" applyAlignment="1">
      <alignment horizontal="left" vertical="center" wrapText="1"/>
    </xf>
    <xf numFmtId="0" fontId="23" fillId="0" borderId="7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Border="1" applyAlignment="1">
      <alignment horizontal="left" vertical="center" wrapText="1"/>
    </xf>
    <xf numFmtId="0" fontId="23" fillId="0" borderId="83" xfId="0" applyFont="1" applyBorder="1" applyAlignment="1">
      <alignment horizontal="left" vertical="center" wrapText="1"/>
    </xf>
    <xf numFmtId="0" fontId="23" fillId="0" borderId="14" xfId="0" applyFont="1" applyBorder="1" applyAlignment="1">
      <alignment horizontal="left" vertical="center" wrapText="1"/>
    </xf>
    <xf numFmtId="0" fontId="23" fillId="0" borderId="84" xfId="0" applyFont="1" applyBorder="1" applyAlignment="1">
      <alignment horizontal="left" vertical="center" wrapText="1"/>
    </xf>
    <xf numFmtId="0" fontId="23" fillId="0" borderId="44" xfId="0" applyFont="1" applyBorder="1" applyAlignment="1">
      <alignment horizontal="left" vertical="center" wrapText="1"/>
    </xf>
    <xf numFmtId="0" fontId="20" fillId="0" borderId="52" xfId="0" applyFont="1" applyBorder="1" applyAlignment="1">
      <alignment horizontal="left" vertical="center" indent="1"/>
    </xf>
    <xf numFmtId="0" fontId="20" fillId="0" borderId="87" xfId="0" applyFont="1" applyBorder="1" applyAlignment="1">
      <alignment horizontal="left" vertical="center" indent="1"/>
    </xf>
    <xf numFmtId="0" fontId="2" fillId="2" borderId="38"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40" xfId="0" applyFont="1" applyFill="1" applyBorder="1" applyAlignment="1">
      <alignment horizontal="center" vertical="center"/>
    </xf>
    <xf numFmtId="0" fontId="19" fillId="0" borderId="7" xfId="0" applyFont="1" applyBorder="1" applyAlignment="1">
      <alignment horizontal="center" vertical="center"/>
    </xf>
    <xf numFmtId="0" fontId="19" fillId="0" borderId="74"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2" fillId="2" borderId="38"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1"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35" xfId="0" applyBorder="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3" fillId="0" borderId="3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3" fillId="0" borderId="38" xfId="0" applyFont="1" applyBorder="1" applyAlignment="1">
      <alignment horizontal="center" vertical="center"/>
    </xf>
    <xf numFmtId="0" fontId="3" fillId="0" borderId="75" xfId="0" applyFont="1" applyBorder="1" applyAlignment="1">
      <alignment horizontal="center" vertical="center"/>
    </xf>
    <xf numFmtId="0" fontId="3" fillId="0" borderId="40" xfId="0" applyFont="1" applyBorder="1" applyAlignment="1">
      <alignment horizontal="center" vertical="center"/>
    </xf>
    <xf numFmtId="0" fontId="28" fillId="0" borderId="7" xfId="0" applyNumberFormat="1" applyFont="1" applyFill="1" applyBorder="1" applyAlignment="1" applyProtection="1">
      <alignment horizontal="center" vertical="center" wrapText="1"/>
    </xf>
    <xf numFmtId="0" fontId="28" fillId="0" borderId="8"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wrapText="1"/>
    </xf>
    <xf numFmtId="0" fontId="28" fillId="0" borderId="26" xfId="0" applyNumberFormat="1" applyFont="1" applyFill="1" applyBorder="1" applyAlignment="1" applyProtection="1">
      <alignment horizontal="center" vertical="center" wrapText="1"/>
    </xf>
    <xf numFmtId="0" fontId="28" fillId="0" borderId="27" xfId="0" applyNumberFormat="1" applyFont="1" applyFill="1" applyBorder="1" applyAlignment="1" applyProtection="1">
      <alignment horizontal="center" vertical="center" wrapText="1"/>
    </xf>
    <xf numFmtId="0" fontId="28" fillId="0" borderId="28" xfId="0" applyNumberFormat="1" applyFont="1" applyFill="1" applyBorder="1" applyAlignment="1" applyProtection="1">
      <alignment horizontal="center" vertical="center" wrapText="1"/>
    </xf>
    <xf numFmtId="0" fontId="0" fillId="0" borderId="0" xfId="0" applyAlignment="1">
      <alignment horizontal="left" vertical="center"/>
    </xf>
    <xf numFmtId="0" fontId="21" fillId="0" borderId="7"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center" vertical="center"/>
    </xf>
    <xf numFmtId="0" fontId="21" fillId="0" borderId="9" xfId="0" applyNumberFormat="1" applyFont="1" applyFill="1" applyBorder="1" applyAlignment="1" applyProtection="1">
      <alignment horizontal="center" vertical="center"/>
    </xf>
    <xf numFmtId="0" fontId="21" fillId="0" borderId="26" xfId="0" applyNumberFormat="1" applyFont="1" applyFill="1" applyBorder="1" applyAlignment="1" applyProtection="1">
      <alignment horizontal="center" vertical="center"/>
    </xf>
    <xf numFmtId="0" fontId="21" fillId="0" borderId="27" xfId="0" applyNumberFormat="1" applyFont="1" applyFill="1" applyBorder="1" applyAlignment="1" applyProtection="1">
      <alignment horizontal="center" vertical="center"/>
    </xf>
    <xf numFmtId="0" fontId="21" fillId="0" borderId="28" xfId="0" applyNumberFormat="1" applyFont="1" applyFill="1" applyBorder="1" applyAlignment="1" applyProtection="1">
      <alignment horizontal="center" vertical="center"/>
    </xf>
    <xf numFmtId="0" fontId="13" fillId="0" borderId="26" xfId="0" applyNumberFormat="1" applyFont="1" applyFill="1" applyBorder="1" applyAlignment="1" applyProtection="1">
      <alignment horizontal="center" vertical="center"/>
    </xf>
    <xf numFmtId="0" fontId="13" fillId="0" borderId="27" xfId="0" applyNumberFormat="1" applyFont="1" applyFill="1" applyBorder="1" applyAlignment="1" applyProtection="1">
      <alignment horizontal="center" vertical="center"/>
    </xf>
    <xf numFmtId="0" fontId="13" fillId="0" borderId="28" xfId="0" applyNumberFormat="1" applyFont="1" applyFill="1" applyBorder="1" applyAlignment="1" applyProtection="1">
      <alignment horizontal="center" vertical="center"/>
    </xf>
    <xf numFmtId="0" fontId="28" fillId="0" borderId="38" xfId="0" applyNumberFormat="1" applyFont="1" applyFill="1" applyBorder="1" applyAlignment="1" applyProtection="1">
      <alignment horizontal="center" vertical="center" wrapText="1"/>
    </xf>
    <xf numFmtId="0" fontId="28" fillId="0" borderId="75" xfId="0" applyNumberFormat="1" applyFont="1" applyFill="1" applyBorder="1" applyAlignment="1" applyProtection="1">
      <alignment horizontal="center" vertical="center" wrapText="1"/>
    </xf>
    <xf numFmtId="0" fontId="28" fillId="0" borderId="40" xfId="0" applyNumberFormat="1" applyFont="1" applyFill="1" applyBorder="1" applyAlignment="1" applyProtection="1">
      <alignment horizontal="center" vertical="center" wrapText="1"/>
    </xf>
    <xf numFmtId="0" fontId="13" fillId="3" borderId="64" xfId="0" applyNumberFormat="1" applyFont="1" applyFill="1" applyBorder="1" applyAlignment="1" applyProtection="1">
      <alignment horizontal="center" vertical="center"/>
    </xf>
    <xf numFmtId="0" fontId="13" fillId="3" borderId="68" xfId="0" applyNumberFormat="1" applyFont="1" applyFill="1" applyBorder="1" applyAlignment="1" applyProtection="1">
      <alignment horizontal="center" vertical="center"/>
    </xf>
    <xf numFmtId="0" fontId="13" fillId="3" borderId="66" xfId="0" applyNumberFormat="1" applyFont="1" applyFill="1" applyBorder="1" applyAlignment="1" applyProtection="1">
      <alignment horizontal="center" vertical="center"/>
    </xf>
    <xf numFmtId="0" fontId="0" fillId="0" borderId="8" xfId="0" applyBorder="1"/>
    <xf numFmtId="0" fontId="0" fillId="0" borderId="9" xfId="0" applyBorder="1"/>
    <xf numFmtId="0" fontId="21" fillId="0" borderId="17" xfId="0" applyNumberFormat="1" applyFont="1" applyFill="1" applyBorder="1" applyAlignment="1" applyProtection="1">
      <alignment horizontal="center" vertical="center"/>
    </xf>
    <xf numFmtId="0" fontId="0" fillId="0" borderId="0" xfId="0"/>
    <xf numFmtId="0" fontId="0" fillId="0" borderId="19" xfId="0" applyBorder="1"/>
    <xf numFmtId="0" fontId="13" fillId="3" borderId="26" xfId="0" applyNumberFormat="1" applyFont="1" applyFill="1" applyBorder="1" applyAlignment="1" applyProtection="1">
      <alignment horizontal="center" vertical="center"/>
    </xf>
    <xf numFmtId="0" fontId="13" fillId="3" borderId="27" xfId="0" applyNumberFormat="1" applyFont="1" applyFill="1" applyBorder="1" applyAlignment="1" applyProtection="1">
      <alignment horizontal="center" vertical="center"/>
    </xf>
    <xf numFmtId="0" fontId="13" fillId="3" borderId="28" xfId="0" applyNumberFormat="1" applyFont="1" applyFill="1" applyBorder="1" applyAlignment="1" applyProtection="1">
      <alignment horizontal="center" vertical="center"/>
    </xf>
    <xf numFmtId="0" fontId="31" fillId="0" borderId="17"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HENDERSON COUNTY BOARD of EDUCATION</a:t>
            </a:r>
          </a:p>
          <a:p>
            <a:pPr>
              <a:defRPr sz="1000" b="0"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CERTIFIED SALARY SCHEDULES for 2011-2012</a:t>
            </a:r>
            <a:r>
              <a:rPr lang="en-US" sz="1600" b="1" i="0" u="none" strike="noStrike" baseline="0">
                <a:solidFill>
                  <a:srgbClr val="000000"/>
                </a:solidFill>
                <a:latin typeface="Arial"/>
                <a:cs typeface="Arial"/>
              </a:rPr>
              <a:t>(186 Days)</a:t>
            </a:r>
          </a:p>
        </c:rich>
      </c:tx>
      <c:layout>
        <c:manualLayout>
          <c:xMode val="edge"/>
          <c:yMode val="edge"/>
          <c:x val="0.10210876803551609"/>
          <c:y val="4.4045676998368734E-2"/>
        </c:manualLayout>
      </c:layout>
      <c:spPr>
        <a:noFill/>
        <a:ln w="25400">
          <a:noFill/>
        </a:ln>
      </c:spPr>
    </c:title>
    <c:plotArea>
      <c:layout>
        <c:manualLayout>
          <c:layoutTarget val="inner"/>
          <c:xMode val="edge"/>
          <c:yMode val="edge"/>
          <c:x val="7.9911209766925714E-2"/>
          <c:y val="0.20717781402936378"/>
          <c:w val="0.87014428412874811"/>
          <c:h val="0.67862969004894413"/>
        </c:manualLayout>
      </c:layout>
      <c:lineChart>
        <c:grouping val="standard"/>
        <c:ser>
          <c:idx val="0"/>
          <c:order val="0"/>
          <c:tx>
            <c:v>Rank I</c:v>
          </c:tx>
          <c:spPr>
            <a:ln w="38100">
              <a:solidFill>
                <a:srgbClr val="000080"/>
              </a:solidFill>
              <a:prstDash val="solid"/>
            </a:ln>
          </c:spPr>
          <c:marker>
            <c:symbol val="none"/>
          </c:marker>
          <c:val>
            <c:numRef>
              <c:f>'2011-12 Certified Teachers'!$B$9:$B$36</c:f>
              <c:numCache>
                <c:formatCode>#,##0_);\(#,##0\)</c:formatCode>
                <c:ptCount val="28"/>
                <c:pt idx="0" formatCode="&quot;$&quot;#,##0_);\(&quot;$&quot;#,##0\)">
                  <c:v>42145.411764705881</c:v>
                </c:pt>
                <c:pt idx="1">
                  <c:v>42298.588235294119</c:v>
                </c:pt>
                <c:pt idx="2">
                  <c:v>42449.775401069521</c:v>
                </c:pt>
                <c:pt idx="3">
                  <c:v>42600.962566844915</c:v>
                </c:pt>
                <c:pt idx="4">
                  <c:v>45746.053475935827</c:v>
                </c:pt>
                <c:pt idx="5">
                  <c:v>45898.235294117643</c:v>
                </c:pt>
                <c:pt idx="6">
                  <c:v>46048.427807486631</c:v>
                </c:pt>
                <c:pt idx="7">
                  <c:v>46201.604278074868</c:v>
                </c:pt>
                <c:pt idx="8">
                  <c:v>46357.764705882357</c:v>
                </c:pt>
                <c:pt idx="9">
                  <c:v>46506.962566844915</c:v>
                </c:pt>
                <c:pt idx="10">
                  <c:v>52208.310160427805</c:v>
                </c:pt>
                <c:pt idx="11">
                  <c:v>52512.673796791445</c:v>
                </c:pt>
                <c:pt idx="12">
                  <c:v>52818.032085561492</c:v>
                </c:pt>
                <c:pt idx="13">
                  <c:v>53123.390374331553</c:v>
                </c:pt>
                <c:pt idx="14">
                  <c:v>53425.764705882357</c:v>
                </c:pt>
                <c:pt idx="15">
                  <c:v>55780.106951871654</c:v>
                </c:pt>
                <c:pt idx="16">
                  <c:v>55935.272727272728</c:v>
                </c:pt>
                <c:pt idx="17">
                  <c:v>56083.475935828872</c:v>
                </c:pt>
                <c:pt idx="18">
                  <c:v>56237.647058823532</c:v>
                </c:pt>
                <c:pt idx="19">
                  <c:v>56389.828877005348</c:v>
                </c:pt>
                <c:pt idx="20">
                  <c:v>57596.342245989312</c:v>
                </c:pt>
                <c:pt idx="21">
                  <c:v>57747.529411764714</c:v>
                </c:pt>
                <c:pt idx="22">
                  <c:v>57902.69518716578</c:v>
                </c:pt>
                <c:pt idx="23">
                  <c:v>58053.882352941175</c:v>
                </c:pt>
                <c:pt idx="24">
                  <c:v>58208.053475935827</c:v>
                </c:pt>
                <c:pt idx="25">
                  <c:v>58357.251336898393</c:v>
                </c:pt>
                <c:pt idx="26">
                  <c:v>58512.417112299459</c:v>
                </c:pt>
                <c:pt idx="27">
                  <c:v>59104.235294117643</c:v>
                </c:pt>
              </c:numCache>
            </c:numRef>
          </c:val>
        </c:ser>
        <c:ser>
          <c:idx val="1"/>
          <c:order val="1"/>
          <c:tx>
            <c:v>Rank II</c:v>
          </c:tx>
          <c:spPr>
            <a:ln w="38100">
              <a:solidFill>
                <a:srgbClr val="FF00FF"/>
              </a:solidFill>
              <a:prstDash val="solid"/>
            </a:ln>
          </c:spPr>
          <c:marker>
            <c:symbol val="none"/>
          </c:marker>
          <c:val>
            <c:numRef>
              <c:f>'2011-12 Certified Teachers'!$C$9:$C$36</c:f>
              <c:numCache>
                <c:formatCode>#,##0_);\(#,##0\)</c:formatCode>
                <c:ptCount val="28"/>
                <c:pt idx="0" formatCode="&quot;$&quot;#,##0_);\(&quot;$&quot;#,##0\)">
                  <c:v>38080.267379679142</c:v>
                </c:pt>
                <c:pt idx="1">
                  <c:v>38233.44385026738</c:v>
                </c:pt>
                <c:pt idx="2">
                  <c:v>38384.631016042782</c:v>
                </c:pt>
                <c:pt idx="3">
                  <c:v>38537.807486631013</c:v>
                </c:pt>
                <c:pt idx="4">
                  <c:v>41650.074866310162</c:v>
                </c:pt>
                <c:pt idx="5">
                  <c:v>41804.245989304814</c:v>
                </c:pt>
                <c:pt idx="6">
                  <c:v>41956.427807486631</c:v>
                </c:pt>
                <c:pt idx="7">
                  <c:v>42108.609625668447</c:v>
                </c:pt>
                <c:pt idx="8">
                  <c:v>42261.786096256685</c:v>
                </c:pt>
                <c:pt idx="9">
                  <c:v>42413.967914438501</c:v>
                </c:pt>
                <c:pt idx="10">
                  <c:v>47835.818181818184</c:v>
                </c:pt>
                <c:pt idx="11">
                  <c:v>48140.181818181816</c:v>
                </c:pt>
                <c:pt idx="12">
                  <c:v>48444.545454545449</c:v>
                </c:pt>
                <c:pt idx="13">
                  <c:v>48750.898395721932</c:v>
                </c:pt>
                <c:pt idx="14">
                  <c:v>49054.26737967915</c:v>
                </c:pt>
                <c:pt idx="15">
                  <c:v>51370.812834224598</c:v>
                </c:pt>
                <c:pt idx="16">
                  <c:v>51525.978609625665</c:v>
                </c:pt>
                <c:pt idx="17">
                  <c:v>51675.176470588231</c:v>
                </c:pt>
                <c:pt idx="18">
                  <c:v>51826.363636363632</c:v>
                </c:pt>
                <c:pt idx="19">
                  <c:v>51979.54010695187</c:v>
                </c:pt>
                <c:pt idx="20">
                  <c:v>52893.625668449196</c:v>
                </c:pt>
                <c:pt idx="21">
                  <c:v>53044.812834224598</c:v>
                </c:pt>
                <c:pt idx="22">
                  <c:v>53199.978609625665</c:v>
                </c:pt>
                <c:pt idx="23">
                  <c:v>53352.160427807481</c:v>
                </c:pt>
                <c:pt idx="24">
                  <c:v>53504.342245989312</c:v>
                </c:pt>
                <c:pt idx="25">
                  <c:v>53658.513368983957</c:v>
                </c:pt>
                <c:pt idx="26">
                  <c:v>53808.705882352944</c:v>
                </c:pt>
                <c:pt idx="27">
                  <c:v>54400.524064171128</c:v>
                </c:pt>
              </c:numCache>
            </c:numRef>
          </c:val>
        </c:ser>
        <c:ser>
          <c:idx val="2"/>
          <c:order val="2"/>
          <c:tx>
            <c:v>Rank III</c:v>
          </c:tx>
          <c:spPr>
            <a:ln w="38100">
              <a:solidFill>
                <a:srgbClr val="0000FF"/>
              </a:solidFill>
              <a:prstDash val="solid"/>
            </a:ln>
          </c:spPr>
          <c:marker>
            <c:symbol val="none"/>
          </c:marker>
          <c:val>
            <c:numRef>
              <c:f>'2011-12 Certified Teachers'!$D$9:$D$36</c:f>
              <c:numCache>
                <c:formatCode>#,##0_);\(#,##0\)</c:formatCode>
                <c:ptCount val="28"/>
                <c:pt idx="0" formatCode="&quot;$&quot;#,##0_);\(&quot;$&quot;#,##0\)">
                  <c:v>34163.326203208555</c:v>
                </c:pt>
                <c:pt idx="1">
                  <c:v>34311.529411764706</c:v>
                </c:pt>
                <c:pt idx="2">
                  <c:v>34464.705882352937</c:v>
                </c:pt>
                <c:pt idx="3">
                  <c:v>34616.88770053476</c:v>
                </c:pt>
                <c:pt idx="4">
                  <c:v>37930.074866310162</c:v>
                </c:pt>
                <c:pt idx="5">
                  <c:v>38083.251336898393</c:v>
                </c:pt>
                <c:pt idx="6">
                  <c:v>38235.433155080216</c:v>
                </c:pt>
                <c:pt idx="7">
                  <c:v>38386.620320855611</c:v>
                </c:pt>
                <c:pt idx="8">
                  <c:v>38541.786096256685</c:v>
                </c:pt>
                <c:pt idx="9">
                  <c:v>38693.967914438501</c:v>
                </c:pt>
                <c:pt idx="10">
                  <c:v>43599.593582887697</c:v>
                </c:pt>
                <c:pt idx="11">
                  <c:v>43753.764705882357</c:v>
                </c:pt>
                <c:pt idx="12">
                  <c:v>43905.946524064173</c:v>
                </c:pt>
                <c:pt idx="13">
                  <c:v>44056.13903743316</c:v>
                </c:pt>
                <c:pt idx="14">
                  <c:v>44207.326203208555</c:v>
                </c:pt>
                <c:pt idx="15">
                  <c:v>45540.160427807488</c:v>
                </c:pt>
                <c:pt idx="16">
                  <c:v>45696.320855614977</c:v>
                </c:pt>
                <c:pt idx="17">
                  <c:v>45844.524064171121</c:v>
                </c:pt>
                <c:pt idx="18">
                  <c:v>45996.705882352937</c:v>
                </c:pt>
                <c:pt idx="19">
                  <c:v>46146.898395721924</c:v>
                </c:pt>
                <c:pt idx="20">
                  <c:v>46657.155080213903</c:v>
                </c:pt>
                <c:pt idx="21">
                  <c:v>46808.342245989305</c:v>
                </c:pt>
                <c:pt idx="22">
                  <c:v>46963.508021390378</c:v>
                </c:pt>
                <c:pt idx="23">
                  <c:v>47116.684491978609</c:v>
                </c:pt>
                <c:pt idx="24">
                  <c:v>47268.866310160425</c:v>
                </c:pt>
                <c:pt idx="25">
                  <c:v>47420.053475935827</c:v>
                </c:pt>
                <c:pt idx="26">
                  <c:v>47565.272727272728</c:v>
                </c:pt>
                <c:pt idx="27">
                  <c:v>48163.058823529413</c:v>
                </c:pt>
              </c:numCache>
            </c:numRef>
          </c:val>
        </c:ser>
        <c:marker val="1"/>
        <c:axId val="72144768"/>
        <c:axId val="72146944"/>
      </c:lineChart>
      <c:catAx>
        <c:axId val="72144768"/>
        <c:scaling>
          <c:orientation val="minMax"/>
        </c:scaling>
        <c:axPos val="b"/>
        <c:title>
          <c:tx>
            <c:rich>
              <a:bodyPr/>
              <a:lstStyle/>
              <a:p>
                <a:pPr>
                  <a:defRPr sz="1000" b="1" i="0" u="none" strike="noStrike" baseline="0">
                    <a:solidFill>
                      <a:srgbClr val="000000"/>
                    </a:solidFill>
                    <a:latin typeface="Arial"/>
                    <a:ea typeface="Arial"/>
                    <a:cs typeface="Arial"/>
                  </a:defRPr>
                </a:pPr>
                <a:r>
                  <a:rPr lang="en-US"/>
                  <a:t>Years of Experience</a:t>
                </a:r>
              </a:p>
            </c:rich>
          </c:tx>
          <c:layout>
            <c:manualLayout>
              <c:xMode val="edge"/>
              <c:yMode val="edge"/>
              <c:x val="0.44284128745837953"/>
              <c:y val="0.936378466557911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2146944"/>
        <c:crosses val="autoZero"/>
        <c:auto val="1"/>
        <c:lblAlgn val="ctr"/>
        <c:lblOffset val="100"/>
        <c:tickLblSkip val="1"/>
        <c:tickMarkSkip val="1"/>
      </c:catAx>
      <c:valAx>
        <c:axId val="72146944"/>
        <c:scaling>
          <c:orientation val="minMax"/>
          <c:min val="25000"/>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2144768"/>
        <c:crosses val="autoZero"/>
        <c:crossBetween val="between"/>
      </c:valAx>
      <c:spPr>
        <a:solidFill>
          <a:srgbClr val="CCFFCC"/>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59" workbookViewId="0"/>
  </sheetViews>
  <pageMargins left="0.75" right="0.75" top="1" bottom="1" header="0.5" footer="0.5"/>
  <pageSetup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279400</xdr:rowOff>
    </xdr:from>
    <xdr:to>
      <xdr:col>0</xdr:col>
      <xdr:colOff>8077200</xdr:colOff>
      <xdr:row>6</xdr:row>
      <xdr:rowOff>63500</xdr:rowOff>
    </xdr:to>
    <xdr:pic>
      <xdr:nvPicPr>
        <xdr:cNvPr id="8202" name="Picture 10" descr="2008 logo HCS copy"/>
        <xdr:cNvPicPr>
          <a:picLocks noChangeAspect="1" noChangeArrowheads="1"/>
        </xdr:cNvPicPr>
      </xdr:nvPicPr>
      <xdr:blipFill>
        <a:blip xmlns:r="http://schemas.openxmlformats.org/officeDocument/2006/relationships" r:embed="rId1" cstate="print"/>
        <a:srcRect/>
        <a:stretch>
          <a:fillRect/>
        </a:stretch>
      </xdr:blipFill>
      <xdr:spPr bwMode="auto">
        <a:xfrm>
          <a:off x="0" y="1498600"/>
          <a:ext cx="8077200" cy="5156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0.58475</cdr:x>
      <cdr:y>0.4835</cdr:y>
    </cdr:from>
    <cdr:to>
      <cdr:x>0.65176</cdr:x>
      <cdr:y>0.51856</cdr:y>
    </cdr:to>
    <cdr:sp macro="" textlink="">
      <cdr:nvSpPr>
        <cdr:cNvPr id="6145" name="Text Box 1"/>
        <cdr:cNvSpPr txBox="1">
          <a:spLocks xmlns:a="http://schemas.openxmlformats.org/drawingml/2006/main" noChangeArrowheads="1"/>
        </cdr:cNvSpPr>
      </cdr:nvSpPr>
      <cdr:spPr bwMode="auto">
        <a:xfrm xmlns:a="http://schemas.openxmlformats.org/drawingml/2006/main">
          <a:off x="5018339" y="2823072"/>
          <a:ext cx="575094" cy="2047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US" sz="1200" b="1" i="0" u="none" strike="noStrike" baseline="0">
              <a:solidFill>
                <a:srgbClr val="000000"/>
              </a:solidFill>
              <a:latin typeface="Arial"/>
              <a:cs typeface="Arial"/>
            </a:rPr>
            <a:t>Rank III</a:t>
          </a:r>
        </a:p>
      </cdr:txBody>
    </cdr:sp>
  </cdr:relSizeAnchor>
  <cdr:relSizeAnchor xmlns:cdr="http://schemas.openxmlformats.org/drawingml/2006/chartDrawing">
    <cdr:from>
      <cdr:x>0.7065</cdr:x>
      <cdr:y>0.372</cdr:y>
    </cdr:from>
    <cdr:to>
      <cdr:x>0.81525</cdr:x>
      <cdr:y>0.4105</cdr:y>
    </cdr:to>
    <cdr:sp macro="" textlink="">
      <cdr:nvSpPr>
        <cdr:cNvPr id="6146" name="Text Box 2"/>
        <cdr:cNvSpPr txBox="1">
          <a:spLocks xmlns:a="http://schemas.openxmlformats.org/drawingml/2006/main" noChangeArrowheads="1"/>
        </cdr:cNvSpPr>
      </cdr:nvSpPr>
      <cdr:spPr bwMode="auto">
        <a:xfrm xmlns:a="http://schemas.openxmlformats.org/drawingml/2006/main">
          <a:off x="6063201" y="2163285"/>
          <a:ext cx="933295" cy="2262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1" i="0" u="none" strike="noStrike" baseline="0">
              <a:solidFill>
                <a:srgbClr val="000000"/>
              </a:solidFill>
              <a:latin typeface="Arial"/>
              <a:cs typeface="Arial"/>
            </a:rPr>
            <a:t>Rank II</a:t>
          </a:r>
        </a:p>
      </cdr:txBody>
    </cdr:sp>
  </cdr:relSizeAnchor>
  <cdr:relSizeAnchor xmlns:cdr="http://schemas.openxmlformats.org/drawingml/2006/chartDrawing">
    <cdr:from>
      <cdr:x>0.764</cdr:x>
      <cdr:y>0.261</cdr:y>
    </cdr:from>
    <cdr:to>
      <cdr:x>0.8545</cdr:x>
      <cdr:y>0.30425</cdr:y>
    </cdr:to>
    <cdr:sp macro="" textlink="">
      <cdr:nvSpPr>
        <cdr:cNvPr id="6147" name="Text Box 3"/>
        <cdr:cNvSpPr txBox="1">
          <a:spLocks xmlns:a="http://schemas.openxmlformats.org/drawingml/2006/main" noChangeArrowheads="1"/>
        </cdr:cNvSpPr>
      </cdr:nvSpPr>
      <cdr:spPr bwMode="auto">
        <a:xfrm xmlns:a="http://schemas.openxmlformats.org/drawingml/2006/main">
          <a:off x="6556667" y="1513715"/>
          <a:ext cx="776673" cy="253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1" i="0" u="none" strike="noStrike" baseline="0">
              <a:solidFill>
                <a:srgbClr val="000000"/>
              </a:solidFill>
              <a:latin typeface="Arial"/>
              <a:cs typeface="Arial"/>
            </a:rPr>
            <a:t>Rank I</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23</xdr:row>
      <xdr:rowOff>28575</xdr:rowOff>
    </xdr:from>
    <xdr:to>
      <xdr:col>8</xdr:col>
      <xdr:colOff>723900</xdr:colOff>
      <xdr:row>25</xdr:row>
      <xdr:rowOff>133350</xdr:rowOff>
    </xdr:to>
    <xdr:sp macro="" textlink="">
      <xdr:nvSpPr>
        <xdr:cNvPr id="2049" name="Text Box 1"/>
        <xdr:cNvSpPr txBox="1">
          <a:spLocks noChangeArrowheads="1"/>
        </xdr:cNvSpPr>
      </xdr:nvSpPr>
      <xdr:spPr bwMode="auto">
        <a:xfrm>
          <a:off x="57150" y="5524500"/>
          <a:ext cx="8029575" cy="4286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  Two years of previous administrative experience in the district may be credited.  Central Office Administrators with five years or more experience will receive $2,000 additional supplement.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lt.spencer\My%20Documents\Transportation\2008-09%20Transportation%20Salary%20Schedu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Salary Schedule Graph"/>
      <sheetName val="Certified Teachers"/>
      <sheetName val="District Extra Service"/>
      <sheetName val="Administration"/>
      <sheetName val="Extra Service Supplements"/>
      <sheetName val="Other Wages"/>
      <sheetName val="Substitutes"/>
      <sheetName val="Bus Drivers"/>
      <sheetName val="Drivers 2"/>
      <sheetName val="07-08 Drivers"/>
      <sheetName val="2007-08 Classified Sch"/>
      <sheetName val="2007-08Classified S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A6">
            <v>10</v>
          </cell>
          <cell r="B6">
            <v>6.85</v>
          </cell>
          <cell r="C6">
            <v>6.91</v>
          </cell>
          <cell r="D6">
            <v>6.97</v>
          </cell>
          <cell r="E6">
            <v>7.05</v>
          </cell>
          <cell r="F6">
            <v>7.12</v>
          </cell>
          <cell r="G6">
            <v>7.48</v>
          </cell>
          <cell r="H6">
            <v>7.55</v>
          </cell>
          <cell r="I6">
            <v>7.62</v>
          </cell>
          <cell r="J6">
            <v>8.01</v>
          </cell>
          <cell r="K6">
            <v>8.41</v>
          </cell>
          <cell r="L6">
            <v>8.82</v>
          </cell>
        </row>
        <row r="7">
          <cell r="A7">
            <v>11</v>
          </cell>
          <cell r="B7">
            <v>7.06</v>
          </cell>
          <cell r="C7">
            <v>7.13</v>
          </cell>
          <cell r="D7">
            <v>7.2</v>
          </cell>
          <cell r="E7">
            <v>7.29</v>
          </cell>
          <cell r="F7">
            <v>7.36</v>
          </cell>
          <cell r="G7">
            <v>7.72</v>
          </cell>
          <cell r="H7">
            <v>7.8</v>
          </cell>
          <cell r="I7">
            <v>7.88</v>
          </cell>
          <cell r="J7">
            <v>8.26</v>
          </cell>
          <cell r="K7">
            <v>8.68</v>
          </cell>
          <cell r="L7">
            <v>9.1199999999999992</v>
          </cell>
        </row>
        <row r="8">
          <cell r="A8">
            <v>12</v>
          </cell>
          <cell r="B8">
            <v>7.28</v>
          </cell>
          <cell r="C8">
            <v>7.35</v>
          </cell>
          <cell r="D8">
            <v>7.42</v>
          </cell>
          <cell r="E8">
            <v>7.5</v>
          </cell>
          <cell r="F8">
            <v>7.57</v>
          </cell>
          <cell r="G8">
            <v>7.95</v>
          </cell>
          <cell r="H8">
            <v>8.02</v>
          </cell>
          <cell r="I8">
            <v>8.1</v>
          </cell>
          <cell r="J8">
            <v>8.51</v>
          </cell>
          <cell r="K8">
            <v>8.94</v>
          </cell>
          <cell r="L8">
            <v>9.39</v>
          </cell>
        </row>
        <row r="9">
          <cell r="A9">
            <v>13</v>
          </cell>
          <cell r="B9">
            <v>7.55</v>
          </cell>
          <cell r="C9">
            <v>7.62</v>
          </cell>
          <cell r="D9">
            <v>7.7</v>
          </cell>
          <cell r="E9">
            <v>7.78</v>
          </cell>
          <cell r="F9">
            <v>7.85</v>
          </cell>
          <cell r="G9">
            <v>8.24</v>
          </cell>
          <cell r="H9">
            <v>8.34</v>
          </cell>
          <cell r="I9">
            <v>8.42</v>
          </cell>
          <cell r="J9">
            <v>8.84</v>
          </cell>
          <cell r="K9">
            <v>9.27</v>
          </cell>
          <cell r="L9">
            <v>9.73</v>
          </cell>
        </row>
        <row r="10">
          <cell r="A10">
            <v>14</v>
          </cell>
          <cell r="B10">
            <v>7.82</v>
          </cell>
          <cell r="C10">
            <v>7.9</v>
          </cell>
          <cell r="D10">
            <v>7.97</v>
          </cell>
          <cell r="E10">
            <v>8.0399999999999991</v>
          </cell>
          <cell r="F10">
            <v>8.1300000000000008</v>
          </cell>
          <cell r="G10">
            <v>8.5399999999999991</v>
          </cell>
          <cell r="H10">
            <v>8.6199999999999992</v>
          </cell>
          <cell r="I10">
            <v>8.6999999999999993</v>
          </cell>
          <cell r="J10">
            <v>9.15</v>
          </cell>
          <cell r="K10">
            <v>9.61</v>
          </cell>
          <cell r="L10">
            <v>10.09</v>
          </cell>
        </row>
        <row r="11">
          <cell r="A11">
            <v>15</v>
          </cell>
          <cell r="B11">
            <v>8.11</v>
          </cell>
          <cell r="C11">
            <v>8.19</v>
          </cell>
          <cell r="D11">
            <v>8.27</v>
          </cell>
          <cell r="E11">
            <v>8.3699999999999992</v>
          </cell>
          <cell r="F11">
            <v>8.4499999999999993</v>
          </cell>
          <cell r="G11">
            <v>8.8699999999999992</v>
          </cell>
          <cell r="H11">
            <v>8.9600000000000009</v>
          </cell>
          <cell r="I11">
            <v>9.0399999999999991</v>
          </cell>
          <cell r="J11">
            <v>9.49</v>
          </cell>
          <cell r="K11">
            <v>9.9600000000000009</v>
          </cell>
          <cell r="L11">
            <v>10.47</v>
          </cell>
        </row>
        <row r="12">
          <cell r="A12">
            <v>16</v>
          </cell>
          <cell r="B12">
            <v>8.51</v>
          </cell>
          <cell r="C12">
            <v>8.59</v>
          </cell>
          <cell r="D12">
            <v>8.67</v>
          </cell>
          <cell r="E12">
            <v>8.76</v>
          </cell>
          <cell r="F12">
            <v>8.85</v>
          </cell>
          <cell r="G12">
            <v>9.2799999999999994</v>
          </cell>
          <cell r="H12">
            <v>9.39</v>
          </cell>
          <cell r="I12">
            <v>9.48</v>
          </cell>
          <cell r="J12">
            <v>9.9499999999999993</v>
          </cell>
          <cell r="K12">
            <v>10.45</v>
          </cell>
          <cell r="L12">
            <v>10.96</v>
          </cell>
        </row>
        <row r="13">
          <cell r="A13">
            <v>17</v>
          </cell>
          <cell r="B13">
            <v>8.9700000000000006</v>
          </cell>
          <cell r="C13">
            <v>9.0500000000000007</v>
          </cell>
          <cell r="D13">
            <v>9.14</v>
          </cell>
          <cell r="E13">
            <v>9.23</v>
          </cell>
          <cell r="F13">
            <v>9.32</v>
          </cell>
          <cell r="G13">
            <v>9.8000000000000007</v>
          </cell>
          <cell r="H13">
            <v>9.89</v>
          </cell>
          <cell r="I13">
            <v>10</v>
          </cell>
          <cell r="J13">
            <v>10.5</v>
          </cell>
          <cell r="K13">
            <v>11.03</v>
          </cell>
          <cell r="L13">
            <v>11.57</v>
          </cell>
        </row>
        <row r="14">
          <cell r="A14">
            <v>18</v>
          </cell>
          <cell r="B14">
            <v>9.48</v>
          </cell>
          <cell r="C14">
            <v>9.58</v>
          </cell>
          <cell r="D14">
            <v>9.67</v>
          </cell>
          <cell r="E14">
            <v>9.77</v>
          </cell>
          <cell r="F14">
            <v>9.86</v>
          </cell>
          <cell r="G14">
            <v>10.35</v>
          </cell>
          <cell r="H14">
            <v>10.47</v>
          </cell>
          <cell r="I14">
            <v>10.57</v>
          </cell>
          <cell r="J14">
            <v>11.1</v>
          </cell>
          <cell r="K14">
            <v>11.66</v>
          </cell>
          <cell r="L14">
            <v>12.23</v>
          </cell>
        </row>
        <row r="15">
          <cell r="A15">
            <v>19</v>
          </cell>
          <cell r="B15">
            <v>10.02</v>
          </cell>
          <cell r="C15">
            <v>10.11</v>
          </cell>
          <cell r="D15">
            <v>10.210000000000001</v>
          </cell>
          <cell r="E15">
            <v>10.31</v>
          </cell>
          <cell r="F15">
            <v>10.42</v>
          </cell>
          <cell r="G15">
            <v>10.94</v>
          </cell>
          <cell r="H15">
            <v>11.06</v>
          </cell>
          <cell r="I15">
            <v>11.16</v>
          </cell>
          <cell r="J15">
            <v>11.72</v>
          </cell>
          <cell r="K15">
            <v>12.31</v>
          </cell>
          <cell r="L15">
            <v>12.92</v>
          </cell>
        </row>
        <row r="16">
          <cell r="A16">
            <v>20</v>
          </cell>
          <cell r="B16">
            <v>10.7</v>
          </cell>
          <cell r="C16">
            <v>10.8</v>
          </cell>
          <cell r="D16">
            <v>10.91</v>
          </cell>
          <cell r="E16">
            <v>11.03</v>
          </cell>
          <cell r="F16">
            <v>11.13</v>
          </cell>
          <cell r="G16">
            <v>11.69</v>
          </cell>
          <cell r="H16">
            <v>11.8</v>
          </cell>
          <cell r="I16">
            <v>11.92</v>
          </cell>
          <cell r="J16">
            <v>12.52</v>
          </cell>
          <cell r="K16">
            <v>13.15</v>
          </cell>
          <cell r="L16">
            <v>13.8</v>
          </cell>
        </row>
        <row r="17">
          <cell r="A17">
            <v>21</v>
          </cell>
          <cell r="B17">
            <v>11.46</v>
          </cell>
          <cell r="C17">
            <v>11.58</v>
          </cell>
          <cell r="D17">
            <v>11.7</v>
          </cell>
          <cell r="E17">
            <v>11.81</v>
          </cell>
          <cell r="F17">
            <v>11.93</v>
          </cell>
          <cell r="G17">
            <v>12.53</v>
          </cell>
          <cell r="H17">
            <v>12.66</v>
          </cell>
          <cell r="I17">
            <v>12.79</v>
          </cell>
          <cell r="J17">
            <v>13.43</v>
          </cell>
          <cell r="K17">
            <v>14.1</v>
          </cell>
          <cell r="L17">
            <v>14.82</v>
          </cell>
        </row>
        <row r="18">
          <cell r="A18">
            <v>21.1</v>
          </cell>
          <cell r="B18">
            <v>11.62</v>
          </cell>
          <cell r="C18">
            <v>11.74</v>
          </cell>
          <cell r="D18">
            <v>11.85</v>
          </cell>
          <cell r="E18">
            <v>11.97</v>
          </cell>
          <cell r="F18">
            <v>12.1</v>
          </cell>
          <cell r="G18">
            <v>12.69</v>
          </cell>
          <cell r="H18">
            <v>12.82</v>
          </cell>
          <cell r="I18">
            <v>12.95</v>
          </cell>
          <cell r="J18">
            <v>13.59</v>
          </cell>
          <cell r="K18">
            <v>14.27</v>
          </cell>
          <cell r="L18">
            <v>14.97</v>
          </cell>
        </row>
        <row r="19">
          <cell r="A19">
            <v>21.2</v>
          </cell>
          <cell r="B19">
            <v>11.73</v>
          </cell>
          <cell r="C19">
            <v>11.84</v>
          </cell>
          <cell r="D19">
            <v>11.96</v>
          </cell>
          <cell r="E19">
            <v>12.09</v>
          </cell>
          <cell r="F19">
            <v>12.2</v>
          </cell>
          <cell r="G19">
            <v>12.8</v>
          </cell>
          <cell r="H19">
            <v>12.93</v>
          </cell>
          <cell r="I19">
            <v>13.05</v>
          </cell>
          <cell r="J19">
            <v>13.7</v>
          </cell>
          <cell r="K19">
            <v>14.37</v>
          </cell>
          <cell r="L19">
            <v>15.08</v>
          </cell>
        </row>
        <row r="20">
          <cell r="A20">
            <v>21.3</v>
          </cell>
          <cell r="B20">
            <v>11.99</v>
          </cell>
          <cell r="C20">
            <v>12.12</v>
          </cell>
          <cell r="D20">
            <v>12.23</v>
          </cell>
          <cell r="E20">
            <v>12.35</v>
          </cell>
          <cell r="F20">
            <v>12.46</v>
          </cell>
          <cell r="G20">
            <v>13.06</v>
          </cell>
          <cell r="H20">
            <v>13.2</v>
          </cell>
          <cell r="I20">
            <v>13.32</v>
          </cell>
          <cell r="J20">
            <v>13.97</v>
          </cell>
          <cell r="K20">
            <v>14.64</v>
          </cell>
          <cell r="L20">
            <v>15.35</v>
          </cell>
        </row>
        <row r="21">
          <cell r="A21">
            <v>22</v>
          </cell>
          <cell r="B21">
            <v>12.3</v>
          </cell>
          <cell r="C21">
            <v>12.41</v>
          </cell>
          <cell r="D21">
            <v>12.54</v>
          </cell>
          <cell r="E21">
            <v>12.67</v>
          </cell>
          <cell r="F21">
            <v>12.8</v>
          </cell>
          <cell r="G21">
            <v>13.44</v>
          </cell>
          <cell r="H21">
            <v>13.58</v>
          </cell>
          <cell r="I21">
            <v>13.72</v>
          </cell>
          <cell r="J21">
            <v>14.41</v>
          </cell>
          <cell r="K21">
            <v>15.12</v>
          </cell>
          <cell r="L21">
            <v>15.89</v>
          </cell>
        </row>
        <row r="22">
          <cell r="A22">
            <v>23</v>
          </cell>
          <cell r="B22">
            <v>13.31</v>
          </cell>
          <cell r="C22">
            <v>13.44</v>
          </cell>
          <cell r="D22">
            <v>13.58</v>
          </cell>
          <cell r="E22">
            <v>13.72</v>
          </cell>
          <cell r="F22">
            <v>13.86</v>
          </cell>
          <cell r="G22">
            <v>14.55</v>
          </cell>
          <cell r="H22">
            <v>14.7</v>
          </cell>
          <cell r="I22">
            <v>14.86</v>
          </cell>
          <cell r="J22">
            <v>15.59</v>
          </cell>
          <cell r="K22">
            <v>16.38</v>
          </cell>
          <cell r="L22">
            <v>17.190000000000001</v>
          </cell>
        </row>
        <row r="23">
          <cell r="A23">
            <v>24</v>
          </cell>
          <cell r="B23">
            <v>14.44</v>
          </cell>
          <cell r="C23">
            <v>14.57</v>
          </cell>
          <cell r="D23">
            <v>14.73</v>
          </cell>
          <cell r="E23">
            <v>14.88</v>
          </cell>
          <cell r="F23">
            <v>15.03</v>
          </cell>
          <cell r="G23">
            <v>15.77</v>
          </cell>
          <cell r="H23">
            <v>15.94</v>
          </cell>
          <cell r="I23">
            <v>16.100000000000001</v>
          </cell>
          <cell r="J23">
            <v>16.91</v>
          </cell>
          <cell r="K23">
            <v>17.75</v>
          </cell>
          <cell r="L23">
            <v>18.64</v>
          </cell>
        </row>
        <row r="24">
          <cell r="A24">
            <v>25</v>
          </cell>
          <cell r="B24">
            <v>14.95</v>
          </cell>
          <cell r="C24">
            <v>15.1</v>
          </cell>
          <cell r="D24">
            <v>15.25</v>
          </cell>
          <cell r="E24">
            <v>15.4</v>
          </cell>
          <cell r="F24">
            <v>15.55</v>
          </cell>
          <cell r="G24">
            <v>16.34</v>
          </cell>
          <cell r="H24">
            <v>16.5</v>
          </cell>
          <cell r="I24">
            <v>16.649999999999999</v>
          </cell>
          <cell r="J24">
            <v>17.489999999999998</v>
          </cell>
          <cell r="K24">
            <v>18.36</v>
          </cell>
          <cell r="L24">
            <v>19.29</v>
          </cell>
        </row>
        <row r="25">
          <cell r="A25">
            <v>26</v>
          </cell>
          <cell r="B25">
            <v>15.63</v>
          </cell>
          <cell r="C25">
            <v>15.8</v>
          </cell>
          <cell r="D25">
            <v>15.96</v>
          </cell>
          <cell r="E25">
            <v>16.12</v>
          </cell>
          <cell r="F25">
            <v>16.28</v>
          </cell>
          <cell r="G25">
            <v>17.09</v>
          </cell>
          <cell r="H25">
            <v>17.260000000000002</v>
          </cell>
          <cell r="I25">
            <v>17.440000000000001</v>
          </cell>
          <cell r="J25">
            <v>18.3</v>
          </cell>
          <cell r="K25">
            <v>19.22</v>
          </cell>
          <cell r="L25">
            <v>20.18</v>
          </cell>
        </row>
        <row r="26">
          <cell r="A26">
            <v>27</v>
          </cell>
          <cell r="B26">
            <v>17.14</v>
          </cell>
          <cell r="C26">
            <v>17.3</v>
          </cell>
          <cell r="D26">
            <v>17.48</v>
          </cell>
          <cell r="E26">
            <v>17.649999999999999</v>
          </cell>
          <cell r="F26">
            <v>17.82</v>
          </cell>
          <cell r="G26">
            <v>18.71</v>
          </cell>
          <cell r="H26">
            <v>18.89</v>
          </cell>
          <cell r="I26">
            <v>19.09</v>
          </cell>
          <cell r="J26">
            <v>20.03</v>
          </cell>
          <cell r="K26">
            <v>21.04</v>
          </cell>
          <cell r="L26">
            <v>22.09</v>
          </cell>
        </row>
        <row r="27">
          <cell r="A27">
            <v>28</v>
          </cell>
          <cell r="B27">
            <v>18.809999999999999</v>
          </cell>
          <cell r="C27">
            <v>18.989999999999998</v>
          </cell>
          <cell r="D27">
            <v>19.190000000000001</v>
          </cell>
          <cell r="E27">
            <v>19.38</v>
          </cell>
          <cell r="F27">
            <v>19.579999999999998</v>
          </cell>
          <cell r="G27">
            <v>20.55</v>
          </cell>
          <cell r="H27">
            <v>20.76</v>
          </cell>
          <cell r="I27">
            <v>20.96</v>
          </cell>
          <cell r="J27">
            <v>22.01</v>
          </cell>
          <cell r="K27">
            <v>23.11</v>
          </cell>
          <cell r="L27">
            <v>24.27</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dimension ref="A2:A12"/>
  <sheetViews>
    <sheetView tabSelected="1" zoomScale="75" workbookViewId="0">
      <selection activeCell="A21" sqref="A21"/>
    </sheetView>
  </sheetViews>
  <sheetFormatPr defaultRowHeight="12.75"/>
  <cols>
    <col min="1" max="1" width="122.5703125" style="18" customWidth="1"/>
  </cols>
  <sheetData>
    <row r="2" spans="1:1" ht="35.25">
      <c r="A2" s="52" t="s">
        <v>122</v>
      </c>
    </row>
    <row r="3" spans="1:1" ht="35.25">
      <c r="A3" s="52" t="s">
        <v>123</v>
      </c>
    </row>
    <row r="5" spans="1:1" ht="409.6" customHeight="1"/>
    <row r="7" spans="1:1" ht="36.75" customHeight="1"/>
    <row r="9" spans="1:1" ht="35.25">
      <c r="A9" s="52" t="s">
        <v>414</v>
      </c>
    </row>
    <row r="11" spans="1:1" ht="15">
      <c r="A11" s="53" t="s">
        <v>25</v>
      </c>
    </row>
    <row r="12" spans="1:1" ht="15">
      <c r="A12" s="53"/>
    </row>
  </sheetData>
  <phoneticPr fontId="0" type="noConversion"/>
  <printOptions horizontalCentered="1"/>
  <pageMargins left="0.51" right="0.33" top="1.21" bottom="0.62"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R18"/>
  <sheetViews>
    <sheetView workbookViewId="0">
      <selection activeCell="A3" sqref="A3:R3"/>
    </sheetView>
  </sheetViews>
  <sheetFormatPr defaultRowHeight="12.75"/>
  <cols>
    <col min="1" max="1" width="5.7109375" style="13" bestFit="1" customWidth="1"/>
    <col min="2" max="2" width="7.28515625" style="13" hidden="1" customWidth="1"/>
    <col min="3" max="3" width="0" style="13" hidden="1" customWidth="1"/>
    <col min="4" max="4" width="6" style="13" bestFit="1" customWidth="1"/>
    <col min="5" max="5" width="21.140625" style="13" bestFit="1" customWidth="1"/>
    <col min="6" max="7" width="0" style="13" hidden="1" customWidth="1"/>
    <col min="8" max="8" width="9.7109375" style="13" bestFit="1" customWidth="1"/>
    <col min="9" max="15" width="8" style="13" customWidth="1"/>
    <col min="16" max="16" width="9.7109375" style="13" bestFit="1" customWidth="1"/>
    <col min="17" max="18" width="8" style="13" customWidth="1"/>
  </cols>
  <sheetData>
    <row r="1" spans="1:18" ht="28.5" customHeight="1">
      <c r="A1" s="493" t="s">
        <v>134</v>
      </c>
      <c r="B1" s="508"/>
      <c r="C1" s="508"/>
      <c r="D1" s="508"/>
      <c r="E1" s="508"/>
      <c r="F1" s="508"/>
      <c r="G1" s="508"/>
      <c r="H1" s="508"/>
      <c r="I1" s="508"/>
      <c r="J1" s="508"/>
      <c r="K1" s="508"/>
      <c r="L1" s="508"/>
      <c r="M1" s="508"/>
      <c r="N1" s="508"/>
      <c r="O1" s="508"/>
      <c r="P1" s="508"/>
      <c r="Q1" s="508"/>
      <c r="R1" s="509"/>
    </row>
    <row r="2" spans="1:18" ht="24.95" customHeight="1">
      <c r="A2" s="510" t="s">
        <v>469</v>
      </c>
      <c r="B2" s="511"/>
      <c r="C2" s="511"/>
      <c r="D2" s="511"/>
      <c r="E2" s="511"/>
      <c r="F2" s="511"/>
      <c r="G2" s="511"/>
      <c r="H2" s="511"/>
      <c r="I2" s="511"/>
      <c r="J2" s="511"/>
      <c r="K2" s="511"/>
      <c r="L2" s="511"/>
      <c r="M2" s="511"/>
      <c r="N2" s="511"/>
      <c r="O2" s="511"/>
      <c r="P2" s="511"/>
      <c r="Q2" s="511"/>
      <c r="R2" s="512"/>
    </row>
    <row r="3" spans="1:18" ht="22.5" customHeight="1">
      <c r="A3" s="516" t="s">
        <v>416</v>
      </c>
      <c r="B3" s="511"/>
      <c r="C3" s="511"/>
      <c r="D3" s="511"/>
      <c r="E3" s="511"/>
      <c r="F3" s="511"/>
      <c r="G3" s="511"/>
      <c r="H3" s="511"/>
      <c r="I3" s="511"/>
      <c r="J3" s="511"/>
      <c r="K3" s="511"/>
      <c r="L3" s="511"/>
      <c r="M3" s="511"/>
      <c r="N3" s="511"/>
      <c r="O3" s="511"/>
      <c r="P3" s="511"/>
      <c r="Q3" s="511"/>
      <c r="R3" s="512"/>
    </row>
    <row r="4" spans="1:18" ht="21" thickBot="1">
      <c r="A4" s="368"/>
      <c r="B4" s="369"/>
      <c r="C4" s="369"/>
      <c r="D4" s="369"/>
      <c r="E4" s="369"/>
      <c r="F4" s="369"/>
      <c r="G4" s="369"/>
      <c r="H4" s="369"/>
      <c r="I4" s="369"/>
      <c r="J4" s="369"/>
      <c r="K4" s="369"/>
      <c r="L4" s="369"/>
      <c r="M4" s="369"/>
      <c r="N4" s="369"/>
      <c r="O4" s="369"/>
      <c r="P4" s="369"/>
      <c r="Q4" s="369"/>
      <c r="R4" s="370"/>
    </row>
    <row r="5" spans="1:18" ht="21.95" customHeight="1" thickBot="1">
      <c r="A5" s="513" t="s">
        <v>347</v>
      </c>
      <c r="B5" s="514"/>
      <c r="C5" s="514"/>
      <c r="D5" s="514"/>
      <c r="E5" s="515"/>
      <c r="F5" s="373"/>
      <c r="G5" s="374"/>
      <c r="H5" s="513" t="s">
        <v>477</v>
      </c>
      <c r="I5" s="514"/>
      <c r="J5" s="514"/>
      <c r="K5" s="514"/>
      <c r="L5" s="514"/>
      <c r="M5" s="514"/>
      <c r="N5" s="514"/>
      <c r="O5" s="514"/>
      <c r="P5" s="514"/>
      <c r="Q5" s="514"/>
      <c r="R5" s="515"/>
    </row>
    <row r="6" spans="1:18" ht="13.5" hidden="1" thickBot="1">
      <c r="A6" s="347"/>
      <c r="B6" s="125"/>
      <c r="C6" s="149"/>
      <c r="D6" s="149"/>
      <c r="E6" s="126"/>
      <c r="F6" s="125"/>
      <c r="G6" s="126"/>
      <c r="H6" s="126">
        <v>0</v>
      </c>
      <c r="I6" s="126">
        <v>1</v>
      </c>
      <c r="J6" s="126">
        <v>2</v>
      </c>
      <c r="K6" s="126">
        <v>3</v>
      </c>
      <c r="L6" s="126">
        <v>4</v>
      </c>
      <c r="M6" s="126">
        <v>5</v>
      </c>
      <c r="N6" s="126">
        <v>6</v>
      </c>
      <c r="O6" s="126">
        <v>7</v>
      </c>
      <c r="P6" s="126">
        <v>8</v>
      </c>
      <c r="Q6" s="126">
        <v>9</v>
      </c>
      <c r="R6" s="348">
        <v>10</v>
      </c>
    </row>
    <row r="7" spans="1:18" ht="30" customHeight="1" thickBot="1">
      <c r="A7" s="150" t="s">
        <v>141</v>
      </c>
      <c r="B7" s="151" t="s">
        <v>117</v>
      </c>
      <c r="C7" s="152" t="s">
        <v>142</v>
      </c>
      <c r="D7" s="360" t="s">
        <v>473</v>
      </c>
      <c r="E7" s="153" t="s">
        <v>143</v>
      </c>
      <c r="F7" s="154" t="s">
        <v>144</v>
      </c>
      <c r="G7" s="155" t="s">
        <v>145</v>
      </c>
      <c r="H7" s="156" t="s">
        <v>146</v>
      </c>
      <c r="I7" s="157">
        <v>1</v>
      </c>
      <c r="J7" s="157">
        <v>2</v>
      </c>
      <c r="K7" s="157">
        <v>3</v>
      </c>
      <c r="L7" s="157">
        <v>4</v>
      </c>
      <c r="M7" s="157">
        <v>5</v>
      </c>
      <c r="N7" s="157">
        <v>6</v>
      </c>
      <c r="O7" s="157">
        <v>7</v>
      </c>
      <c r="P7" s="157">
        <v>10</v>
      </c>
      <c r="Q7" s="157">
        <v>15</v>
      </c>
      <c r="R7" s="158">
        <v>20</v>
      </c>
    </row>
    <row r="8" spans="1:18" ht="30" customHeight="1">
      <c r="A8" s="225" t="s">
        <v>470</v>
      </c>
      <c r="B8" s="236">
        <v>13</v>
      </c>
      <c r="C8" s="378">
        <v>7941</v>
      </c>
      <c r="D8" s="378" t="s">
        <v>474</v>
      </c>
      <c r="E8" s="238" t="s">
        <v>471</v>
      </c>
      <c r="F8" s="239">
        <v>13</v>
      </c>
      <c r="G8" s="239">
        <v>7941</v>
      </c>
      <c r="H8" s="379">
        <v>46872</v>
      </c>
      <c r="I8" s="379">
        <v>47341</v>
      </c>
      <c r="J8" s="379">
        <f>SUM(I8*1.01)</f>
        <v>47814.41</v>
      </c>
      <c r="K8" s="379">
        <f t="shared" ref="K8:O8" si="0">SUM(J8*1.01)</f>
        <v>48292.554100000001</v>
      </c>
      <c r="L8" s="379">
        <f t="shared" si="0"/>
        <v>48775.479640999998</v>
      </c>
      <c r="M8" s="379">
        <f t="shared" si="0"/>
        <v>49263.234437409999</v>
      </c>
      <c r="N8" s="379">
        <f t="shared" si="0"/>
        <v>49755.866781784098</v>
      </c>
      <c r="O8" s="379">
        <f t="shared" si="0"/>
        <v>50253.425449601942</v>
      </c>
      <c r="P8" s="379">
        <f>SUM(O8*1.05)</f>
        <v>52766.096722082038</v>
      </c>
      <c r="Q8" s="379">
        <f>SUM(P8*1.05)</f>
        <v>55404.401558186146</v>
      </c>
      <c r="R8" s="380">
        <f>SUM(Q8*1.05)</f>
        <v>58174.621636095457</v>
      </c>
    </row>
    <row r="9" spans="1:18" ht="30" customHeight="1">
      <c r="A9" s="124" t="s">
        <v>470</v>
      </c>
      <c r="B9" s="343"/>
      <c r="C9" s="346"/>
      <c r="D9" s="346" t="s">
        <v>475</v>
      </c>
      <c r="E9" s="344" t="s">
        <v>471</v>
      </c>
      <c r="F9" s="345"/>
      <c r="G9" s="345"/>
      <c r="H9" s="361">
        <f>SUM(H8+H10)/2</f>
        <v>56456.439893905699</v>
      </c>
      <c r="I9" s="361">
        <f t="shared" ref="I9:R9" si="1">SUM(I8+I10)/2</f>
        <v>57021.144292844758</v>
      </c>
      <c r="J9" s="361">
        <f t="shared" si="1"/>
        <v>57591.355735773206</v>
      </c>
      <c r="K9" s="361">
        <f t="shared" si="1"/>
        <v>58167.269293130943</v>
      </c>
      <c r="L9" s="361">
        <f t="shared" si="1"/>
        <v>58748.941986062251</v>
      </c>
      <c r="M9" s="361">
        <f t="shared" si="1"/>
        <v>59336.431405922878</v>
      </c>
      <c r="N9" s="361">
        <f t="shared" si="1"/>
        <v>59929.795719982096</v>
      </c>
      <c r="O9" s="361">
        <f t="shared" si="1"/>
        <v>60529.093677181925</v>
      </c>
      <c r="P9" s="361">
        <f t="shared" si="1"/>
        <v>63555.548361041016</v>
      </c>
      <c r="Q9" s="361">
        <f t="shared" si="1"/>
        <v>66733.32577909308</v>
      </c>
      <c r="R9" s="362">
        <f t="shared" si="1"/>
        <v>70069.992068047723</v>
      </c>
    </row>
    <row r="10" spans="1:18" ht="30" customHeight="1">
      <c r="A10" s="124" t="s">
        <v>470</v>
      </c>
      <c r="B10" s="343"/>
      <c r="C10" s="346"/>
      <c r="D10" s="346" t="s">
        <v>476</v>
      </c>
      <c r="E10" s="344" t="s">
        <v>471</v>
      </c>
      <c r="F10" s="345"/>
      <c r="G10" s="345"/>
      <c r="H10" s="361">
        <f t="shared" ref="H10:N10" si="2">SUM(I10/1.01)</f>
        <v>66040.879787811398</v>
      </c>
      <c r="I10" s="361">
        <f t="shared" si="2"/>
        <v>66701.288585689515</v>
      </c>
      <c r="J10" s="361">
        <f t="shared" si="2"/>
        <v>67368.301471546409</v>
      </c>
      <c r="K10" s="361">
        <f t="shared" si="2"/>
        <v>68041.984486261877</v>
      </c>
      <c r="L10" s="361">
        <f t="shared" si="2"/>
        <v>68722.404331124504</v>
      </c>
      <c r="M10" s="361">
        <f t="shared" si="2"/>
        <v>69409.62837443575</v>
      </c>
      <c r="N10" s="361">
        <f t="shared" si="2"/>
        <v>70103.724658180101</v>
      </c>
      <c r="O10" s="361">
        <f>SUM(P10/1.05)</f>
        <v>70804.761904761908</v>
      </c>
      <c r="P10" s="361">
        <v>74345</v>
      </c>
      <c r="Q10" s="361">
        <f>SUM(P10*1.05)</f>
        <v>78062.25</v>
      </c>
      <c r="R10" s="362">
        <f>SUM(Q10*1.05)</f>
        <v>81965.362500000003</v>
      </c>
    </row>
    <row r="11" spans="1:18" ht="30" customHeight="1">
      <c r="A11" s="123" t="s">
        <v>470</v>
      </c>
      <c r="B11" s="232">
        <v>13</v>
      </c>
      <c r="C11" s="233">
        <v>7941</v>
      </c>
      <c r="D11" s="233" t="s">
        <v>474</v>
      </c>
      <c r="E11" s="234" t="s">
        <v>472</v>
      </c>
      <c r="F11" s="235">
        <v>13</v>
      </c>
      <c r="G11" s="235">
        <v>7941</v>
      </c>
      <c r="H11" s="363">
        <f t="shared" ref="H11:M14" si="3">SUM(I11/1.01)</f>
        <v>52409.871645448562</v>
      </c>
      <c r="I11" s="363">
        <f t="shared" si="3"/>
        <v>52933.970361903048</v>
      </c>
      <c r="J11" s="363">
        <f t="shared" si="3"/>
        <v>53463.310065522077</v>
      </c>
      <c r="K11" s="363">
        <f t="shared" si="3"/>
        <v>53997.943166177298</v>
      </c>
      <c r="L11" s="363">
        <f t="shared" si="3"/>
        <v>54537.922597839068</v>
      </c>
      <c r="M11" s="363">
        <f t="shared" si="3"/>
        <v>55083.301823817455</v>
      </c>
      <c r="N11" s="363">
        <f>SUM(O11/1.01)</f>
        <v>55634.134842055631</v>
      </c>
      <c r="O11" s="363">
        <f>SUM(P11/1.05)</f>
        <v>56190.476190476191</v>
      </c>
      <c r="P11" s="363">
        <v>59000</v>
      </c>
      <c r="Q11" s="363">
        <f>SUM(P11*1.05)</f>
        <v>61950</v>
      </c>
      <c r="R11" s="364">
        <f>SUM(Q11*1.05)</f>
        <v>65047.5</v>
      </c>
    </row>
    <row r="12" spans="1:18" ht="30" customHeight="1">
      <c r="A12" s="123" t="s">
        <v>470</v>
      </c>
      <c r="B12" s="232"/>
      <c r="C12" s="233"/>
      <c r="D12" s="233" t="s">
        <v>475</v>
      </c>
      <c r="E12" s="234" t="s">
        <v>472</v>
      </c>
      <c r="F12" s="235"/>
      <c r="G12" s="235"/>
      <c r="H12" s="363">
        <f t="shared" si="3"/>
        <v>58627.992010162787</v>
      </c>
      <c r="I12" s="363">
        <f t="shared" si="3"/>
        <v>59214.271930264418</v>
      </c>
      <c r="J12" s="363">
        <f t="shared" si="3"/>
        <v>59806.414649567065</v>
      </c>
      <c r="K12" s="363">
        <f t="shared" si="3"/>
        <v>60404.478796062736</v>
      </c>
      <c r="L12" s="363">
        <f t="shared" si="3"/>
        <v>61008.523584023365</v>
      </c>
      <c r="M12" s="363">
        <f t="shared" si="3"/>
        <v>61618.608819863599</v>
      </c>
      <c r="N12" s="363">
        <f t="shared" ref="N12:N14" si="4">SUM(O12/1.01)</f>
        <v>62234.794908062235</v>
      </c>
      <c r="O12" s="363">
        <f>SUM(P12/1.05)</f>
        <v>62857.142857142855</v>
      </c>
      <c r="P12" s="363">
        <v>66000</v>
      </c>
      <c r="Q12" s="363">
        <f t="shared" ref="Q12:R14" si="5">SUM(P12*1.05)</f>
        <v>69300</v>
      </c>
      <c r="R12" s="364">
        <f t="shared" si="5"/>
        <v>72765</v>
      </c>
    </row>
    <row r="13" spans="1:18" ht="30" customHeight="1">
      <c r="A13" s="123" t="s">
        <v>470</v>
      </c>
      <c r="B13" s="232"/>
      <c r="C13" s="233"/>
      <c r="D13" s="233" t="s">
        <v>476</v>
      </c>
      <c r="E13" s="234" t="s">
        <v>472</v>
      </c>
      <c r="F13" s="235"/>
      <c r="G13" s="235"/>
      <c r="H13" s="363">
        <f t="shared" si="3"/>
        <v>64846.112374877041</v>
      </c>
      <c r="I13" s="363">
        <f t="shared" si="3"/>
        <v>65494.57349862581</v>
      </c>
      <c r="J13" s="363">
        <f t="shared" si="3"/>
        <v>66149.519233612067</v>
      </c>
      <c r="K13" s="363">
        <f t="shared" si="3"/>
        <v>66811.014425948189</v>
      </c>
      <c r="L13" s="363">
        <f t="shared" si="3"/>
        <v>67479.12457020767</v>
      </c>
      <c r="M13" s="363">
        <f t="shared" si="3"/>
        <v>68153.915815909742</v>
      </c>
      <c r="N13" s="363">
        <f t="shared" si="4"/>
        <v>68835.454974068838</v>
      </c>
      <c r="O13" s="363">
        <f>SUM(P13/1.05)</f>
        <v>69523.809523809527</v>
      </c>
      <c r="P13" s="363">
        <v>73000</v>
      </c>
      <c r="Q13" s="363">
        <f t="shared" si="5"/>
        <v>76650</v>
      </c>
      <c r="R13" s="364">
        <f t="shared" si="5"/>
        <v>80482.5</v>
      </c>
    </row>
    <row r="14" spans="1:18" ht="30" customHeight="1" thickBot="1">
      <c r="A14" s="381" t="s">
        <v>478</v>
      </c>
      <c r="B14" s="382"/>
      <c r="C14" s="383"/>
      <c r="D14" s="383" t="s">
        <v>25</v>
      </c>
      <c r="E14" s="384" t="s">
        <v>479</v>
      </c>
      <c r="F14" s="385"/>
      <c r="G14" s="385"/>
      <c r="H14" s="386">
        <f t="shared" si="3"/>
        <v>38522.14396231393</v>
      </c>
      <c r="I14" s="386">
        <f t="shared" si="3"/>
        <v>38907.365401937073</v>
      </c>
      <c r="J14" s="386">
        <f t="shared" si="3"/>
        <v>39296.439055956442</v>
      </c>
      <c r="K14" s="386">
        <f t="shared" si="3"/>
        <v>39689.403446516008</v>
      </c>
      <c r="L14" s="386">
        <f t="shared" si="3"/>
        <v>40086.297480981171</v>
      </c>
      <c r="M14" s="386">
        <f t="shared" si="3"/>
        <v>40487.160455790981</v>
      </c>
      <c r="N14" s="386">
        <f t="shared" si="4"/>
        <v>40892.032060348894</v>
      </c>
      <c r="O14" s="386">
        <f>SUM(P14/1.05)</f>
        <v>41300.952380952382</v>
      </c>
      <c r="P14" s="386">
        <v>43366</v>
      </c>
      <c r="Q14" s="386">
        <f t="shared" si="5"/>
        <v>45534.3</v>
      </c>
      <c r="R14" s="387">
        <f t="shared" si="5"/>
        <v>47811.015000000007</v>
      </c>
    </row>
    <row r="15" spans="1:18" ht="20.100000000000001" customHeight="1">
      <c r="A15" s="366"/>
      <c r="B15" s="356"/>
      <c r="C15" s="357"/>
      <c r="D15" s="357"/>
      <c r="E15" s="358"/>
      <c r="F15" s="359"/>
      <c r="G15" s="359"/>
      <c r="H15" s="365"/>
      <c r="I15" s="365"/>
      <c r="J15" s="365"/>
      <c r="K15" s="365"/>
      <c r="L15" s="365"/>
      <c r="M15" s="365"/>
      <c r="N15" s="365"/>
      <c r="O15" s="365"/>
      <c r="P15" s="365"/>
      <c r="Q15" s="365"/>
      <c r="R15" s="367"/>
    </row>
    <row r="16" spans="1:18" ht="20.100000000000001" customHeight="1" thickBot="1">
      <c r="A16" s="366"/>
      <c r="B16" s="356"/>
      <c r="C16" s="357"/>
      <c r="D16" s="357"/>
      <c r="E16" s="358"/>
      <c r="F16" s="359"/>
      <c r="G16" s="359"/>
      <c r="H16" s="365"/>
      <c r="I16" s="365"/>
      <c r="J16" s="365"/>
      <c r="K16" s="365"/>
      <c r="L16" s="365"/>
      <c r="M16" s="365"/>
      <c r="N16" s="365"/>
      <c r="O16" s="365"/>
      <c r="P16" s="365"/>
      <c r="Q16" s="365"/>
      <c r="R16" s="367"/>
    </row>
    <row r="17" spans="1:18" ht="21.95" customHeight="1" thickBot="1">
      <c r="A17" s="505" t="s">
        <v>347</v>
      </c>
      <c r="B17" s="506"/>
      <c r="C17" s="506"/>
      <c r="D17" s="506"/>
      <c r="E17" s="506"/>
      <c r="F17" s="375"/>
      <c r="G17" s="376"/>
      <c r="H17" s="506" t="s">
        <v>140</v>
      </c>
      <c r="I17" s="506"/>
      <c r="J17" s="506"/>
      <c r="K17" s="506"/>
      <c r="L17" s="506"/>
      <c r="M17" s="506"/>
      <c r="N17" s="506"/>
      <c r="O17" s="506"/>
      <c r="P17" s="506"/>
      <c r="Q17" s="506"/>
      <c r="R17" s="507"/>
    </row>
    <row r="18" spans="1:18" ht="30" customHeight="1" thickBot="1">
      <c r="A18" s="349" t="s">
        <v>169</v>
      </c>
      <c r="B18" s="350"/>
      <c r="C18" s="351"/>
      <c r="D18" s="351"/>
      <c r="E18" s="352" t="s">
        <v>170</v>
      </c>
      <c r="F18" s="353">
        <v>16</v>
      </c>
      <c r="G18" s="353" t="s">
        <v>171</v>
      </c>
      <c r="H18" s="354">
        <v>15.95</v>
      </c>
      <c r="I18" s="354">
        <v>16.12</v>
      </c>
      <c r="J18" s="354">
        <v>16.28</v>
      </c>
      <c r="K18" s="354">
        <v>16.440000000000001</v>
      </c>
      <c r="L18" s="354">
        <v>16.600000000000001</v>
      </c>
      <c r="M18" s="354">
        <v>17.43</v>
      </c>
      <c r="N18" s="354">
        <v>17.600000000000001</v>
      </c>
      <c r="O18" s="354">
        <v>17.79</v>
      </c>
      <c r="P18" s="354">
        <v>18.66</v>
      </c>
      <c r="Q18" s="354">
        <v>19.600000000000001</v>
      </c>
      <c r="R18" s="355">
        <v>20.58</v>
      </c>
    </row>
  </sheetData>
  <mergeCells count="7">
    <mergeCell ref="A17:E17"/>
    <mergeCell ref="H17:R17"/>
    <mergeCell ref="A1:R1"/>
    <mergeCell ref="A2:R2"/>
    <mergeCell ref="A5:E5"/>
    <mergeCell ref="H5:R5"/>
    <mergeCell ref="A3:R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C55"/>
  <sheetViews>
    <sheetView topLeftCell="A22" workbookViewId="0">
      <selection activeCell="Y15" sqref="Y15"/>
    </sheetView>
  </sheetViews>
  <sheetFormatPr defaultRowHeight="12.75"/>
  <cols>
    <col min="1" max="1" width="18.5703125" customWidth="1"/>
    <col min="2" max="4" width="24" customWidth="1"/>
    <col min="5" max="5" width="9.140625" hidden="1" customWidth="1"/>
    <col min="6" max="6" width="11.42578125" hidden="1" customWidth="1"/>
    <col min="7" max="11" width="9.140625" hidden="1" customWidth="1"/>
    <col min="12" max="12" width="2" hidden="1" customWidth="1"/>
    <col min="13" max="15" width="9.140625" hidden="1" customWidth="1"/>
    <col min="16" max="16" width="2.42578125" hidden="1" customWidth="1"/>
    <col min="17" max="19" width="8.85546875" hidden="1" customWidth="1"/>
    <col min="20" max="20" width="1.42578125" hidden="1" customWidth="1"/>
    <col min="21" max="23" width="8.85546875" hidden="1" customWidth="1"/>
    <col min="24" max="24" width="9.140625" hidden="1" customWidth="1"/>
    <col min="25" max="25" width="11.28515625" bestFit="1" customWidth="1"/>
    <col min="27" max="29" width="0" hidden="1" customWidth="1"/>
  </cols>
  <sheetData>
    <row r="1" spans="1:29" ht="18">
      <c r="A1" s="397" t="s">
        <v>0</v>
      </c>
      <c r="B1" s="398"/>
      <c r="C1" s="398"/>
      <c r="D1" s="399"/>
    </row>
    <row r="2" spans="1:29" ht="18">
      <c r="A2" s="400" t="s">
        <v>1</v>
      </c>
      <c r="B2" s="401"/>
      <c r="C2" s="401"/>
      <c r="D2" s="402"/>
    </row>
    <row r="3" spans="1:29" ht="18">
      <c r="A3" s="400" t="s">
        <v>2</v>
      </c>
      <c r="B3" s="401"/>
      <c r="C3" s="401"/>
      <c r="D3" s="402"/>
      <c r="E3" s="78"/>
    </row>
    <row r="4" spans="1:29" ht="18.75" thickBot="1">
      <c r="A4" s="400" t="s">
        <v>409</v>
      </c>
      <c r="B4" s="401"/>
      <c r="C4" s="401"/>
      <c r="D4" s="402"/>
    </row>
    <row r="5" spans="1:29" ht="13.5" thickBot="1">
      <c r="A5" s="403"/>
      <c r="B5" s="404"/>
      <c r="C5" s="404"/>
      <c r="D5" s="405"/>
    </row>
    <row r="6" spans="1:29" ht="14.25" customHeight="1" thickBot="1">
      <c r="A6" s="406"/>
      <c r="B6" s="407"/>
      <c r="C6" s="407"/>
      <c r="D6" s="408"/>
      <c r="F6" s="388" t="s">
        <v>124</v>
      </c>
      <c r="G6" s="389"/>
      <c r="H6" s="390"/>
      <c r="I6" s="388" t="s">
        <v>125</v>
      </c>
      <c r="J6" s="389"/>
      <c r="K6" s="390"/>
      <c r="M6" s="388" t="s">
        <v>131</v>
      </c>
      <c r="N6" s="389"/>
      <c r="O6" s="390"/>
      <c r="Q6" s="388" t="s">
        <v>132</v>
      </c>
      <c r="R6" s="389"/>
      <c r="S6" s="390"/>
      <c r="U6" s="388" t="s">
        <v>268</v>
      </c>
      <c r="V6" s="389"/>
      <c r="W6" s="390"/>
    </row>
    <row r="7" spans="1:29" ht="18.75" thickBot="1">
      <c r="A7" s="392" t="s">
        <v>3</v>
      </c>
      <c r="B7" s="56" t="s">
        <v>4</v>
      </c>
      <c r="C7" s="57" t="s">
        <v>5</v>
      </c>
      <c r="D7" s="58" t="s">
        <v>6</v>
      </c>
      <c r="F7" s="33" t="s">
        <v>4</v>
      </c>
      <c r="G7" s="34" t="s">
        <v>5</v>
      </c>
      <c r="H7" s="35" t="s">
        <v>6</v>
      </c>
      <c r="I7" s="33" t="s">
        <v>4</v>
      </c>
      <c r="J7" s="34" t="s">
        <v>5</v>
      </c>
      <c r="K7" s="35" t="s">
        <v>6</v>
      </c>
      <c r="M7" s="33" t="s">
        <v>4</v>
      </c>
      <c r="N7" s="34" t="s">
        <v>5</v>
      </c>
      <c r="O7" s="35" t="s">
        <v>6</v>
      </c>
      <c r="Q7" s="33" t="s">
        <v>4</v>
      </c>
      <c r="R7" s="34" t="s">
        <v>5</v>
      </c>
      <c r="S7" s="35" t="s">
        <v>6</v>
      </c>
      <c r="U7" s="33" t="s">
        <v>4</v>
      </c>
      <c r="V7" s="34" t="s">
        <v>5</v>
      </c>
      <c r="W7" s="35" t="s">
        <v>6</v>
      </c>
    </row>
    <row r="8" spans="1:29" ht="34.5" thickBot="1">
      <c r="A8" s="393"/>
      <c r="B8" s="59" t="s">
        <v>7</v>
      </c>
      <c r="C8" s="54" t="s">
        <v>8</v>
      </c>
      <c r="D8" s="60" t="s">
        <v>9</v>
      </c>
      <c r="F8" s="33" t="s">
        <v>7</v>
      </c>
      <c r="G8" s="34" t="s">
        <v>8</v>
      </c>
      <c r="H8" s="35" t="s">
        <v>9</v>
      </c>
      <c r="I8" s="33" t="s">
        <v>7</v>
      </c>
      <c r="J8" s="34" t="s">
        <v>8</v>
      </c>
      <c r="K8" s="35" t="s">
        <v>9</v>
      </c>
      <c r="M8" s="75" t="s">
        <v>7</v>
      </c>
      <c r="N8" s="76" t="s">
        <v>8</v>
      </c>
      <c r="O8" s="77" t="s">
        <v>9</v>
      </c>
      <c r="Q8" s="75" t="s">
        <v>7</v>
      </c>
      <c r="R8" s="76" t="s">
        <v>8</v>
      </c>
      <c r="S8" s="77" t="s">
        <v>9</v>
      </c>
      <c r="U8" s="75" t="s">
        <v>7</v>
      </c>
      <c r="V8" s="76" t="s">
        <v>8</v>
      </c>
      <c r="W8" s="77" t="s">
        <v>9</v>
      </c>
      <c r="AA8" s="284" t="s">
        <v>410</v>
      </c>
      <c r="AB8" s="284" t="s">
        <v>411</v>
      </c>
      <c r="AC8" s="284" t="s">
        <v>412</v>
      </c>
    </row>
    <row r="9" spans="1:29" ht="13.7" customHeight="1" thickTop="1">
      <c r="A9" s="55">
        <v>0</v>
      </c>
      <c r="B9" s="127">
        <f>SUM(AC9/187)*186</f>
        <v>42145.411764705881</v>
      </c>
      <c r="C9" s="127">
        <f>SUM(AB9/187)*186</f>
        <v>38080.267379679142</v>
      </c>
      <c r="D9" s="127">
        <f>SUM(AA9/187)*186</f>
        <v>34163.326203208555</v>
      </c>
      <c r="E9" s="31"/>
      <c r="F9" s="36">
        <v>35195</v>
      </c>
      <c r="G9" s="9">
        <v>31533</v>
      </c>
      <c r="H9" s="37">
        <v>28004</v>
      </c>
      <c r="I9" s="36">
        <f>B9-F9</f>
        <v>6950.4117647058811</v>
      </c>
      <c r="J9" s="9">
        <f>C9-G9</f>
        <v>6547.2673796791423</v>
      </c>
      <c r="K9" s="37">
        <f>D9-H9</f>
        <v>6159.3262032085549</v>
      </c>
      <c r="M9" s="10">
        <v>35899</v>
      </c>
      <c r="N9" s="10">
        <v>32164</v>
      </c>
      <c r="O9" s="10">
        <v>28564</v>
      </c>
      <c r="Q9" s="10">
        <v>36258</v>
      </c>
      <c r="R9" s="10">
        <v>32486</v>
      </c>
      <c r="S9" s="10">
        <v>28850</v>
      </c>
      <c r="U9" s="10">
        <v>37346</v>
      </c>
      <c r="V9" s="10">
        <v>33461</v>
      </c>
      <c r="W9" s="10">
        <v>29716</v>
      </c>
      <c r="Y9" s="245"/>
      <c r="AA9" s="127">
        <v>34347</v>
      </c>
      <c r="AB9" s="127">
        <v>38285</v>
      </c>
      <c r="AC9" s="127">
        <v>42372</v>
      </c>
    </row>
    <row r="10" spans="1:29" ht="13.7" customHeight="1">
      <c r="A10" s="7">
        <v>1</v>
      </c>
      <c r="B10" s="283">
        <f t="shared" ref="B10:B36" si="0">SUM(AC10/187)*186</f>
        <v>42298.588235294119</v>
      </c>
      <c r="C10" s="283">
        <f t="shared" ref="C10:C36" si="1">SUM(AB10/187)*186</f>
        <v>38233.44385026738</v>
      </c>
      <c r="D10" s="283">
        <f t="shared" ref="D10:D36" si="2">SUM(AA10/187)*186</f>
        <v>34311.529411764706</v>
      </c>
      <c r="E10" s="31"/>
      <c r="F10" s="38">
        <v>35333</v>
      </c>
      <c r="G10" s="10">
        <v>31671</v>
      </c>
      <c r="H10" s="39">
        <v>28137</v>
      </c>
      <c r="I10" s="38">
        <f t="shared" ref="I10:K39" si="3">B10-F10</f>
        <v>6965.5882352941189</v>
      </c>
      <c r="J10" s="10">
        <f t="shared" ref="J10:J36" si="4">C10-G10</f>
        <v>6562.4438502673802</v>
      </c>
      <c r="K10" s="39">
        <f t="shared" si="3"/>
        <v>6174.5294117647063</v>
      </c>
      <c r="M10" s="32">
        <v>36040</v>
      </c>
      <c r="N10" s="32">
        <v>32304</v>
      </c>
      <c r="O10" s="32">
        <v>28700</v>
      </c>
      <c r="Q10" s="10">
        <v>36400</v>
      </c>
      <c r="R10" s="10">
        <v>32627</v>
      </c>
      <c r="S10" s="10">
        <v>28987</v>
      </c>
      <c r="U10" s="10">
        <v>37492</v>
      </c>
      <c r="V10" s="10">
        <v>33606</v>
      </c>
      <c r="W10" s="10">
        <v>29857</v>
      </c>
      <c r="AA10" s="10">
        <v>34496</v>
      </c>
      <c r="AB10" s="10">
        <v>38439</v>
      </c>
      <c r="AC10" s="10">
        <v>42526</v>
      </c>
    </row>
    <row r="11" spans="1:29" ht="13.7" customHeight="1">
      <c r="A11" s="7">
        <v>2</v>
      </c>
      <c r="B11" s="283">
        <f t="shared" si="0"/>
        <v>42449.775401069521</v>
      </c>
      <c r="C11" s="283">
        <f t="shared" si="1"/>
        <v>38384.631016042782</v>
      </c>
      <c r="D11" s="283">
        <f t="shared" si="2"/>
        <v>34464.705882352937</v>
      </c>
      <c r="F11" s="38">
        <v>35470</v>
      </c>
      <c r="G11" s="10">
        <v>31808</v>
      </c>
      <c r="H11" s="39">
        <v>28276</v>
      </c>
      <c r="I11" s="38">
        <f t="shared" si="3"/>
        <v>6979.7754010695207</v>
      </c>
      <c r="J11" s="10">
        <f t="shared" si="4"/>
        <v>6576.631016042782</v>
      </c>
      <c r="K11" s="39">
        <f t="shared" si="3"/>
        <v>6188.7058823529369</v>
      </c>
      <c r="M11" s="32">
        <v>36179</v>
      </c>
      <c r="N11" s="32">
        <v>32444</v>
      </c>
      <c r="O11" s="32">
        <v>28842</v>
      </c>
      <c r="Q11" s="10">
        <v>36541</v>
      </c>
      <c r="R11" s="10">
        <v>32768</v>
      </c>
      <c r="S11" s="10">
        <v>29130</v>
      </c>
      <c r="U11" s="10">
        <v>37637</v>
      </c>
      <c r="V11" s="10">
        <v>33751</v>
      </c>
      <c r="W11" s="10">
        <v>30004</v>
      </c>
      <c r="AA11" s="10">
        <v>34650</v>
      </c>
      <c r="AB11" s="10">
        <v>38591</v>
      </c>
      <c r="AC11" s="10">
        <v>42678</v>
      </c>
    </row>
    <row r="12" spans="1:29" ht="13.7" customHeight="1">
      <c r="A12" s="7">
        <v>3</v>
      </c>
      <c r="B12" s="283">
        <f t="shared" si="0"/>
        <v>42600.962566844915</v>
      </c>
      <c r="C12" s="283">
        <f t="shared" si="1"/>
        <v>38537.807486631013</v>
      </c>
      <c r="D12" s="283">
        <f t="shared" si="2"/>
        <v>34616.88770053476</v>
      </c>
      <c r="F12" s="38">
        <v>35606</v>
      </c>
      <c r="G12" s="10">
        <v>31945</v>
      </c>
      <c r="H12" s="39">
        <v>28413</v>
      </c>
      <c r="I12" s="38">
        <f t="shared" si="3"/>
        <v>6994.9625668449153</v>
      </c>
      <c r="J12" s="10">
        <f t="shared" si="4"/>
        <v>6592.8074866310126</v>
      </c>
      <c r="K12" s="39">
        <f t="shared" si="3"/>
        <v>6203.8877005347604</v>
      </c>
      <c r="M12" s="32">
        <v>36318</v>
      </c>
      <c r="N12" s="32">
        <v>32584</v>
      </c>
      <c r="O12" s="32">
        <v>28981</v>
      </c>
      <c r="Q12" s="10">
        <v>36681</v>
      </c>
      <c r="R12" s="10">
        <v>32910</v>
      </c>
      <c r="S12" s="10">
        <v>29271</v>
      </c>
      <c r="U12" s="10">
        <v>37781</v>
      </c>
      <c r="V12" s="10">
        <v>33897</v>
      </c>
      <c r="W12" s="10">
        <v>30149</v>
      </c>
      <c r="AA12" s="10">
        <v>34803</v>
      </c>
      <c r="AB12" s="10">
        <v>38745</v>
      </c>
      <c r="AC12" s="10">
        <v>42830</v>
      </c>
    </row>
    <row r="13" spans="1:29" ht="13.7" customHeight="1">
      <c r="A13" s="7">
        <v>4</v>
      </c>
      <c r="B13" s="283">
        <f t="shared" si="0"/>
        <v>45746.053475935827</v>
      </c>
      <c r="C13" s="283">
        <f t="shared" si="1"/>
        <v>41650.074866310162</v>
      </c>
      <c r="D13" s="283">
        <f t="shared" si="2"/>
        <v>37930.074866310162</v>
      </c>
      <c r="F13" s="38">
        <v>38439</v>
      </c>
      <c r="G13" s="10">
        <v>34750</v>
      </c>
      <c r="H13" s="39">
        <v>31398</v>
      </c>
      <c r="I13" s="38">
        <f t="shared" si="3"/>
        <v>7307.053475935827</v>
      </c>
      <c r="J13" s="10">
        <f t="shared" si="4"/>
        <v>6900.0748663101622</v>
      </c>
      <c r="K13" s="39">
        <f t="shared" si="3"/>
        <v>6532.0748663101622</v>
      </c>
      <c r="M13" s="32">
        <v>39208</v>
      </c>
      <c r="N13" s="32">
        <v>35445</v>
      </c>
      <c r="O13" s="32">
        <v>32026</v>
      </c>
      <c r="Q13" s="10">
        <v>39600</v>
      </c>
      <c r="R13" s="10">
        <v>35799</v>
      </c>
      <c r="S13" s="10">
        <v>32346</v>
      </c>
      <c r="U13" s="10">
        <v>40788</v>
      </c>
      <c r="V13" s="10">
        <v>36873</v>
      </c>
      <c r="W13" s="10">
        <v>33316</v>
      </c>
      <c r="AA13" s="10">
        <v>38134</v>
      </c>
      <c r="AB13" s="10">
        <v>41874</v>
      </c>
      <c r="AC13" s="10">
        <v>45992</v>
      </c>
    </row>
    <row r="14" spans="1:29" ht="13.7" customHeight="1">
      <c r="A14" s="7">
        <v>5</v>
      </c>
      <c r="B14" s="283">
        <f t="shared" si="0"/>
        <v>45898.235294117643</v>
      </c>
      <c r="C14" s="283">
        <f t="shared" si="1"/>
        <v>41804.245989304814</v>
      </c>
      <c r="D14" s="283">
        <f t="shared" si="2"/>
        <v>38083.251336898393</v>
      </c>
      <c r="F14" s="38">
        <v>38576</v>
      </c>
      <c r="G14" s="10">
        <v>34888</v>
      </c>
      <c r="H14" s="39">
        <v>31536</v>
      </c>
      <c r="I14" s="38">
        <f t="shared" si="3"/>
        <v>7322.2352941176432</v>
      </c>
      <c r="J14" s="10">
        <f t="shared" si="4"/>
        <v>6916.2459893048144</v>
      </c>
      <c r="K14" s="39">
        <f t="shared" si="3"/>
        <v>6547.2513368983928</v>
      </c>
      <c r="M14" s="32">
        <v>39348</v>
      </c>
      <c r="N14" s="32">
        <v>35586</v>
      </c>
      <c r="O14" s="32">
        <v>32167</v>
      </c>
      <c r="Q14" s="10">
        <v>39741</v>
      </c>
      <c r="R14" s="10">
        <v>35942</v>
      </c>
      <c r="S14" s="10">
        <v>32489</v>
      </c>
      <c r="U14" s="10">
        <v>40933</v>
      </c>
      <c r="V14" s="10">
        <v>37020</v>
      </c>
      <c r="W14" s="10">
        <v>33464</v>
      </c>
      <c r="AA14" s="10">
        <v>38288</v>
      </c>
      <c r="AB14" s="10">
        <v>42029</v>
      </c>
      <c r="AC14" s="10">
        <v>46145</v>
      </c>
    </row>
    <row r="15" spans="1:29" ht="13.7" customHeight="1">
      <c r="A15" s="7">
        <v>6</v>
      </c>
      <c r="B15" s="283">
        <f t="shared" si="0"/>
        <v>46048.427807486631</v>
      </c>
      <c r="C15" s="283">
        <f t="shared" si="1"/>
        <v>41956.427807486631</v>
      </c>
      <c r="D15" s="283">
        <f t="shared" si="2"/>
        <v>38235.433155080216</v>
      </c>
      <c r="F15" s="38">
        <v>38712</v>
      </c>
      <c r="G15" s="10">
        <v>35025</v>
      </c>
      <c r="H15" s="39">
        <v>31673</v>
      </c>
      <c r="I15" s="38">
        <f t="shared" si="3"/>
        <v>7336.4278074866306</v>
      </c>
      <c r="J15" s="10">
        <f t="shared" si="4"/>
        <v>6931.4278074866306</v>
      </c>
      <c r="K15" s="39">
        <f t="shared" si="3"/>
        <v>6562.4331550802162</v>
      </c>
      <c r="M15" s="32">
        <v>39486</v>
      </c>
      <c r="N15" s="32">
        <v>35726</v>
      </c>
      <c r="O15" s="32">
        <v>32306</v>
      </c>
      <c r="Q15" s="10">
        <v>39881</v>
      </c>
      <c r="R15" s="10">
        <v>36083</v>
      </c>
      <c r="S15" s="10">
        <v>32629</v>
      </c>
      <c r="U15" s="10">
        <v>41077</v>
      </c>
      <c r="V15" s="10">
        <v>37165</v>
      </c>
      <c r="W15" s="10">
        <v>33608</v>
      </c>
      <c r="AA15" s="10">
        <v>38441</v>
      </c>
      <c r="AB15" s="10">
        <v>42182</v>
      </c>
      <c r="AC15" s="10">
        <v>46296</v>
      </c>
    </row>
    <row r="16" spans="1:29" ht="13.7" customHeight="1">
      <c r="A16" s="7">
        <v>7</v>
      </c>
      <c r="B16" s="283">
        <f t="shared" si="0"/>
        <v>46201.604278074868</v>
      </c>
      <c r="C16" s="283">
        <f t="shared" si="1"/>
        <v>42108.609625668447</v>
      </c>
      <c r="D16" s="283">
        <f t="shared" si="2"/>
        <v>38386.620320855611</v>
      </c>
      <c r="F16" s="38">
        <v>38850</v>
      </c>
      <c r="G16" s="10">
        <v>35162</v>
      </c>
      <c r="H16" s="39">
        <v>31810</v>
      </c>
      <c r="I16" s="38">
        <f t="shared" si="3"/>
        <v>7351.6042780748685</v>
      </c>
      <c r="J16" s="10">
        <f t="shared" si="4"/>
        <v>6946.6096256684468</v>
      </c>
      <c r="K16" s="39">
        <f t="shared" si="3"/>
        <v>6576.6203208556108</v>
      </c>
      <c r="M16" s="32">
        <v>39627</v>
      </c>
      <c r="N16" s="32">
        <v>35865</v>
      </c>
      <c r="O16" s="32">
        <v>32446</v>
      </c>
      <c r="Q16" s="10">
        <v>40023</v>
      </c>
      <c r="R16" s="10">
        <v>36224</v>
      </c>
      <c r="S16" s="10">
        <v>32770</v>
      </c>
      <c r="U16" s="10">
        <v>41224</v>
      </c>
      <c r="V16" s="10">
        <v>37311</v>
      </c>
      <c r="W16" s="10">
        <v>33753</v>
      </c>
      <c r="AA16" s="10">
        <v>38593</v>
      </c>
      <c r="AB16" s="10">
        <v>42335</v>
      </c>
      <c r="AC16" s="10">
        <v>46450</v>
      </c>
    </row>
    <row r="17" spans="1:29" ht="13.7" customHeight="1">
      <c r="A17" s="7">
        <v>8</v>
      </c>
      <c r="B17" s="283">
        <f t="shared" si="0"/>
        <v>46357.764705882357</v>
      </c>
      <c r="C17" s="283">
        <f t="shared" si="1"/>
        <v>42261.786096256685</v>
      </c>
      <c r="D17" s="283">
        <f t="shared" si="2"/>
        <v>38541.786096256685</v>
      </c>
      <c r="F17" s="38">
        <v>38990</v>
      </c>
      <c r="G17" s="10">
        <v>35300</v>
      </c>
      <c r="H17" s="39">
        <v>31949</v>
      </c>
      <c r="I17" s="38">
        <f t="shared" si="3"/>
        <v>7367.7647058823568</v>
      </c>
      <c r="J17" s="10">
        <f t="shared" si="4"/>
        <v>6961.7860962566847</v>
      </c>
      <c r="K17" s="39">
        <f t="shared" si="3"/>
        <v>6592.7860962566847</v>
      </c>
      <c r="M17" s="32">
        <v>39770</v>
      </c>
      <c r="N17" s="32">
        <v>36006</v>
      </c>
      <c r="O17" s="32">
        <v>32588</v>
      </c>
      <c r="Q17" s="10">
        <v>40168</v>
      </c>
      <c r="R17" s="10">
        <v>36366</v>
      </c>
      <c r="S17" s="10">
        <v>32914</v>
      </c>
      <c r="U17" s="10">
        <v>41373</v>
      </c>
      <c r="V17" s="10">
        <v>37457</v>
      </c>
      <c r="W17" s="10">
        <v>33901</v>
      </c>
      <c r="AA17" s="10">
        <v>38749</v>
      </c>
      <c r="AB17" s="10">
        <v>42489</v>
      </c>
      <c r="AC17" s="10">
        <v>46607</v>
      </c>
    </row>
    <row r="18" spans="1:29" ht="13.7" customHeight="1">
      <c r="A18" s="7">
        <v>9</v>
      </c>
      <c r="B18" s="283">
        <f t="shared" si="0"/>
        <v>46506.962566844915</v>
      </c>
      <c r="C18" s="283">
        <f t="shared" si="1"/>
        <v>42413.967914438501</v>
      </c>
      <c r="D18" s="283">
        <f t="shared" si="2"/>
        <v>38693.967914438501</v>
      </c>
      <c r="F18" s="38">
        <v>39125</v>
      </c>
      <c r="G18" s="10">
        <v>35438</v>
      </c>
      <c r="H18" s="39">
        <v>32086</v>
      </c>
      <c r="I18" s="38">
        <f t="shared" si="3"/>
        <v>7381.9625668449153</v>
      </c>
      <c r="J18" s="10">
        <f t="shared" si="4"/>
        <v>6975.9679144385009</v>
      </c>
      <c r="K18" s="39">
        <f t="shared" si="3"/>
        <v>6607.9679144385009</v>
      </c>
      <c r="M18" s="32">
        <v>39908</v>
      </c>
      <c r="N18" s="32">
        <v>36147</v>
      </c>
      <c r="O18" s="32">
        <v>32728</v>
      </c>
      <c r="Q18" s="10">
        <v>40307</v>
      </c>
      <c r="R18" s="10">
        <v>36508</v>
      </c>
      <c r="S18" s="10">
        <v>33055</v>
      </c>
      <c r="U18" s="10">
        <v>41516</v>
      </c>
      <c r="V18" s="10">
        <v>37603</v>
      </c>
      <c r="W18" s="10">
        <v>34047</v>
      </c>
      <c r="AA18" s="10">
        <v>38902</v>
      </c>
      <c r="AB18" s="10">
        <v>42642</v>
      </c>
      <c r="AC18" s="10">
        <v>46757</v>
      </c>
    </row>
    <row r="19" spans="1:29" ht="13.7" customHeight="1">
      <c r="A19" s="7">
        <v>10</v>
      </c>
      <c r="B19" s="283">
        <f t="shared" si="0"/>
        <v>52208.310160427805</v>
      </c>
      <c r="C19" s="283">
        <f t="shared" si="1"/>
        <v>47835.818181818184</v>
      </c>
      <c r="D19" s="283">
        <f t="shared" si="2"/>
        <v>43599.593582887697</v>
      </c>
      <c r="F19" s="38">
        <v>44261</v>
      </c>
      <c r="G19" s="10">
        <v>40323</v>
      </c>
      <c r="H19" s="39">
        <v>36505</v>
      </c>
      <c r="I19" s="38">
        <f t="shared" si="3"/>
        <v>7947.3101604278054</v>
      </c>
      <c r="J19" s="10">
        <f t="shared" si="4"/>
        <v>7512.8181818181838</v>
      </c>
      <c r="K19" s="39">
        <f t="shared" si="3"/>
        <v>7094.5935828876973</v>
      </c>
      <c r="M19" s="32">
        <v>45146</v>
      </c>
      <c r="N19" s="32">
        <v>41129</v>
      </c>
      <c r="O19" s="32">
        <v>37235</v>
      </c>
      <c r="Q19" s="10">
        <v>45597</v>
      </c>
      <c r="R19" s="10">
        <v>41540</v>
      </c>
      <c r="S19" s="10">
        <v>37607</v>
      </c>
      <c r="U19" s="10">
        <v>46965</v>
      </c>
      <c r="V19" s="10">
        <v>42786</v>
      </c>
      <c r="W19" s="10">
        <v>38735</v>
      </c>
      <c r="AA19" s="10">
        <v>43834</v>
      </c>
      <c r="AB19" s="10">
        <v>48093</v>
      </c>
      <c r="AC19" s="10">
        <v>52489</v>
      </c>
    </row>
    <row r="20" spans="1:29" ht="13.7" customHeight="1">
      <c r="A20" s="7">
        <v>11</v>
      </c>
      <c r="B20" s="283">
        <f t="shared" si="0"/>
        <v>52512.673796791445</v>
      </c>
      <c r="C20" s="283">
        <f t="shared" si="1"/>
        <v>48140.181818181816</v>
      </c>
      <c r="D20" s="283">
        <f t="shared" si="2"/>
        <v>43753.764705882357</v>
      </c>
      <c r="F20" s="38">
        <v>44534</v>
      </c>
      <c r="G20" s="10">
        <v>40596</v>
      </c>
      <c r="H20" s="39">
        <v>36643</v>
      </c>
      <c r="I20" s="38">
        <f t="shared" si="3"/>
        <v>7978.6737967914451</v>
      </c>
      <c r="J20" s="10">
        <f t="shared" si="4"/>
        <v>7544.1818181818162</v>
      </c>
      <c r="K20" s="39">
        <f t="shared" si="3"/>
        <v>7110.7647058823568</v>
      </c>
      <c r="M20" s="32">
        <v>45425</v>
      </c>
      <c r="N20" s="32">
        <v>41408</v>
      </c>
      <c r="O20" s="32">
        <v>37376</v>
      </c>
      <c r="Q20" s="10">
        <v>45879</v>
      </c>
      <c r="R20" s="10">
        <v>41822</v>
      </c>
      <c r="S20" s="10">
        <v>37750</v>
      </c>
      <c r="U20" s="10">
        <v>47255</v>
      </c>
      <c r="V20" s="10">
        <v>43077</v>
      </c>
      <c r="W20" s="10">
        <v>38883</v>
      </c>
      <c r="AA20" s="10">
        <v>43989</v>
      </c>
      <c r="AB20" s="10">
        <v>48399</v>
      </c>
      <c r="AC20" s="10">
        <v>52795</v>
      </c>
    </row>
    <row r="21" spans="1:29" ht="13.7" customHeight="1">
      <c r="A21" s="7">
        <v>12</v>
      </c>
      <c r="B21" s="283">
        <f t="shared" si="0"/>
        <v>52818.032085561492</v>
      </c>
      <c r="C21" s="283">
        <f t="shared" si="1"/>
        <v>48444.545454545449</v>
      </c>
      <c r="D21" s="283">
        <f t="shared" si="2"/>
        <v>43905.946524064173</v>
      </c>
      <c r="F21" s="38">
        <v>44809</v>
      </c>
      <c r="G21" s="10">
        <v>40871</v>
      </c>
      <c r="H21" s="39">
        <v>36780</v>
      </c>
      <c r="I21" s="38">
        <f t="shared" si="3"/>
        <v>8009.0320855614918</v>
      </c>
      <c r="J21" s="10">
        <f t="shared" si="4"/>
        <v>7573.5454545454486</v>
      </c>
      <c r="K21" s="39">
        <f t="shared" si="3"/>
        <v>7125.946524064173</v>
      </c>
      <c r="M21" s="32">
        <v>45705</v>
      </c>
      <c r="N21" s="32">
        <v>41688</v>
      </c>
      <c r="O21" s="32">
        <v>37516</v>
      </c>
      <c r="Q21" s="10">
        <v>46162</v>
      </c>
      <c r="R21" s="10">
        <v>42105</v>
      </c>
      <c r="S21" s="10">
        <v>37891</v>
      </c>
      <c r="U21" s="10">
        <v>47547</v>
      </c>
      <c r="V21" s="10">
        <v>43368</v>
      </c>
      <c r="W21" s="10">
        <v>39028</v>
      </c>
      <c r="AA21" s="10">
        <v>44142</v>
      </c>
      <c r="AB21" s="10">
        <v>48705</v>
      </c>
      <c r="AC21" s="10">
        <v>53102</v>
      </c>
    </row>
    <row r="22" spans="1:29" ht="13.7" customHeight="1">
      <c r="A22" s="7">
        <v>13</v>
      </c>
      <c r="B22" s="283">
        <f t="shared" si="0"/>
        <v>53123.390374331553</v>
      </c>
      <c r="C22" s="283">
        <f t="shared" si="1"/>
        <v>48750.898395721932</v>
      </c>
      <c r="D22" s="283">
        <f t="shared" si="2"/>
        <v>44056.13903743316</v>
      </c>
      <c r="F22" s="38">
        <v>45084</v>
      </c>
      <c r="G22" s="10">
        <v>41146</v>
      </c>
      <c r="H22" s="39">
        <v>36917</v>
      </c>
      <c r="I22" s="38">
        <f t="shared" si="3"/>
        <v>8039.3903743315532</v>
      </c>
      <c r="J22" s="10">
        <f t="shared" si="4"/>
        <v>7604.8983957219316</v>
      </c>
      <c r="K22" s="39">
        <f t="shared" si="3"/>
        <v>7139.1390374331604</v>
      </c>
      <c r="M22" s="32">
        <v>45986</v>
      </c>
      <c r="N22" s="32">
        <v>41969</v>
      </c>
      <c r="O22" s="32">
        <v>37655</v>
      </c>
      <c r="Q22" s="10">
        <v>46446</v>
      </c>
      <c r="R22" s="10">
        <v>42389</v>
      </c>
      <c r="S22" s="10">
        <v>38032</v>
      </c>
      <c r="U22" s="10">
        <v>47839</v>
      </c>
      <c r="V22" s="10">
        <v>43661</v>
      </c>
      <c r="W22" s="10">
        <v>39173</v>
      </c>
      <c r="AA22" s="10">
        <v>44293</v>
      </c>
      <c r="AB22" s="10">
        <v>49013</v>
      </c>
      <c r="AC22" s="10">
        <v>53409</v>
      </c>
    </row>
    <row r="23" spans="1:29" ht="13.7" customHeight="1">
      <c r="A23" s="7">
        <v>14</v>
      </c>
      <c r="B23" s="283">
        <f t="shared" si="0"/>
        <v>53425.764705882357</v>
      </c>
      <c r="C23" s="283">
        <f t="shared" si="1"/>
        <v>49054.26737967915</v>
      </c>
      <c r="D23" s="283">
        <f t="shared" si="2"/>
        <v>44207.326203208555</v>
      </c>
      <c r="F23" s="38">
        <v>45356</v>
      </c>
      <c r="G23" s="10">
        <v>41421</v>
      </c>
      <c r="H23" s="39">
        <v>37053</v>
      </c>
      <c r="I23" s="38">
        <f t="shared" si="3"/>
        <v>8069.7647058823568</v>
      </c>
      <c r="J23" s="10">
        <f t="shared" si="4"/>
        <v>7633.2673796791496</v>
      </c>
      <c r="K23" s="39">
        <f t="shared" si="3"/>
        <v>7154.3262032085549</v>
      </c>
      <c r="M23" s="32">
        <v>46263</v>
      </c>
      <c r="N23" s="32">
        <v>42249</v>
      </c>
      <c r="O23" s="32">
        <v>37794</v>
      </c>
      <c r="Q23" s="10">
        <v>46726</v>
      </c>
      <c r="R23" s="10">
        <v>42671</v>
      </c>
      <c r="S23" s="10">
        <v>38172</v>
      </c>
      <c r="U23" s="10">
        <v>48128</v>
      </c>
      <c r="V23" s="10">
        <v>43951</v>
      </c>
      <c r="W23" s="10">
        <v>39317</v>
      </c>
      <c r="AA23" s="10">
        <v>44445</v>
      </c>
      <c r="AB23" s="10">
        <v>49318</v>
      </c>
      <c r="AC23" s="10">
        <v>53713</v>
      </c>
    </row>
    <row r="24" spans="1:29" ht="13.7" customHeight="1">
      <c r="A24" s="7">
        <v>15</v>
      </c>
      <c r="B24" s="283">
        <f t="shared" si="0"/>
        <v>55780.106951871654</v>
      </c>
      <c r="C24" s="283">
        <f t="shared" si="1"/>
        <v>51370.812834224598</v>
      </c>
      <c r="D24" s="283">
        <f t="shared" si="2"/>
        <v>45540.160427807488</v>
      </c>
      <c r="F24" s="38">
        <v>47478</v>
      </c>
      <c r="G24" s="10">
        <v>43506</v>
      </c>
      <c r="H24" s="39">
        <v>38254</v>
      </c>
      <c r="I24" s="38">
        <f t="shared" si="3"/>
        <v>8302.106951871654</v>
      </c>
      <c r="J24" s="10">
        <f t="shared" si="4"/>
        <v>7864.8128342245982</v>
      </c>
      <c r="K24" s="39">
        <f t="shared" si="3"/>
        <v>7286.1604278074883</v>
      </c>
      <c r="M24" s="32">
        <v>48428</v>
      </c>
      <c r="N24" s="32">
        <v>44376</v>
      </c>
      <c r="O24" s="32">
        <v>39019</v>
      </c>
      <c r="Q24" s="10">
        <v>48912</v>
      </c>
      <c r="R24" s="10">
        <v>44820</v>
      </c>
      <c r="S24" s="10">
        <v>39409</v>
      </c>
      <c r="U24" s="10">
        <v>50379</v>
      </c>
      <c r="V24" s="10">
        <v>46165</v>
      </c>
      <c r="W24" s="10">
        <v>40591</v>
      </c>
      <c r="Y24" s="246"/>
      <c r="Z24" s="267"/>
      <c r="AA24" s="10">
        <v>45785</v>
      </c>
      <c r="AB24" s="10">
        <v>51647</v>
      </c>
      <c r="AC24" s="10">
        <v>56080</v>
      </c>
    </row>
    <row r="25" spans="1:29" ht="13.7" customHeight="1">
      <c r="A25" s="7">
        <v>16</v>
      </c>
      <c r="B25" s="283">
        <f t="shared" si="0"/>
        <v>55935.272727272728</v>
      </c>
      <c r="C25" s="283">
        <f t="shared" si="1"/>
        <v>51525.978609625665</v>
      </c>
      <c r="D25" s="283">
        <f t="shared" si="2"/>
        <v>45696.320855614977</v>
      </c>
      <c r="F25" s="38">
        <v>47617</v>
      </c>
      <c r="G25" s="10">
        <v>43646</v>
      </c>
      <c r="H25" s="39">
        <v>38393</v>
      </c>
      <c r="I25" s="38">
        <f t="shared" si="3"/>
        <v>8318.2727272727279</v>
      </c>
      <c r="J25" s="10">
        <f t="shared" si="4"/>
        <v>7879.9786096256648</v>
      </c>
      <c r="K25" s="39">
        <f t="shared" si="3"/>
        <v>7303.3208556149766</v>
      </c>
      <c r="M25" s="32">
        <v>48569</v>
      </c>
      <c r="N25" s="32">
        <v>44519</v>
      </c>
      <c r="O25" s="32">
        <v>39161</v>
      </c>
      <c r="Q25" s="10">
        <v>49055</v>
      </c>
      <c r="R25" s="10">
        <v>44964</v>
      </c>
      <c r="S25" s="10">
        <v>39553</v>
      </c>
      <c r="U25" s="10">
        <v>50527</v>
      </c>
      <c r="V25" s="10">
        <v>46313</v>
      </c>
      <c r="W25" s="10">
        <v>40740</v>
      </c>
      <c r="AA25" s="10">
        <v>45942</v>
      </c>
      <c r="AB25" s="10">
        <v>51803</v>
      </c>
      <c r="AC25" s="10">
        <v>56236</v>
      </c>
    </row>
    <row r="26" spans="1:29" ht="13.7" customHeight="1">
      <c r="A26" s="7">
        <v>17</v>
      </c>
      <c r="B26" s="283">
        <f t="shared" si="0"/>
        <v>56083.475935828872</v>
      </c>
      <c r="C26" s="283">
        <f t="shared" si="1"/>
        <v>51675.176470588231</v>
      </c>
      <c r="D26" s="283">
        <f t="shared" si="2"/>
        <v>45844.524064171121</v>
      </c>
      <c r="F26" s="38">
        <v>47752</v>
      </c>
      <c r="G26" s="10">
        <v>43780</v>
      </c>
      <c r="H26" s="39">
        <v>38527</v>
      </c>
      <c r="I26" s="38">
        <f t="shared" si="3"/>
        <v>8331.475935828872</v>
      </c>
      <c r="J26" s="10">
        <f t="shared" si="4"/>
        <v>7895.1764705882306</v>
      </c>
      <c r="K26" s="39">
        <f t="shared" si="3"/>
        <v>7317.5240641711207</v>
      </c>
      <c r="M26" s="32">
        <v>48707</v>
      </c>
      <c r="N26" s="32">
        <v>44656</v>
      </c>
      <c r="O26" s="32">
        <v>39298</v>
      </c>
      <c r="Q26" s="10">
        <v>49194</v>
      </c>
      <c r="R26" s="10">
        <v>45103</v>
      </c>
      <c r="S26" s="10">
        <v>39691</v>
      </c>
      <c r="U26" s="10">
        <v>50670</v>
      </c>
      <c r="V26" s="10">
        <v>46456</v>
      </c>
      <c r="W26" s="10">
        <v>40882</v>
      </c>
      <c r="AA26" s="10">
        <v>46091</v>
      </c>
      <c r="AB26" s="10">
        <v>51953</v>
      </c>
      <c r="AC26" s="10">
        <v>56385</v>
      </c>
    </row>
    <row r="27" spans="1:29" ht="13.7" customHeight="1">
      <c r="A27" s="7">
        <v>18</v>
      </c>
      <c r="B27" s="283">
        <f t="shared" si="0"/>
        <v>56237.647058823532</v>
      </c>
      <c r="C27" s="283">
        <f t="shared" si="1"/>
        <v>51826.363636363632</v>
      </c>
      <c r="D27" s="283">
        <f t="shared" si="2"/>
        <v>45996.705882352937</v>
      </c>
      <c r="F27" s="38">
        <v>47891</v>
      </c>
      <c r="G27" s="10">
        <v>43917</v>
      </c>
      <c r="H27" s="39">
        <v>38665</v>
      </c>
      <c r="I27" s="38">
        <f t="shared" si="3"/>
        <v>8346.6470588235316</v>
      </c>
      <c r="J27" s="10">
        <f t="shared" si="4"/>
        <v>7909.3636363636324</v>
      </c>
      <c r="K27" s="39">
        <f t="shared" si="3"/>
        <v>7331.7058823529369</v>
      </c>
      <c r="M27" s="32">
        <v>48849</v>
      </c>
      <c r="N27" s="32">
        <v>44795</v>
      </c>
      <c r="O27" s="32">
        <v>39438</v>
      </c>
      <c r="Q27" s="10">
        <v>49337</v>
      </c>
      <c r="R27" s="10">
        <v>45243</v>
      </c>
      <c r="S27" s="10">
        <v>39832</v>
      </c>
      <c r="U27" s="10">
        <v>50817</v>
      </c>
      <c r="V27" s="10">
        <v>46600</v>
      </c>
      <c r="W27" s="10">
        <v>41027</v>
      </c>
      <c r="AA27" s="10">
        <v>46244</v>
      </c>
      <c r="AB27" s="10">
        <v>52105</v>
      </c>
      <c r="AC27" s="10">
        <v>56540</v>
      </c>
    </row>
    <row r="28" spans="1:29" ht="13.7" customHeight="1">
      <c r="A28" s="7">
        <v>19</v>
      </c>
      <c r="B28" s="283">
        <f t="shared" si="0"/>
        <v>56389.828877005348</v>
      </c>
      <c r="C28" s="283">
        <f t="shared" si="1"/>
        <v>51979.54010695187</v>
      </c>
      <c r="D28" s="283">
        <f t="shared" si="2"/>
        <v>46146.898395721924</v>
      </c>
      <c r="F28" s="38">
        <v>48028</v>
      </c>
      <c r="G28" s="10">
        <v>44055</v>
      </c>
      <c r="H28" s="39">
        <v>38801</v>
      </c>
      <c r="I28" s="38">
        <f t="shared" si="3"/>
        <v>8361.8288770053477</v>
      </c>
      <c r="J28" s="10">
        <f t="shared" si="4"/>
        <v>7924.5401069518703</v>
      </c>
      <c r="K28" s="39">
        <f t="shared" si="3"/>
        <v>7345.8983957219243</v>
      </c>
      <c r="M28" s="32">
        <v>48989</v>
      </c>
      <c r="N28" s="32">
        <v>44936</v>
      </c>
      <c r="O28" s="32">
        <v>39577</v>
      </c>
      <c r="Q28" s="10">
        <v>49479</v>
      </c>
      <c r="R28" s="10">
        <v>45385</v>
      </c>
      <c r="S28" s="10">
        <v>39973</v>
      </c>
      <c r="U28" s="10">
        <v>50963</v>
      </c>
      <c r="V28" s="10">
        <v>46747</v>
      </c>
      <c r="W28" s="10">
        <v>41172</v>
      </c>
      <c r="AA28" s="10">
        <v>46395</v>
      </c>
      <c r="AB28" s="10">
        <v>52259</v>
      </c>
      <c r="AC28" s="10">
        <v>56693</v>
      </c>
    </row>
    <row r="29" spans="1:29" ht="13.7" customHeight="1">
      <c r="A29" s="7">
        <v>20</v>
      </c>
      <c r="B29" s="283">
        <f t="shared" si="0"/>
        <v>57596.342245989312</v>
      </c>
      <c r="C29" s="283">
        <f t="shared" si="1"/>
        <v>52893.625668449196</v>
      </c>
      <c r="D29" s="283">
        <f t="shared" si="2"/>
        <v>46657.155080213903</v>
      </c>
      <c r="F29" s="38">
        <v>49115</v>
      </c>
      <c r="G29" s="10">
        <v>44877</v>
      </c>
      <c r="H29" s="39">
        <v>39261</v>
      </c>
      <c r="I29" s="38">
        <f t="shared" si="3"/>
        <v>8481.3422459893118</v>
      </c>
      <c r="J29" s="10">
        <f t="shared" si="4"/>
        <v>8016.6256684491964</v>
      </c>
      <c r="K29" s="39">
        <f t="shared" si="3"/>
        <v>7396.1550802139027</v>
      </c>
      <c r="M29" s="32">
        <v>50097</v>
      </c>
      <c r="N29" s="32">
        <v>45775</v>
      </c>
      <c r="O29" s="32">
        <v>40046</v>
      </c>
      <c r="Q29" s="10">
        <v>50598</v>
      </c>
      <c r="R29" s="10">
        <v>46233</v>
      </c>
      <c r="S29" s="10">
        <v>40446</v>
      </c>
      <c r="U29" s="10">
        <v>52116</v>
      </c>
      <c r="V29" s="10">
        <v>47620</v>
      </c>
      <c r="W29" s="10">
        <v>41659</v>
      </c>
      <c r="AA29" s="10">
        <v>46908</v>
      </c>
      <c r="AB29" s="10">
        <v>53178</v>
      </c>
      <c r="AC29" s="10">
        <v>57906</v>
      </c>
    </row>
    <row r="30" spans="1:29" ht="13.7" customHeight="1">
      <c r="A30" s="7">
        <v>21</v>
      </c>
      <c r="B30" s="283">
        <f t="shared" si="0"/>
        <v>57747.529411764714</v>
      </c>
      <c r="C30" s="283">
        <f t="shared" si="1"/>
        <v>53044.812834224598</v>
      </c>
      <c r="D30" s="283">
        <f t="shared" si="2"/>
        <v>46808.342245989305</v>
      </c>
      <c r="F30" s="38">
        <v>49251</v>
      </c>
      <c r="G30" s="10">
        <v>45015</v>
      </c>
      <c r="H30" s="39">
        <v>39396</v>
      </c>
      <c r="I30" s="38">
        <f t="shared" si="3"/>
        <v>8496.5294117647136</v>
      </c>
      <c r="J30" s="10">
        <f t="shared" si="4"/>
        <v>8029.8128342245982</v>
      </c>
      <c r="K30" s="39">
        <f t="shared" si="3"/>
        <v>7412.3422459893045</v>
      </c>
      <c r="M30" s="32">
        <v>50236</v>
      </c>
      <c r="N30" s="32">
        <v>45915</v>
      </c>
      <c r="O30" s="32">
        <v>40184</v>
      </c>
      <c r="Q30" s="10">
        <v>50738</v>
      </c>
      <c r="R30" s="10">
        <v>46374</v>
      </c>
      <c r="S30" s="10">
        <v>40586</v>
      </c>
      <c r="U30" s="10">
        <v>52260</v>
      </c>
      <c r="V30" s="10">
        <v>47765</v>
      </c>
      <c r="W30" s="10">
        <v>41804</v>
      </c>
      <c r="AA30" s="10">
        <v>47060</v>
      </c>
      <c r="AB30" s="10">
        <v>53330</v>
      </c>
      <c r="AC30" s="10">
        <v>58058</v>
      </c>
    </row>
    <row r="31" spans="1:29" ht="13.7" customHeight="1">
      <c r="A31" s="7">
        <v>22</v>
      </c>
      <c r="B31" s="283">
        <f t="shared" si="0"/>
        <v>57902.69518716578</v>
      </c>
      <c r="C31" s="283">
        <f t="shared" si="1"/>
        <v>53199.978609625665</v>
      </c>
      <c r="D31" s="283">
        <f t="shared" si="2"/>
        <v>46963.508021390378</v>
      </c>
      <c r="F31" s="38">
        <v>49391</v>
      </c>
      <c r="G31" s="10">
        <v>45153</v>
      </c>
      <c r="H31" s="39">
        <v>39536</v>
      </c>
      <c r="I31" s="38">
        <f t="shared" si="3"/>
        <v>8511.6951871657802</v>
      </c>
      <c r="J31" s="10">
        <f t="shared" si="4"/>
        <v>8046.9786096256648</v>
      </c>
      <c r="K31" s="39">
        <f t="shared" si="3"/>
        <v>7427.5080213903784</v>
      </c>
      <c r="M31" s="32">
        <v>50379</v>
      </c>
      <c r="N31" s="32">
        <v>46056</v>
      </c>
      <c r="O31" s="32">
        <v>40327</v>
      </c>
      <c r="Q31" s="10">
        <v>50883</v>
      </c>
      <c r="R31" s="10">
        <v>46517</v>
      </c>
      <c r="S31" s="10">
        <v>40730</v>
      </c>
      <c r="U31" s="10">
        <v>52409</v>
      </c>
      <c r="V31" s="10">
        <v>47913</v>
      </c>
      <c r="W31" s="10">
        <v>41952</v>
      </c>
      <c r="Y31" s="246"/>
      <c r="AA31" s="10">
        <v>47216</v>
      </c>
      <c r="AB31" s="10">
        <v>53486</v>
      </c>
      <c r="AC31" s="10">
        <v>58214</v>
      </c>
    </row>
    <row r="32" spans="1:29" ht="13.7" customHeight="1">
      <c r="A32" s="7">
        <v>23</v>
      </c>
      <c r="B32" s="283">
        <f t="shared" si="0"/>
        <v>58053.882352941175</v>
      </c>
      <c r="C32" s="283">
        <f t="shared" si="1"/>
        <v>53352.160427807481</v>
      </c>
      <c r="D32" s="283">
        <f t="shared" si="2"/>
        <v>47116.684491978609</v>
      </c>
      <c r="F32" s="38">
        <v>49526</v>
      </c>
      <c r="G32" s="10">
        <v>45291</v>
      </c>
      <c r="H32" s="39">
        <v>39674</v>
      </c>
      <c r="I32" s="38">
        <f t="shared" si="3"/>
        <v>8527.8823529411748</v>
      </c>
      <c r="J32" s="10">
        <f t="shared" si="4"/>
        <v>8061.160427807481</v>
      </c>
      <c r="K32" s="39">
        <f t="shared" si="3"/>
        <v>7442.684491978609</v>
      </c>
      <c r="M32" s="32">
        <v>50517</v>
      </c>
      <c r="N32" s="32">
        <v>46197</v>
      </c>
      <c r="O32" s="32">
        <v>40467</v>
      </c>
      <c r="Q32" s="10">
        <v>51022</v>
      </c>
      <c r="R32" s="10">
        <v>46659</v>
      </c>
      <c r="S32" s="10">
        <v>40872</v>
      </c>
      <c r="U32" s="10">
        <v>52553</v>
      </c>
      <c r="V32" s="10">
        <v>48059</v>
      </c>
      <c r="W32" s="10">
        <v>42098</v>
      </c>
      <c r="AA32" s="10">
        <v>47370</v>
      </c>
      <c r="AB32" s="10">
        <v>53639</v>
      </c>
      <c r="AC32" s="10">
        <v>58366</v>
      </c>
    </row>
    <row r="33" spans="1:29" ht="13.7" customHeight="1">
      <c r="A33" s="7">
        <v>24</v>
      </c>
      <c r="B33" s="283">
        <f t="shared" si="0"/>
        <v>58208.053475935827</v>
      </c>
      <c r="C33" s="283">
        <f t="shared" si="1"/>
        <v>53504.342245989312</v>
      </c>
      <c r="D33" s="283">
        <f t="shared" si="2"/>
        <v>47268.866310160425</v>
      </c>
      <c r="F33" s="38">
        <v>49665</v>
      </c>
      <c r="G33" s="10">
        <v>45428</v>
      </c>
      <c r="H33" s="39">
        <v>39811</v>
      </c>
      <c r="I33" s="38">
        <f t="shared" si="3"/>
        <v>8543.053475935827</v>
      </c>
      <c r="J33" s="10">
        <f t="shared" si="4"/>
        <v>8076.3422459893118</v>
      </c>
      <c r="K33" s="39">
        <f t="shared" si="3"/>
        <v>7457.8663101604252</v>
      </c>
      <c r="M33" s="32">
        <v>50658</v>
      </c>
      <c r="N33" s="32">
        <v>46337</v>
      </c>
      <c r="O33" s="32">
        <v>40607</v>
      </c>
      <c r="Q33" s="10">
        <v>51165</v>
      </c>
      <c r="R33" s="10">
        <v>46800</v>
      </c>
      <c r="S33" s="10">
        <v>41013</v>
      </c>
      <c r="U33" s="10">
        <v>52700</v>
      </c>
      <c r="V33" s="10">
        <v>48204</v>
      </c>
      <c r="W33" s="10">
        <v>42243</v>
      </c>
      <c r="AA33" s="10">
        <v>47523</v>
      </c>
      <c r="AB33" s="10">
        <v>53792</v>
      </c>
      <c r="AC33" s="10">
        <v>58521</v>
      </c>
    </row>
    <row r="34" spans="1:29" ht="13.7" customHeight="1">
      <c r="A34" s="7">
        <v>25</v>
      </c>
      <c r="B34" s="283">
        <f t="shared" si="0"/>
        <v>58357.251336898393</v>
      </c>
      <c r="C34" s="283">
        <f t="shared" si="1"/>
        <v>53658.513368983957</v>
      </c>
      <c r="D34" s="283">
        <f t="shared" si="2"/>
        <v>47420.053475935827</v>
      </c>
      <c r="F34" s="38">
        <v>49800</v>
      </c>
      <c r="G34" s="10">
        <v>45567</v>
      </c>
      <c r="H34" s="39">
        <v>39947</v>
      </c>
      <c r="I34" s="38">
        <f t="shared" si="3"/>
        <v>8557.2513368983928</v>
      </c>
      <c r="J34" s="10">
        <f t="shared" si="4"/>
        <v>8091.5133689839568</v>
      </c>
      <c r="K34" s="39">
        <f t="shared" si="3"/>
        <v>7473.053475935827</v>
      </c>
      <c r="M34" s="32">
        <v>50796</v>
      </c>
      <c r="N34" s="32">
        <v>46478</v>
      </c>
      <c r="O34" s="32">
        <v>40746</v>
      </c>
      <c r="Q34" s="10">
        <v>51304</v>
      </c>
      <c r="R34" s="10">
        <v>46943</v>
      </c>
      <c r="S34" s="10">
        <v>41153</v>
      </c>
      <c r="U34" s="10">
        <v>52843</v>
      </c>
      <c r="V34" s="10">
        <v>48351</v>
      </c>
      <c r="W34" s="10">
        <v>42388</v>
      </c>
      <c r="AA34" s="10">
        <v>47675</v>
      </c>
      <c r="AB34" s="10">
        <v>53947</v>
      </c>
      <c r="AC34" s="10">
        <v>58671</v>
      </c>
    </row>
    <row r="35" spans="1:29" ht="13.7" customHeight="1">
      <c r="A35" s="7">
        <v>26</v>
      </c>
      <c r="B35" s="283">
        <f t="shared" si="0"/>
        <v>58512.417112299459</v>
      </c>
      <c r="C35" s="283">
        <f t="shared" si="1"/>
        <v>53808.705882352944</v>
      </c>
      <c r="D35" s="283">
        <f t="shared" si="2"/>
        <v>47565.272727272728</v>
      </c>
      <c r="F35" s="38">
        <v>49940</v>
      </c>
      <c r="G35" s="10">
        <v>45703</v>
      </c>
      <c r="H35" s="39">
        <v>40086</v>
      </c>
      <c r="I35" s="38">
        <f t="shared" si="3"/>
        <v>8572.4171122994594</v>
      </c>
      <c r="J35" s="10">
        <f t="shared" si="4"/>
        <v>8105.7058823529442</v>
      </c>
      <c r="K35" s="39">
        <f t="shared" si="3"/>
        <v>7479.2727272727279</v>
      </c>
      <c r="M35" s="32">
        <v>50939</v>
      </c>
      <c r="N35" s="32">
        <v>46617</v>
      </c>
      <c r="O35" s="32">
        <v>40888</v>
      </c>
      <c r="Q35" s="10">
        <v>51448</v>
      </c>
      <c r="R35" s="10">
        <v>47083</v>
      </c>
      <c r="S35" s="10">
        <v>41297</v>
      </c>
      <c r="U35" s="10">
        <v>52991</v>
      </c>
      <c r="V35" s="10">
        <v>48495</v>
      </c>
      <c r="W35" s="10">
        <v>42536</v>
      </c>
      <c r="AA35" s="10">
        <v>47821</v>
      </c>
      <c r="AB35" s="10">
        <v>54098</v>
      </c>
      <c r="AC35" s="10">
        <v>58827</v>
      </c>
    </row>
    <row r="36" spans="1:29" ht="13.7" customHeight="1" thickBot="1">
      <c r="A36" s="8">
        <v>27</v>
      </c>
      <c r="B36" s="283">
        <f t="shared" si="0"/>
        <v>59104.235294117643</v>
      </c>
      <c r="C36" s="283">
        <f t="shared" si="1"/>
        <v>54400.524064171128</v>
      </c>
      <c r="D36" s="283">
        <f t="shared" si="2"/>
        <v>48163.058823529413</v>
      </c>
      <c r="F36" s="40">
        <v>50473</v>
      </c>
      <c r="G36" s="11">
        <v>46235</v>
      </c>
      <c r="H36" s="41">
        <v>40617</v>
      </c>
      <c r="I36" s="40">
        <f t="shared" si="3"/>
        <v>8631.2352941176432</v>
      </c>
      <c r="J36" s="11">
        <f t="shared" si="4"/>
        <v>8165.524064171128</v>
      </c>
      <c r="K36" s="41">
        <f t="shared" si="3"/>
        <v>7546.0588235294126</v>
      </c>
      <c r="M36" s="32">
        <v>51482</v>
      </c>
      <c r="N36" s="32">
        <v>47160</v>
      </c>
      <c r="O36" s="32">
        <v>41429</v>
      </c>
      <c r="Q36" s="11">
        <v>51997</v>
      </c>
      <c r="R36" s="11">
        <v>47632</v>
      </c>
      <c r="S36" s="11">
        <v>41843</v>
      </c>
      <c r="U36" s="11">
        <v>53557</v>
      </c>
      <c r="V36" s="11">
        <v>49061</v>
      </c>
      <c r="W36" s="11">
        <v>43098</v>
      </c>
      <c r="AA36" s="10">
        <v>48422</v>
      </c>
      <c r="AB36" s="10">
        <v>54693</v>
      </c>
      <c r="AC36" s="10">
        <v>59422</v>
      </c>
    </row>
    <row r="37" spans="1:29" ht="7.7" customHeight="1" thickTop="1" thickBot="1">
      <c r="A37" s="1"/>
      <c r="B37" s="2"/>
      <c r="C37" s="2"/>
      <c r="D37" s="2"/>
      <c r="F37" s="42"/>
      <c r="G37" s="43"/>
      <c r="H37" s="44"/>
      <c r="I37" s="42"/>
      <c r="J37" s="43"/>
      <c r="K37" s="44"/>
      <c r="M37" s="2"/>
      <c r="N37" s="2"/>
      <c r="O37" s="2"/>
      <c r="Q37" s="2"/>
      <c r="R37" s="2"/>
      <c r="S37" s="2"/>
      <c r="U37" s="2"/>
      <c r="V37" s="2"/>
      <c r="W37" s="2"/>
    </row>
    <row r="38" spans="1:29">
      <c r="A38" s="79" t="s">
        <v>10</v>
      </c>
      <c r="B38" s="61">
        <v>34163</v>
      </c>
      <c r="C38" s="80"/>
      <c r="D38" s="81"/>
      <c r="F38" s="45">
        <v>28001</v>
      </c>
      <c r="G38" s="6"/>
      <c r="H38" s="46"/>
      <c r="I38" s="45">
        <f t="shared" si="3"/>
        <v>6162</v>
      </c>
      <c r="J38" s="6"/>
      <c r="K38" s="46"/>
      <c r="M38" s="61">
        <v>28561</v>
      </c>
      <c r="N38" s="62"/>
      <c r="O38" s="63"/>
      <c r="Q38" s="61">
        <v>28847</v>
      </c>
      <c r="R38" s="62"/>
      <c r="S38" s="63"/>
      <c r="U38" s="61">
        <v>29712</v>
      </c>
      <c r="V38" s="62"/>
      <c r="W38" s="63"/>
    </row>
    <row r="39" spans="1:29" ht="13.5" thickBot="1">
      <c r="A39" s="82" t="s">
        <v>11</v>
      </c>
      <c r="B39" s="64">
        <v>26101</v>
      </c>
      <c r="C39" s="83"/>
      <c r="D39" s="84"/>
      <c r="F39" s="47">
        <v>20616</v>
      </c>
      <c r="G39" s="48"/>
      <c r="H39" s="49"/>
      <c r="I39" s="47">
        <f t="shared" si="3"/>
        <v>5485</v>
      </c>
      <c r="J39" s="48"/>
      <c r="K39" s="49"/>
      <c r="M39" s="64">
        <v>21028</v>
      </c>
      <c r="N39" s="65"/>
      <c r="O39" s="49"/>
      <c r="Q39" s="64">
        <v>21238</v>
      </c>
      <c r="R39" s="65"/>
      <c r="S39" s="49"/>
      <c r="U39" s="64">
        <v>21875</v>
      </c>
      <c r="V39" s="65"/>
      <c r="W39" s="49"/>
    </row>
    <row r="40" spans="1:29" ht="8.25" customHeight="1" thickBot="1">
      <c r="A40" s="27"/>
      <c r="B40" s="66"/>
      <c r="C40" s="43"/>
      <c r="D40" s="43"/>
      <c r="F40" s="67"/>
      <c r="G40" s="67"/>
      <c r="H40" s="43"/>
      <c r="I40" s="67"/>
      <c r="J40" s="67"/>
      <c r="K40" s="43"/>
    </row>
    <row r="41" spans="1:29">
      <c r="A41" s="394" t="s">
        <v>129</v>
      </c>
      <c r="B41" s="395"/>
      <c r="C41" s="395"/>
      <c r="D41" s="396"/>
      <c r="F41" s="67"/>
      <c r="G41" s="67"/>
      <c r="H41" s="43"/>
      <c r="I41" s="67"/>
      <c r="J41" s="67"/>
      <c r="K41" s="43"/>
    </row>
    <row r="42" spans="1:29">
      <c r="A42" s="106" t="s">
        <v>417</v>
      </c>
      <c r="B42" s="128">
        <v>21870</v>
      </c>
      <c r="C42" s="128">
        <v>21870</v>
      </c>
      <c r="D42" s="218">
        <v>20485</v>
      </c>
      <c r="F42" s="67"/>
      <c r="G42" s="67"/>
      <c r="H42" s="43"/>
      <c r="I42" s="67"/>
      <c r="J42" s="67"/>
      <c r="K42" s="43"/>
      <c r="Q42" s="69">
        <v>19750</v>
      </c>
      <c r="R42" s="70">
        <v>19750</v>
      </c>
      <c r="S42" s="71">
        <v>18500</v>
      </c>
      <c r="U42" s="69">
        <v>20343</v>
      </c>
      <c r="V42" s="70">
        <v>20343</v>
      </c>
      <c r="W42" s="71">
        <v>19055</v>
      </c>
    </row>
    <row r="43" spans="1:29" ht="13.5" thickBot="1">
      <c r="A43" s="107" t="s">
        <v>130</v>
      </c>
      <c r="B43" s="219">
        <v>118.86</v>
      </c>
      <c r="C43" s="219">
        <v>118.86</v>
      </c>
      <c r="D43" s="220">
        <v>111.33</v>
      </c>
      <c r="F43" s="67"/>
      <c r="G43" s="67"/>
      <c r="H43" s="43"/>
      <c r="I43" s="67"/>
      <c r="J43" s="67"/>
      <c r="K43" s="43"/>
      <c r="Q43" s="72">
        <v>106.76</v>
      </c>
      <c r="R43" s="72">
        <v>106.76</v>
      </c>
      <c r="S43" s="73">
        <v>100</v>
      </c>
      <c r="U43" s="72">
        <v>109.96</v>
      </c>
      <c r="V43" s="72">
        <v>109.96</v>
      </c>
      <c r="W43" s="73">
        <v>103</v>
      </c>
    </row>
    <row r="44" spans="1:29" ht="9.75" customHeight="1">
      <c r="A44" s="4"/>
      <c r="B44" s="43"/>
      <c r="C44" s="43"/>
      <c r="D44" s="43"/>
    </row>
    <row r="45" spans="1:29">
      <c r="A45" s="5" t="s">
        <v>12</v>
      </c>
      <c r="B45" s="391" t="s">
        <v>413</v>
      </c>
      <c r="C45" s="391"/>
      <c r="D45" s="391"/>
    </row>
    <row r="46" spans="1:29" ht="22.5" customHeight="1">
      <c r="A46" s="5" t="s">
        <v>13</v>
      </c>
      <c r="B46" s="391" t="s">
        <v>19</v>
      </c>
      <c r="C46" s="391"/>
      <c r="D46" s="391"/>
    </row>
    <row r="47" spans="1:29" ht="23.25" customHeight="1">
      <c r="A47" s="5" t="s">
        <v>20</v>
      </c>
      <c r="B47" s="391" t="s">
        <v>14</v>
      </c>
      <c r="C47" s="391"/>
      <c r="D47" s="391"/>
    </row>
    <row r="48" spans="1:29">
      <c r="A48" s="5" t="s">
        <v>21</v>
      </c>
      <c r="B48" s="391" t="s">
        <v>15</v>
      </c>
      <c r="C48" s="391"/>
      <c r="D48" s="391"/>
    </row>
    <row r="49" spans="1:4">
      <c r="A49" s="5" t="s">
        <v>22</v>
      </c>
      <c r="B49" s="391" t="s">
        <v>16</v>
      </c>
      <c r="C49" s="391"/>
      <c r="D49" s="391"/>
    </row>
    <row r="50" spans="1:4" ht="25.15" customHeight="1">
      <c r="A50" s="5" t="s">
        <v>23</v>
      </c>
      <c r="B50" s="391" t="s">
        <v>17</v>
      </c>
      <c r="C50" s="391"/>
      <c r="D50" s="391"/>
    </row>
    <row r="51" spans="1:4">
      <c r="A51" s="5" t="s">
        <v>24</v>
      </c>
      <c r="B51" s="391" t="s">
        <v>18</v>
      </c>
      <c r="C51" s="391"/>
      <c r="D51" s="391"/>
    </row>
    <row r="52" spans="1:4">
      <c r="A52" s="5" t="s">
        <v>120</v>
      </c>
      <c r="B52" s="391" t="s">
        <v>269</v>
      </c>
      <c r="C52" s="391"/>
      <c r="D52" s="391"/>
    </row>
    <row r="53" spans="1:4">
      <c r="C53" s="3"/>
      <c r="D53" s="12"/>
    </row>
    <row r="54" spans="1:4">
      <c r="C54" s="3"/>
      <c r="D54" s="12"/>
    </row>
    <row r="55" spans="1:4">
      <c r="C55" s="3"/>
      <c r="D55" s="12"/>
    </row>
  </sheetData>
  <mergeCells count="21">
    <mergeCell ref="A1:D1"/>
    <mergeCell ref="A2:D2"/>
    <mergeCell ref="A3:D3"/>
    <mergeCell ref="A4:D4"/>
    <mergeCell ref="Q6:S6"/>
    <mergeCell ref="A5:D5"/>
    <mergeCell ref="M6:O6"/>
    <mergeCell ref="A6:D6"/>
    <mergeCell ref="F6:H6"/>
    <mergeCell ref="U6:W6"/>
    <mergeCell ref="I6:K6"/>
    <mergeCell ref="B52:D52"/>
    <mergeCell ref="A7:A8"/>
    <mergeCell ref="B45:D45"/>
    <mergeCell ref="B50:D50"/>
    <mergeCell ref="B51:D51"/>
    <mergeCell ref="B46:D46"/>
    <mergeCell ref="B47:D47"/>
    <mergeCell ref="B48:D48"/>
    <mergeCell ref="B49:D49"/>
    <mergeCell ref="A41:D41"/>
  </mergeCells>
  <phoneticPr fontId="0" type="noConversion"/>
  <printOptions horizontalCentered="1"/>
  <pageMargins left="0.25" right="0.25" top="0.5" bottom="0.5" header="0.5" footer="0.5"/>
  <pageSetup scale="97" orientation="portrait" copies="3"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workbookViewId="0">
      <selection activeCell="A5" sqref="A5:I5"/>
    </sheetView>
  </sheetViews>
  <sheetFormatPr defaultRowHeight="12.75"/>
  <cols>
    <col min="1" max="1" width="38.140625" customWidth="1"/>
    <col min="2" max="2" width="15.42578125" hidden="1" customWidth="1"/>
    <col min="3" max="3" width="10.140625" customWidth="1"/>
    <col min="4" max="9" width="12.42578125" customWidth="1"/>
    <col min="10" max="10" width="9.140625" hidden="1" customWidth="1"/>
  </cols>
  <sheetData>
    <row r="1" spans="1:10" ht="15.75">
      <c r="A1" s="418" t="s">
        <v>0</v>
      </c>
      <c r="B1" s="418"/>
      <c r="C1" s="418"/>
      <c r="D1" s="418"/>
      <c r="E1" s="418"/>
      <c r="F1" s="418"/>
      <c r="G1" s="418"/>
      <c r="H1" s="418"/>
      <c r="I1" s="418"/>
      <c r="J1" s="4"/>
    </row>
    <row r="2" spans="1:10" ht="15.75">
      <c r="A2" s="418" t="s">
        <v>1</v>
      </c>
      <c r="B2" s="418"/>
      <c r="C2" s="418"/>
      <c r="D2" s="418"/>
      <c r="E2" s="418"/>
      <c r="F2" s="418"/>
      <c r="G2" s="418"/>
      <c r="H2" s="418"/>
      <c r="I2" s="418"/>
      <c r="J2" s="4"/>
    </row>
    <row r="3" spans="1:10" ht="15.75">
      <c r="A3" s="418" t="s">
        <v>27</v>
      </c>
      <c r="B3" s="418"/>
      <c r="C3" s="418"/>
      <c r="D3" s="418"/>
      <c r="E3" s="418"/>
      <c r="F3" s="418"/>
      <c r="G3" s="418"/>
      <c r="H3" s="418"/>
      <c r="I3" s="418"/>
      <c r="J3" s="4"/>
    </row>
    <row r="4" spans="1:10" ht="15.75">
      <c r="A4" s="418" t="s">
        <v>26</v>
      </c>
      <c r="B4" s="418"/>
      <c r="C4" s="418"/>
      <c r="D4" s="418"/>
      <c r="E4" s="418"/>
      <c r="F4" s="419"/>
      <c r="G4" s="418"/>
      <c r="H4" s="418"/>
      <c r="I4" s="418"/>
      <c r="J4" s="4"/>
    </row>
    <row r="5" spans="1:10" ht="16.5" thickBot="1">
      <c r="A5" s="418" t="str">
        <f>'2011-12 Certified Teachers'!A4:D4</f>
        <v>Schedule for 2011 - 2012</v>
      </c>
      <c r="B5" s="418"/>
      <c r="C5" s="418"/>
      <c r="D5" s="418"/>
      <c r="E5" s="418"/>
      <c r="F5" s="419"/>
      <c r="G5" s="418"/>
      <c r="H5" s="418"/>
      <c r="I5" s="418"/>
      <c r="J5" s="4"/>
    </row>
    <row r="6" spans="1:10">
      <c r="A6" s="14"/>
      <c r="B6" s="15"/>
      <c r="C6" s="15"/>
      <c r="D6" s="14"/>
      <c r="E6" s="15"/>
      <c r="F6" s="16"/>
      <c r="G6" s="15"/>
      <c r="H6" s="15"/>
      <c r="I6" s="17"/>
      <c r="J6" s="4"/>
    </row>
    <row r="7" spans="1:10" ht="12.75" customHeight="1" thickBot="1">
      <c r="A7" s="409" t="s">
        <v>28</v>
      </c>
      <c r="B7" s="411" t="s">
        <v>29</v>
      </c>
      <c r="C7" s="413" t="s">
        <v>30</v>
      </c>
      <c r="D7" s="414" t="s">
        <v>3</v>
      </c>
      <c r="E7" s="415"/>
      <c r="F7" s="416"/>
      <c r="G7" s="415"/>
      <c r="H7" s="415"/>
      <c r="I7" s="417"/>
      <c r="J7" s="4"/>
    </row>
    <row r="8" spans="1:10" ht="20.65" customHeight="1" thickBot="1">
      <c r="A8" s="410"/>
      <c r="B8" s="412"/>
      <c r="C8" s="412"/>
      <c r="D8" s="108">
        <v>0</v>
      </c>
      <c r="E8" s="108">
        <v>1</v>
      </c>
      <c r="F8" s="109">
        <v>2</v>
      </c>
      <c r="G8" s="108">
        <v>3</v>
      </c>
      <c r="H8" s="108">
        <v>4</v>
      </c>
      <c r="I8" s="110">
        <v>5</v>
      </c>
    </row>
    <row r="9" spans="1:10" ht="21.2" customHeight="1">
      <c r="A9" s="112" t="s">
        <v>31</v>
      </c>
      <c r="B9" s="21">
        <v>1</v>
      </c>
      <c r="C9" s="21">
        <v>240</v>
      </c>
      <c r="D9" s="113">
        <v>16000</v>
      </c>
      <c r="E9" s="113">
        <v>16200</v>
      </c>
      <c r="F9" s="113">
        <v>16400</v>
      </c>
      <c r="G9" s="113">
        <v>16600</v>
      </c>
      <c r="H9" s="113">
        <v>16800</v>
      </c>
      <c r="I9" s="114">
        <v>20000</v>
      </c>
    </row>
    <row r="10" spans="1:10" ht="21.2" customHeight="1">
      <c r="A10" s="115" t="s">
        <v>32</v>
      </c>
      <c r="B10" s="22">
        <v>3</v>
      </c>
      <c r="C10" s="22">
        <v>240</v>
      </c>
      <c r="D10" s="111">
        <v>16000</v>
      </c>
      <c r="E10" s="111">
        <v>16200</v>
      </c>
      <c r="F10" s="111">
        <v>16400</v>
      </c>
      <c r="G10" s="111">
        <v>16600</v>
      </c>
      <c r="H10" s="111">
        <v>16800</v>
      </c>
      <c r="I10" s="116">
        <v>20000</v>
      </c>
    </row>
    <row r="11" spans="1:10" ht="21.2" customHeight="1">
      <c r="A11" s="115" t="s">
        <v>33</v>
      </c>
      <c r="B11" s="22">
        <v>1</v>
      </c>
      <c r="C11" s="22">
        <v>240</v>
      </c>
      <c r="D11" s="111">
        <v>11000</v>
      </c>
      <c r="E11" s="111">
        <v>11200</v>
      </c>
      <c r="F11" s="111">
        <v>11400</v>
      </c>
      <c r="G11" s="111">
        <v>11600</v>
      </c>
      <c r="H11" s="111">
        <v>11800</v>
      </c>
      <c r="I11" s="116">
        <v>15000</v>
      </c>
    </row>
    <row r="12" spans="1:10" ht="21.2" customHeight="1">
      <c r="A12" s="115" t="s">
        <v>34</v>
      </c>
      <c r="B12" s="22">
        <v>1</v>
      </c>
      <c r="C12" s="22">
        <v>240</v>
      </c>
      <c r="D12" s="111">
        <v>11000</v>
      </c>
      <c r="E12" s="111">
        <v>11200</v>
      </c>
      <c r="F12" s="111">
        <v>11400</v>
      </c>
      <c r="G12" s="111">
        <v>11600</v>
      </c>
      <c r="H12" s="111">
        <v>11800</v>
      </c>
      <c r="I12" s="116">
        <v>15000</v>
      </c>
    </row>
    <row r="13" spans="1:10" ht="21.2" customHeight="1">
      <c r="A13" s="115" t="s">
        <v>35</v>
      </c>
      <c r="B13" s="22">
        <v>3</v>
      </c>
      <c r="C13" s="22">
        <v>240</v>
      </c>
      <c r="D13" s="111">
        <v>11000</v>
      </c>
      <c r="E13" s="111">
        <v>11200</v>
      </c>
      <c r="F13" s="111">
        <v>11400</v>
      </c>
      <c r="G13" s="111">
        <v>11600</v>
      </c>
      <c r="H13" s="111">
        <v>11800</v>
      </c>
      <c r="I13" s="116">
        <v>15000</v>
      </c>
    </row>
    <row r="14" spans="1:10" ht="21.2" customHeight="1">
      <c r="A14" s="269" t="s">
        <v>36</v>
      </c>
      <c r="B14" s="247">
        <v>1</v>
      </c>
      <c r="C14" s="270">
        <v>240</v>
      </c>
      <c r="D14" s="271">
        <f>2000+12500</f>
        <v>14500</v>
      </c>
      <c r="E14" s="271">
        <f>D14+200</f>
        <v>14700</v>
      </c>
      <c r="F14" s="271">
        <f>E14+200</f>
        <v>14900</v>
      </c>
      <c r="G14" s="271">
        <f>F14+200</f>
        <v>15100</v>
      </c>
      <c r="H14" s="271">
        <f>G14+200</f>
        <v>15300</v>
      </c>
      <c r="I14" s="272">
        <f>H14+3700</f>
        <v>19000</v>
      </c>
    </row>
    <row r="15" spans="1:10" ht="21.2" customHeight="1">
      <c r="A15" s="115" t="s">
        <v>37</v>
      </c>
      <c r="B15" s="22">
        <v>3</v>
      </c>
      <c r="C15" s="22">
        <v>240</v>
      </c>
      <c r="D15" s="111">
        <v>5800</v>
      </c>
      <c r="E15" s="111">
        <v>5900</v>
      </c>
      <c r="F15" s="111">
        <v>6000</v>
      </c>
      <c r="G15" s="111">
        <v>6100</v>
      </c>
      <c r="H15" s="111">
        <v>6200</v>
      </c>
      <c r="I15" s="116">
        <v>6300</v>
      </c>
    </row>
    <row r="16" spans="1:10" ht="21.2" customHeight="1">
      <c r="A16" s="269" t="s">
        <v>127</v>
      </c>
      <c r="B16" s="270">
        <v>2</v>
      </c>
      <c r="C16" s="270">
        <v>240</v>
      </c>
      <c r="D16" s="271">
        <f>2000+10500</f>
        <v>12500</v>
      </c>
      <c r="E16" s="271">
        <f>D16+200</f>
        <v>12700</v>
      </c>
      <c r="F16" s="271">
        <f>E16+200</f>
        <v>12900</v>
      </c>
      <c r="G16" s="271">
        <f>F16+200</f>
        <v>13100</v>
      </c>
      <c r="H16" s="271">
        <f>G16+200</f>
        <v>13300</v>
      </c>
      <c r="I16" s="272">
        <f>H16+3700</f>
        <v>17000</v>
      </c>
    </row>
    <row r="17" spans="1:9" ht="21.2" customHeight="1">
      <c r="A17" s="115" t="s">
        <v>128</v>
      </c>
      <c r="B17" s="22">
        <v>2</v>
      </c>
      <c r="C17" s="22">
        <v>240</v>
      </c>
      <c r="D17" s="111">
        <v>5800</v>
      </c>
      <c r="E17" s="111">
        <v>5900</v>
      </c>
      <c r="F17" s="111">
        <v>6000</v>
      </c>
      <c r="G17" s="111">
        <v>6100</v>
      </c>
      <c r="H17" s="111">
        <v>6200</v>
      </c>
      <c r="I17" s="116">
        <v>6300</v>
      </c>
    </row>
    <row r="18" spans="1:9" ht="21.2" customHeight="1">
      <c r="A18" s="117" t="s">
        <v>38</v>
      </c>
      <c r="B18" s="22">
        <v>8</v>
      </c>
      <c r="C18" s="22"/>
      <c r="D18" s="111"/>
      <c r="E18" s="111"/>
      <c r="F18" s="111"/>
      <c r="G18" s="111"/>
      <c r="H18" s="111"/>
      <c r="I18" s="116"/>
    </row>
    <row r="19" spans="1:9" ht="21.2" customHeight="1">
      <c r="A19" s="273" t="s">
        <v>39</v>
      </c>
      <c r="B19" s="270"/>
      <c r="C19" s="270">
        <v>240</v>
      </c>
      <c r="D19" s="271">
        <f>2000+7000</f>
        <v>9000</v>
      </c>
      <c r="E19" s="271">
        <f t="shared" ref="E19:I20" si="0">D19+100</f>
        <v>9100</v>
      </c>
      <c r="F19" s="271">
        <f t="shared" si="0"/>
        <v>9200</v>
      </c>
      <c r="G19" s="271">
        <f t="shared" si="0"/>
        <v>9300</v>
      </c>
      <c r="H19" s="271">
        <f t="shared" si="0"/>
        <v>9400</v>
      </c>
      <c r="I19" s="272">
        <f t="shared" si="0"/>
        <v>9500</v>
      </c>
    </row>
    <row r="20" spans="1:9" ht="21.2" customHeight="1">
      <c r="A20" s="273" t="s">
        <v>40</v>
      </c>
      <c r="B20" s="270"/>
      <c r="C20" s="270">
        <v>240</v>
      </c>
      <c r="D20" s="271">
        <v>7700</v>
      </c>
      <c r="E20" s="271">
        <f t="shared" si="0"/>
        <v>7800</v>
      </c>
      <c r="F20" s="271">
        <f t="shared" si="0"/>
        <v>7900</v>
      </c>
      <c r="G20" s="271">
        <f t="shared" si="0"/>
        <v>8000</v>
      </c>
      <c r="H20" s="271">
        <f t="shared" si="0"/>
        <v>8100</v>
      </c>
      <c r="I20" s="272">
        <f t="shared" si="0"/>
        <v>8200</v>
      </c>
    </row>
    <row r="21" spans="1:9" ht="21.2" customHeight="1">
      <c r="A21" s="115" t="s">
        <v>41</v>
      </c>
      <c r="B21" s="22">
        <v>1</v>
      </c>
      <c r="C21" s="22">
        <v>240</v>
      </c>
      <c r="D21" s="111">
        <v>6700</v>
      </c>
      <c r="E21" s="111">
        <v>6800</v>
      </c>
      <c r="F21" s="111">
        <v>6900</v>
      </c>
      <c r="G21" s="111">
        <v>7000</v>
      </c>
      <c r="H21" s="111">
        <v>7100</v>
      </c>
      <c r="I21" s="116">
        <v>8300</v>
      </c>
    </row>
    <row r="22" spans="1:9" ht="21.2" customHeight="1" thickBot="1">
      <c r="A22" s="118" t="s">
        <v>42</v>
      </c>
      <c r="B22" s="119">
        <v>1</v>
      </c>
      <c r="C22" s="119">
        <v>240</v>
      </c>
      <c r="D22" s="120">
        <v>6700</v>
      </c>
      <c r="E22" s="120">
        <v>6800</v>
      </c>
      <c r="F22" s="120">
        <v>6900</v>
      </c>
      <c r="G22" s="120">
        <v>7000</v>
      </c>
      <c r="H22" s="120">
        <v>7100</v>
      </c>
      <c r="I22" s="121">
        <v>8300</v>
      </c>
    </row>
    <row r="23" spans="1:9" ht="13.5" customHeight="1">
      <c r="A23" s="13"/>
      <c r="B23" s="13"/>
      <c r="C23" s="13"/>
      <c r="D23" s="13"/>
      <c r="E23" s="13"/>
      <c r="F23" s="13"/>
      <c r="G23" s="13"/>
      <c r="H23" s="13"/>
      <c r="I23" s="13"/>
    </row>
  </sheetData>
  <mergeCells count="9">
    <mergeCell ref="A7:A8"/>
    <mergeCell ref="B7:B8"/>
    <mergeCell ref="C7:C8"/>
    <mergeCell ref="D7:I7"/>
    <mergeCell ref="A1:I1"/>
    <mergeCell ref="A2:I2"/>
    <mergeCell ref="A3:I3"/>
    <mergeCell ref="A4:I4"/>
    <mergeCell ref="A5:I5"/>
  </mergeCells>
  <phoneticPr fontId="0" type="noConversion"/>
  <printOptions horizontalCentered="1"/>
  <pageMargins left="0.25" right="0.25" top="0.5" bottom="0.5" header="0.5" footer="0.5"/>
  <pageSetup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K126"/>
  <sheetViews>
    <sheetView zoomScaleNormal="100" workbookViewId="0">
      <selection sqref="A1:K1"/>
    </sheetView>
  </sheetViews>
  <sheetFormatPr defaultRowHeight="12.75"/>
  <cols>
    <col min="1" max="1" width="43.42578125" customWidth="1"/>
    <col min="2" max="2" width="2.85546875" style="18" hidden="1" customWidth="1"/>
    <col min="3" max="3" width="6" style="18" hidden="1" customWidth="1"/>
    <col min="4" max="4" width="8.5703125" customWidth="1"/>
    <col min="5" max="5" width="11.28515625" customWidth="1"/>
    <col min="7" max="7" width="11.42578125" customWidth="1"/>
    <col min="9" max="9" width="10.5703125" customWidth="1"/>
    <col min="11" max="11" width="10.7109375" customWidth="1"/>
  </cols>
  <sheetData>
    <row r="1" spans="1:11" ht="18">
      <c r="A1" s="397" t="s">
        <v>0</v>
      </c>
      <c r="B1" s="398"/>
      <c r="C1" s="398"/>
      <c r="D1" s="398"/>
      <c r="E1" s="398"/>
      <c r="F1" s="398"/>
      <c r="G1" s="398"/>
      <c r="H1" s="398"/>
      <c r="I1" s="398"/>
      <c r="J1" s="398"/>
      <c r="K1" s="399"/>
    </row>
    <row r="2" spans="1:11" ht="18">
      <c r="A2" s="400" t="s">
        <v>1</v>
      </c>
      <c r="B2" s="401"/>
      <c r="C2" s="401"/>
      <c r="D2" s="401"/>
      <c r="E2" s="401"/>
      <c r="F2" s="401"/>
      <c r="G2" s="401"/>
      <c r="H2" s="401"/>
      <c r="I2" s="401"/>
      <c r="J2" s="401"/>
      <c r="K2" s="402"/>
    </row>
    <row r="3" spans="1:11" ht="18.75" thickBot="1">
      <c r="A3" s="420" t="s">
        <v>415</v>
      </c>
      <c r="B3" s="421"/>
      <c r="C3" s="421"/>
      <c r="D3" s="421"/>
      <c r="E3" s="421"/>
      <c r="F3" s="421"/>
      <c r="G3" s="421"/>
      <c r="H3" s="421"/>
      <c r="I3" s="421"/>
      <c r="J3" s="421"/>
      <c r="K3" s="422"/>
    </row>
    <row r="4" spans="1:11" ht="13.5" thickBot="1">
      <c r="A4" s="423" t="s">
        <v>28</v>
      </c>
      <c r="C4" s="423" t="s">
        <v>30</v>
      </c>
      <c r="D4" s="424" t="s">
        <v>282</v>
      </c>
      <c r="E4" s="425"/>
      <c r="F4" s="426" t="s">
        <v>121</v>
      </c>
      <c r="G4" s="427"/>
      <c r="H4" s="425" t="s">
        <v>86</v>
      </c>
      <c r="I4" s="428"/>
      <c r="J4" s="424" t="s">
        <v>100</v>
      </c>
      <c r="K4" s="428"/>
    </row>
    <row r="5" spans="1:11" ht="30" customHeight="1" thickBot="1">
      <c r="A5" s="423"/>
      <c r="C5" s="423"/>
      <c r="D5" s="170" t="s">
        <v>283</v>
      </c>
      <c r="E5" s="171" t="s">
        <v>43</v>
      </c>
      <c r="F5" s="170" t="s">
        <v>283</v>
      </c>
      <c r="G5" s="172" t="s">
        <v>43</v>
      </c>
      <c r="H5" s="173" t="s">
        <v>283</v>
      </c>
      <c r="I5" s="172" t="s">
        <v>43</v>
      </c>
      <c r="J5" s="170" t="s">
        <v>283</v>
      </c>
      <c r="K5" s="172" t="s">
        <v>43</v>
      </c>
    </row>
    <row r="6" spans="1:11">
      <c r="A6" s="174" t="s">
        <v>44</v>
      </c>
      <c r="B6" s="175"/>
      <c r="C6" s="79">
        <v>187</v>
      </c>
      <c r="D6" s="176"/>
      <c r="E6" s="177"/>
      <c r="F6" s="242">
        <v>9.5</v>
      </c>
      <c r="G6" s="177">
        <v>2280</v>
      </c>
      <c r="H6" s="176">
        <v>12</v>
      </c>
      <c r="I6" s="177">
        <v>1600</v>
      </c>
      <c r="J6" s="176">
        <v>17</v>
      </c>
      <c r="K6" s="177">
        <v>750</v>
      </c>
    </row>
    <row r="7" spans="1:11">
      <c r="A7" s="30" t="s">
        <v>87</v>
      </c>
      <c r="B7" s="169"/>
      <c r="C7" s="55">
        <v>187</v>
      </c>
      <c r="D7" s="178"/>
      <c r="E7" s="179"/>
      <c r="F7" s="178"/>
      <c r="G7" s="179"/>
      <c r="H7" s="178">
        <v>2</v>
      </c>
      <c r="I7" s="179">
        <v>750</v>
      </c>
      <c r="J7" s="178"/>
      <c r="K7" s="179"/>
    </row>
    <row r="8" spans="1:11">
      <c r="A8" s="30" t="s">
        <v>88</v>
      </c>
      <c r="B8" s="169"/>
      <c r="C8" s="55">
        <v>187</v>
      </c>
      <c r="D8" s="178"/>
      <c r="E8" s="179"/>
      <c r="F8" s="178"/>
      <c r="G8" s="179"/>
      <c r="H8" s="178">
        <v>12</v>
      </c>
      <c r="I8" s="179">
        <v>1600</v>
      </c>
      <c r="J8" s="178">
        <v>8</v>
      </c>
      <c r="K8" s="179">
        <v>250</v>
      </c>
    </row>
    <row r="9" spans="1:11">
      <c r="A9" s="340" t="s">
        <v>428</v>
      </c>
      <c r="B9" s="169"/>
      <c r="C9" s="55">
        <v>187</v>
      </c>
      <c r="D9" s="178"/>
      <c r="E9" s="179"/>
      <c r="F9" s="178">
        <v>1</v>
      </c>
      <c r="G9" s="179">
        <v>500</v>
      </c>
      <c r="H9" s="178">
        <v>2</v>
      </c>
      <c r="I9" s="179">
        <v>500</v>
      </c>
      <c r="J9" s="178">
        <v>8</v>
      </c>
      <c r="K9" s="179">
        <v>500</v>
      </c>
    </row>
    <row r="10" spans="1:11">
      <c r="A10" s="28" t="s">
        <v>46</v>
      </c>
      <c r="B10" s="169"/>
      <c r="C10" s="7">
        <v>187</v>
      </c>
      <c r="D10" s="180"/>
      <c r="E10" s="181"/>
      <c r="F10" s="180">
        <v>1</v>
      </c>
      <c r="G10" s="181">
        <v>750</v>
      </c>
      <c r="H10" s="180">
        <v>2</v>
      </c>
      <c r="I10" s="181">
        <v>750</v>
      </c>
      <c r="J10" s="180">
        <v>8</v>
      </c>
      <c r="K10" s="181">
        <v>750</v>
      </c>
    </row>
    <row r="11" spans="1:11">
      <c r="A11" s="30" t="s">
        <v>103</v>
      </c>
      <c r="B11" s="169"/>
      <c r="C11" s="268">
        <v>200</v>
      </c>
      <c r="D11" s="178">
        <v>1</v>
      </c>
      <c r="E11" s="179">
        <v>2160</v>
      </c>
      <c r="F11" s="178"/>
      <c r="G11" s="179"/>
      <c r="H11" s="178"/>
      <c r="I11" s="179"/>
      <c r="J11" s="178"/>
      <c r="K11" s="179"/>
    </row>
    <row r="12" spans="1:11">
      <c r="A12" s="30" t="s">
        <v>380</v>
      </c>
      <c r="B12" s="169"/>
      <c r="C12" s="55">
        <v>187</v>
      </c>
      <c r="D12" s="178">
        <v>1</v>
      </c>
      <c r="E12" s="179">
        <v>2900</v>
      </c>
      <c r="F12" s="178"/>
      <c r="G12" s="179"/>
      <c r="H12" s="178"/>
      <c r="I12" s="179"/>
      <c r="J12" s="178"/>
      <c r="K12" s="179"/>
    </row>
    <row r="13" spans="1:11">
      <c r="A13" s="30" t="s">
        <v>101</v>
      </c>
      <c r="B13" s="169"/>
      <c r="C13" s="55">
        <v>187</v>
      </c>
      <c r="D13" s="178"/>
      <c r="E13" s="179"/>
      <c r="F13" s="178"/>
      <c r="G13" s="179"/>
      <c r="H13" s="178"/>
      <c r="I13" s="179"/>
      <c r="J13" s="178">
        <v>1</v>
      </c>
      <c r="K13" s="179">
        <v>250</v>
      </c>
    </row>
    <row r="14" spans="1:11">
      <c r="A14" s="28" t="s">
        <v>45</v>
      </c>
      <c r="B14" s="169"/>
      <c r="C14" s="55">
        <v>187</v>
      </c>
      <c r="D14" s="250" t="s">
        <v>25</v>
      </c>
      <c r="E14" s="251" t="s">
        <v>25</v>
      </c>
      <c r="F14" s="180">
        <v>1</v>
      </c>
      <c r="G14" s="181">
        <v>2320</v>
      </c>
      <c r="H14" s="180">
        <v>2</v>
      </c>
      <c r="I14" s="181">
        <v>2320</v>
      </c>
      <c r="J14" s="180"/>
      <c r="K14" s="181"/>
    </row>
    <row r="15" spans="1:11">
      <c r="A15" s="28" t="s">
        <v>382</v>
      </c>
      <c r="B15" s="169"/>
      <c r="C15" s="55">
        <v>187</v>
      </c>
      <c r="D15" s="180">
        <v>1</v>
      </c>
      <c r="E15" s="181">
        <v>2320</v>
      </c>
      <c r="F15" s="180"/>
      <c r="G15" s="181"/>
      <c r="H15" s="180"/>
      <c r="I15" s="181"/>
      <c r="J15" s="180"/>
      <c r="K15" s="181"/>
    </row>
    <row r="16" spans="1:11">
      <c r="A16" s="28" t="s">
        <v>47</v>
      </c>
      <c r="B16" s="169"/>
      <c r="C16" s="55">
        <v>187</v>
      </c>
      <c r="D16" s="180"/>
      <c r="E16" s="181"/>
      <c r="F16" s="180">
        <v>1</v>
      </c>
      <c r="G16" s="181">
        <v>1320</v>
      </c>
      <c r="H16" s="180"/>
      <c r="I16" s="181"/>
      <c r="J16" s="180"/>
      <c r="K16" s="181"/>
    </row>
    <row r="17" spans="1:11">
      <c r="A17" s="28" t="s">
        <v>270</v>
      </c>
      <c r="B17" s="169"/>
      <c r="C17" s="55">
        <v>187</v>
      </c>
      <c r="D17" s="180"/>
      <c r="E17" s="181"/>
      <c r="F17" s="180">
        <v>1</v>
      </c>
      <c r="G17" s="181">
        <v>1320</v>
      </c>
      <c r="H17" s="180"/>
      <c r="I17" s="181"/>
      <c r="J17" s="180"/>
      <c r="K17" s="181"/>
    </row>
    <row r="18" spans="1:11">
      <c r="A18" s="28" t="s">
        <v>133</v>
      </c>
      <c r="B18" s="169"/>
      <c r="C18" s="55">
        <v>187</v>
      </c>
      <c r="D18" s="180">
        <v>11</v>
      </c>
      <c r="E18" s="181">
        <v>3000</v>
      </c>
      <c r="F18" s="180"/>
      <c r="G18" s="181"/>
      <c r="H18" s="180"/>
      <c r="I18" s="181"/>
      <c r="J18" s="180"/>
      <c r="K18" s="181"/>
    </row>
    <row r="19" spans="1:11">
      <c r="A19" s="28" t="s">
        <v>381</v>
      </c>
      <c r="B19" s="169"/>
      <c r="C19" s="55">
        <v>187</v>
      </c>
      <c r="D19" s="180">
        <v>11</v>
      </c>
      <c r="E19" s="181">
        <v>500</v>
      </c>
      <c r="F19" s="180"/>
      <c r="G19" s="181"/>
      <c r="H19" s="180"/>
      <c r="I19" s="181"/>
      <c r="J19" s="180"/>
      <c r="K19" s="181"/>
    </row>
    <row r="20" spans="1:11">
      <c r="A20" s="28" t="s">
        <v>89</v>
      </c>
      <c r="B20" s="169"/>
      <c r="C20" s="55">
        <v>187</v>
      </c>
      <c r="D20" s="180"/>
      <c r="E20" s="181"/>
      <c r="F20" s="180">
        <v>2</v>
      </c>
      <c r="G20" s="181">
        <v>1125</v>
      </c>
      <c r="H20" s="180">
        <v>2</v>
      </c>
      <c r="I20" s="181">
        <v>1125</v>
      </c>
      <c r="J20" s="180"/>
      <c r="K20" s="181"/>
    </row>
    <row r="21" spans="1:11">
      <c r="A21" s="28" t="s">
        <v>48</v>
      </c>
      <c r="B21" s="169"/>
      <c r="C21" s="55">
        <v>187</v>
      </c>
      <c r="D21" s="180"/>
      <c r="E21" s="181"/>
      <c r="F21" s="180">
        <v>1</v>
      </c>
      <c r="G21" s="181">
        <v>1320</v>
      </c>
      <c r="H21" s="180"/>
      <c r="I21" s="181"/>
      <c r="J21" s="180"/>
      <c r="K21" s="181"/>
    </row>
    <row r="22" spans="1:11">
      <c r="A22" s="28" t="s">
        <v>284</v>
      </c>
      <c r="B22" s="169"/>
      <c r="C22" s="55">
        <v>187</v>
      </c>
      <c r="D22" s="180"/>
      <c r="E22" s="181"/>
      <c r="F22" s="180">
        <v>1</v>
      </c>
      <c r="G22" s="181">
        <v>500</v>
      </c>
      <c r="H22" s="180"/>
      <c r="I22" s="181"/>
      <c r="J22" s="180"/>
      <c r="K22" s="181"/>
    </row>
    <row r="23" spans="1:11">
      <c r="A23" s="28" t="s">
        <v>53</v>
      </c>
      <c r="B23" s="169"/>
      <c r="C23" s="55">
        <v>187</v>
      </c>
      <c r="D23" s="180"/>
      <c r="E23" s="181"/>
      <c r="F23" s="182">
        <v>2</v>
      </c>
      <c r="G23" s="181">
        <v>1200</v>
      </c>
      <c r="H23" s="180">
        <v>2</v>
      </c>
      <c r="I23" s="181">
        <v>1200</v>
      </c>
      <c r="J23" s="180"/>
      <c r="K23" s="181"/>
    </row>
    <row r="24" spans="1:11">
      <c r="A24" s="28" t="s">
        <v>78</v>
      </c>
      <c r="B24" s="169"/>
      <c r="C24" s="55">
        <v>187</v>
      </c>
      <c r="D24" s="180"/>
      <c r="E24" s="181"/>
      <c r="F24" s="180">
        <v>1</v>
      </c>
      <c r="G24" s="181">
        <v>2820</v>
      </c>
      <c r="H24" s="180">
        <v>2</v>
      </c>
      <c r="I24" s="181">
        <v>1300</v>
      </c>
      <c r="J24" s="180"/>
      <c r="K24" s="181"/>
    </row>
    <row r="25" spans="1:11">
      <c r="A25" s="28" t="s">
        <v>79</v>
      </c>
      <c r="B25" s="169"/>
      <c r="C25" s="55">
        <v>187</v>
      </c>
      <c r="D25" s="180"/>
      <c r="E25" s="181"/>
      <c r="F25" s="180">
        <v>3</v>
      </c>
      <c r="G25" s="181">
        <v>1800</v>
      </c>
      <c r="H25" s="180">
        <v>6</v>
      </c>
      <c r="I25" s="181">
        <v>900</v>
      </c>
      <c r="J25" s="180">
        <v>8</v>
      </c>
      <c r="K25" s="181">
        <v>375</v>
      </c>
    </row>
    <row r="26" spans="1:11">
      <c r="A26" s="74" t="s">
        <v>126</v>
      </c>
      <c r="B26" s="169"/>
      <c r="C26" s="55">
        <v>187</v>
      </c>
      <c r="D26" s="180"/>
      <c r="E26" s="181"/>
      <c r="F26" s="182">
        <v>1</v>
      </c>
      <c r="G26" s="183">
        <v>1600</v>
      </c>
      <c r="H26" s="180">
        <v>2</v>
      </c>
      <c r="I26" s="181">
        <v>800</v>
      </c>
      <c r="J26" s="180"/>
      <c r="K26" s="181"/>
    </row>
    <row r="27" spans="1:11">
      <c r="A27" s="74" t="s">
        <v>285</v>
      </c>
      <c r="B27" s="169"/>
      <c r="C27" s="55">
        <v>187</v>
      </c>
      <c r="D27" s="180"/>
      <c r="E27" s="181"/>
      <c r="F27" s="180">
        <v>1</v>
      </c>
      <c r="G27" s="181">
        <v>2750</v>
      </c>
      <c r="H27" s="180">
        <v>2</v>
      </c>
      <c r="I27" s="181">
        <v>2750</v>
      </c>
      <c r="J27" s="180">
        <v>8</v>
      </c>
      <c r="K27" s="181">
        <v>2750</v>
      </c>
    </row>
    <row r="28" spans="1:11">
      <c r="A28" s="74" t="s">
        <v>99</v>
      </c>
      <c r="B28" s="169"/>
      <c r="C28" s="55">
        <v>187</v>
      </c>
      <c r="D28" s="180"/>
      <c r="E28" s="181"/>
      <c r="F28" s="182"/>
      <c r="G28" s="183"/>
      <c r="H28" s="180">
        <v>2</v>
      </c>
      <c r="I28" s="181">
        <v>1656</v>
      </c>
      <c r="J28" s="180"/>
      <c r="K28" s="181"/>
    </row>
    <row r="29" spans="1:11">
      <c r="A29" s="74" t="s">
        <v>345</v>
      </c>
      <c r="B29" s="169"/>
      <c r="C29" s="55">
        <v>187</v>
      </c>
      <c r="D29" s="180">
        <v>1</v>
      </c>
      <c r="E29" s="181">
        <v>1200</v>
      </c>
      <c r="F29" s="182"/>
      <c r="G29" s="183"/>
      <c r="H29" s="180"/>
      <c r="I29" s="181"/>
      <c r="J29" s="180"/>
      <c r="K29" s="181"/>
    </row>
    <row r="30" spans="1:11">
      <c r="A30" s="74" t="s">
        <v>379</v>
      </c>
      <c r="B30" s="169"/>
      <c r="C30" s="55">
        <v>187</v>
      </c>
      <c r="D30" s="180">
        <v>1</v>
      </c>
      <c r="E30" s="181">
        <v>1000</v>
      </c>
      <c r="F30" s="182"/>
      <c r="G30" s="183"/>
      <c r="H30" s="180"/>
      <c r="I30" s="181"/>
      <c r="J30" s="180"/>
      <c r="K30" s="181"/>
    </row>
    <row r="31" spans="1:11">
      <c r="A31" s="28" t="s">
        <v>104</v>
      </c>
      <c r="B31" s="169"/>
      <c r="C31" s="55">
        <v>205</v>
      </c>
      <c r="D31" s="180">
        <v>1</v>
      </c>
      <c r="E31" s="181">
        <v>3000</v>
      </c>
      <c r="F31" s="180"/>
      <c r="G31" s="181"/>
      <c r="H31" s="180"/>
      <c r="I31" s="181"/>
      <c r="J31" s="180"/>
      <c r="K31" s="181"/>
    </row>
    <row r="32" spans="1:11">
      <c r="A32" s="28" t="s">
        <v>286</v>
      </c>
      <c r="B32" s="169"/>
      <c r="C32" s="55">
        <v>240</v>
      </c>
      <c r="D32" s="180">
        <v>1</v>
      </c>
      <c r="E32" s="181">
        <v>7500</v>
      </c>
      <c r="F32" s="180"/>
      <c r="G32" s="181"/>
      <c r="H32" s="180"/>
      <c r="I32" s="181"/>
      <c r="J32" s="180"/>
      <c r="K32" s="181"/>
    </row>
    <row r="33" spans="1:11">
      <c r="A33" s="28" t="s">
        <v>263</v>
      </c>
      <c r="B33" s="169"/>
      <c r="C33" s="55">
        <v>240</v>
      </c>
      <c r="D33" s="180">
        <v>1</v>
      </c>
      <c r="E33" s="181">
        <v>2500</v>
      </c>
      <c r="F33" s="180"/>
      <c r="G33" s="181"/>
      <c r="H33" s="180"/>
      <c r="I33" s="181"/>
      <c r="J33" s="180"/>
      <c r="K33" s="181"/>
    </row>
    <row r="34" spans="1:11">
      <c r="A34" s="28" t="s">
        <v>340</v>
      </c>
      <c r="B34" s="169"/>
      <c r="C34" s="55">
        <v>187</v>
      </c>
      <c r="D34" s="180">
        <v>1</v>
      </c>
      <c r="E34" s="181">
        <v>2500</v>
      </c>
      <c r="F34" s="180"/>
      <c r="G34" s="181"/>
      <c r="H34" s="180"/>
      <c r="I34" s="181"/>
      <c r="J34" s="180"/>
      <c r="K34" s="181"/>
    </row>
    <row r="35" spans="1:11">
      <c r="A35" s="28" t="s">
        <v>341</v>
      </c>
      <c r="B35" s="169"/>
      <c r="C35" s="55">
        <v>187</v>
      </c>
      <c r="D35" s="180">
        <v>1</v>
      </c>
      <c r="E35" s="181">
        <v>1000</v>
      </c>
      <c r="F35" s="180"/>
      <c r="G35" s="181"/>
      <c r="H35" s="180"/>
      <c r="I35" s="181"/>
      <c r="J35" s="180"/>
      <c r="K35" s="181"/>
    </row>
    <row r="36" spans="1:11">
      <c r="A36" s="274" t="s">
        <v>389</v>
      </c>
      <c r="B36" s="169"/>
      <c r="C36" s="55"/>
      <c r="D36" s="180">
        <v>1</v>
      </c>
      <c r="E36" s="181">
        <v>1200</v>
      </c>
      <c r="F36" s="180"/>
      <c r="G36" s="181"/>
      <c r="H36" s="180"/>
      <c r="I36" s="181"/>
      <c r="J36" s="180"/>
      <c r="K36" s="181"/>
    </row>
    <row r="37" spans="1:11">
      <c r="A37" s="274" t="s">
        <v>390</v>
      </c>
      <c r="B37" s="169"/>
      <c r="C37" s="55"/>
      <c r="D37" s="180">
        <v>1</v>
      </c>
      <c r="E37" s="181">
        <v>3000</v>
      </c>
      <c r="F37" s="180"/>
      <c r="G37" s="181"/>
      <c r="H37" s="180"/>
      <c r="I37" s="181"/>
      <c r="J37" s="180"/>
      <c r="K37" s="181"/>
    </row>
    <row r="38" spans="1:11">
      <c r="A38" s="28" t="s">
        <v>370</v>
      </c>
      <c r="B38" s="169"/>
      <c r="C38" s="55">
        <v>261</v>
      </c>
      <c r="D38" s="180">
        <v>1</v>
      </c>
      <c r="E38" s="181">
        <v>4000</v>
      </c>
      <c r="F38" s="180"/>
      <c r="G38" s="181"/>
      <c r="H38" s="180"/>
      <c r="I38" s="181"/>
      <c r="J38" s="180"/>
      <c r="K38" s="181"/>
    </row>
    <row r="39" spans="1:11">
      <c r="A39" s="28" t="s">
        <v>102</v>
      </c>
      <c r="B39" s="169"/>
      <c r="C39" s="55">
        <v>240</v>
      </c>
      <c r="D39" s="180">
        <v>1</v>
      </c>
      <c r="E39" s="181">
        <v>3000</v>
      </c>
      <c r="F39" s="180"/>
      <c r="G39" s="181"/>
      <c r="H39" s="180"/>
      <c r="I39" s="181"/>
      <c r="J39" s="180"/>
      <c r="K39" s="181"/>
    </row>
    <row r="40" spans="1:11" ht="13.5" thickBot="1">
      <c r="A40" s="277" t="s">
        <v>391</v>
      </c>
      <c r="B40" s="282"/>
      <c r="C40" s="55"/>
      <c r="D40" s="285">
        <v>6</v>
      </c>
      <c r="E40" s="286">
        <v>900</v>
      </c>
      <c r="F40" s="178"/>
      <c r="G40" s="179"/>
      <c r="H40" s="178"/>
      <c r="I40" s="179"/>
      <c r="J40" s="178"/>
      <c r="K40" s="179"/>
    </row>
    <row r="41" spans="1:11" ht="13.5" thickBot="1">
      <c r="A41" s="188" t="s">
        <v>448</v>
      </c>
      <c r="B41" s="189"/>
      <c r="C41" s="188"/>
      <c r="D41" s="190"/>
      <c r="E41" s="191"/>
      <c r="F41" s="190"/>
      <c r="G41" s="191"/>
      <c r="H41" s="190"/>
      <c r="I41" s="191"/>
      <c r="J41" s="190"/>
      <c r="K41" s="191"/>
    </row>
    <row r="42" spans="1:11">
      <c r="A42" s="337" t="s">
        <v>449</v>
      </c>
      <c r="B42" s="327"/>
      <c r="C42" s="328"/>
      <c r="D42" s="331"/>
      <c r="E42" s="332"/>
      <c r="F42" s="176">
        <v>1</v>
      </c>
      <c r="G42" s="177">
        <v>6500</v>
      </c>
      <c r="H42" s="176"/>
      <c r="I42" s="177"/>
      <c r="J42" s="176"/>
      <c r="K42" s="177"/>
    </row>
    <row r="43" spans="1:11">
      <c r="A43" s="338" t="s">
        <v>453</v>
      </c>
      <c r="B43" s="326"/>
      <c r="C43" s="329"/>
      <c r="D43" s="287"/>
      <c r="E43" s="288"/>
      <c r="F43" s="180">
        <v>1</v>
      </c>
      <c r="G43" s="181">
        <v>3100</v>
      </c>
      <c r="H43" s="180"/>
      <c r="I43" s="181"/>
      <c r="J43" s="180"/>
      <c r="K43" s="181"/>
    </row>
    <row r="44" spans="1:11">
      <c r="A44" s="338" t="s">
        <v>450</v>
      </c>
      <c r="B44" s="326"/>
      <c r="C44" s="329"/>
      <c r="D44" s="287"/>
      <c r="E44" s="288"/>
      <c r="F44" s="180">
        <v>2</v>
      </c>
      <c r="G44" s="181">
        <v>6500</v>
      </c>
      <c r="H44" s="180"/>
      <c r="I44" s="181"/>
      <c r="J44" s="180"/>
      <c r="K44" s="181"/>
    </row>
    <row r="45" spans="1:11">
      <c r="A45" s="338" t="s">
        <v>460</v>
      </c>
      <c r="B45" s="326"/>
      <c r="C45" s="329"/>
      <c r="D45" s="287"/>
      <c r="E45" s="288"/>
      <c r="F45" s="180">
        <v>3</v>
      </c>
      <c r="G45" s="181">
        <v>3100</v>
      </c>
      <c r="H45" s="180"/>
      <c r="I45" s="181"/>
      <c r="J45" s="180"/>
      <c r="K45" s="181"/>
    </row>
    <row r="46" spans="1:11">
      <c r="A46" s="338" t="s">
        <v>454</v>
      </c>
      <c r="B46" s="326"/>
      <c r="C46" s="329"/>
      <c r="D46" s="287"/>
      <c r="E46" s="288"/>
      <c r="F46" s="180">
        <v>2</v>
      </c>
      <c r="G46" s="181">
        <v>3100</v>
      </c>
      <c r="H46" s="180"/>
      <c r="I46" s="181"/>
      <c r="J46" s="180"/>
      <c r="K46" s="181"/>
    </row>
    <row r="47" spans="1:11">
      <c r="A47" s="338" t="s">
        <v>455</v>
      </c>
      <c r="B47" s="326"/>
      <c r="C47" s="329"/>
      <c r="D47" s="287"/>
      <c r="E47" s="288"/>
      <c r="F47" s="180">
        <v>5</v>
      </c>
      <c r="G47" s="181">
        <v>3100</v>
      </c>
      <c r="H47" s="180"/>
      <c r="I47" s="181"/>
      <c r="J47" s="180"/>
      <c r="K47" s="181"/>
    </row>
    <row r="48" spans="1:11">
      <c r="A48" s="338" t="s">
        <v>456</v>
      </c>
      <c r="B48" s="326"/>
      <c r="C48" s="329"/>
      <c r="D48" s="287"/>
      <c r="E48" s="288"/>
      <c r="F48" s="180">
        <v>1</v>
      </c>
      <c r="G48" s="181">
        <v>3100</v>
      </c>
      <c r="H48" s="180"/>
      <c r="I48" s="181"/>
      <c r="J48" s="180"/>
      <c r="K48" s="181"/>
    </row>
    <row r="49" spans="1:11">
      <c r="A49" s="338" t="s">
        <v>451</v>
      </c>
      <c r="B49" s="326"/>
      <c r="C49" s="329"/>
      <c r="D49" s="287"/>
      <c r="E49" s="288"/>
      <c r="F49" s="180">
        <v>1</v>
      </c>
      <c r="G49" s="181">
        <v>6500</v>
      </c>
      <c r="H49" s="180"/>
      <c r="I49" s="181"/>
      <c r="J49" s="180"/>
      <c r="K49" s="181"/>
    </row>
    <row r="50" spans="1:11">
      <c r="A50" s="338" t="s">
        <v>457</v>
      </c>
      <c r="B50" s="326"/>
      <c r="C50" s="329"/>
      <c r="D50" s="287"/>
      <c r="E50" s="288"/>
      <c r="F50" s="180">
        <v>1</v>
      </c>
      <c r="G50" s="181">
        <v>3100</v>
      </c>
      <c r="H50" s="180"/>
      <c r="I50" s="181"/>
      <c r="J50" s="180"/>
      <c r="K50" s="181"/>
    </row>
    <row r="51" spans="1:11">
      <c r="A51" s="338" t="s">
        <v>459</v>
      </c>
      <c r="B51" s="326"/>
      <c r="C51" s="329"/>
      <c r="D51" s="287"/>
      <c r="E51" s="288"/>
      <c r="F51" s="180">
        <v>1</v>
      </c>
      <c r="G51" s="181">
        <v>3400</v>
      </c>
      <c r="H51" s="180"/>
      <c r="I51" s="181"/>
      <c r="J51" s="180"/>
      <c r="K51" s="181"/>
    </row>
    <row r="52" spans="1:11">
      <c r="A52" s="338" t="s">
        <v>458</v>
      </c>
      <c r="B52" s="326"/>
      <c r="C52" s="329"/>
      <c r="D52" s="287"/>
      <c r="E52" s="288"/>
      <c r="F52" s="180">
        <v>2</v>
      </c>
      <c r="G52" s="181">
        <v>3100</v>
      </c>
      <c r="H52" s="180"/>
      <c r="I52" s="181"/>
      <c r="J52" s="180"/>
      <c r="K52" s="181"/>
    </row>
    <row r="53" spans="1:11" ht="12.75" customHeight="1" thickBot="1">
      <c r="A53" s="339" t="s">
        <v>452</v>
      </c>
      <c r="B53" s="325"/>
      <c r="C53" s="330"/>
      <c r="D53" s="333"/>
      <c r="E53" s="334"/>
      <c r="F53" s="335">
        <v>1</v>
      </c>
      <c r="G53" s="336">
        <v>6500</v>
      </c>
      <c r="H53" s="335"/>
      <c r="I53" s="336"/>
      <c r="J53" s="335"/>
      <c r="K53" s="187"/>
    </row>
    <row r="54" spans="1:11" ht="13.5" thickBot="1">
      <c r="A54" s="188" t="s">
        <v>287</v>
      </c>
      <c r="B54" s="189"/>
      <c r="C54" s="188"/>
      <c r="D54" s="190"/>
      <c r="E54" s="191"/>
      <c r="F54" s="190"/>
      <c r="G54" s="191"/>
      <c r="H54" s="190"/>
      <c r="I54" s="191"/>
      <c r="J54" s="190"/>
      <c r="K54" s="191"/>
    </row>
    <row r="55" spans="1:11">
      <c r="A55" s="30" t="s">
        <v>73</v>
      </c>
      <c r="B55" s="169"/>
      <c r="C55" s="55">
        <v>240</v>
      </c>
      <c r="D55" s="178"/>
      <c r="E55" s="179"/>
      <c r="F55" s="178">
        <v>1</v>
      </c>
      <c r="G55" s="179">
        <v>950</v>
      </c>
      <c r="H55" s="178"/>
      <c r="I55" s="179"/>
      <c r="J55" s="178"/>
      <c r="K55" s="179"/>
    </row>
    <row r="56" spans="1:11">
      <c r="A56" s="28" t="s">
        <v>74</v>
      </c>
      <c r="B56" s="169"/>
      <c r="C56" s="7">
        <v>240</v>
      </c>
      <c r="D56" s="180"/>
      <c r="E56" s="181"/>
      <c r="F56" s="180">
        <v>1</v>
      </c>
      <c r="G56" s="181">
        <v>950</v>
      </c>
      <c r="H56" s="180"/>
      <c r="I56" s="181"/>
      <c r="J56" s="180"/>
      <c r="K56" s="181"/>
    </row>
    <row r="57" spans="1:11">
      <c r="A57" s="28" t="s">
        <v>75</v>
      </c>
      <c r="B57" s="169"/>
      <c r="C57" s="7">
        <v>240</v>
      </c>
      <c r="D57" s="180"/>
      <c r="E57" s="181"/>
      <c r="F57" s="180">
        <v>1</v>
      </c>
      <c r="G57" s="181">
        <v>950</v>
      </c>
      <c r="H57" s="180"/>
      <c r="I57" s="181"/>
      <c r="J57" s="180"/>
      <c r="K57" s="181"/>
    </row>
    <row r="58" spans="1:11" ht="13.5" thickBot="1">
      <c r="A58" s="29" t="s">
        <v>76</v>
      </c>
      <c r="B58" s="184"/>
      <c r="C58" s="82">
        <v>240</v>
      </c>
      <c r="D58" s="186"/>
      <c r="E58" s="187"/>
      <c r="F58" s="186">
        <v>1</v>
      </c>
      <c r="G58" s="187">
        <v>950</v>
      </c>
      <c r="H58" s="186"/>
      <c r="I58" s="187"/>
      <c r="J58" s="186"/>
      <c r="K58" s="187"/>
    </row>
    <row r="59" spans="1:11" ht="13.5" thickBot="1">
      <c r="A59" s="188" t="s">
        <v>288</v>
      </c>
      <c r="B59" s="189"/>
      <c r="C59" s="188"/>
      <c r="D59" s="190"/>
      <c r="E59" s="191"/>
      <c r="F59" s="192"/>
      <c r="G59" s="193"/>
      <c r="H59" s="190"/>
      <c r="I59" s="191"/>
      <c r="J59" s="190"/>
      <c r="K59" s="191"/>
    </row>
    <row r="60" spans="1:11">
      <c r="A60" s="30" t="s">
        <v>49</v>
      </c>
      <c r="B60" s="169"/>
      <c r="C60" s="55">
        <v>187</v>
      </c>
      <c r="D60" s="178"/>
      <c r="E60" s="179"/>
      <c r="F60" s="252">
        <v>1</v>
      </c>
      <c r="G60" s="253">
        <v>6680</v>
      </c>
      <c r="H60" s="252">
        <v>2</v>
      </c>
      <c r="I60" s="253">
        <v>2120</v>
      </c>
      <c r="J60" s="178"/>
      <c r="K60" s="179"/>
    </row>
    <row r="61" spans="1:11">
      <c r="A61" s="28" t="s">
        <v>50</v>
      </c>
      <c r="B61" s="169"/>
      <c r="C61" s="7">
        <v>187</v>
      </c>
      <c r="D61" s="180"/>
      <c r="E61" s="181"/>
      <c r="F61" s="250">
        <v>3</v>
      </c>
      <c r="G61" s="251">
        <v>3100</v>
      </c>
      <c r="H61" s="250">
        <v>1</v>
      </c>
      <c r="I61" s="251">
        <v>975</v>
      </c>
      <c r="J61" s="180"/>
      <c r="K61" s="181"/>
    </row>
    <row r="62" spans="1:11">
      <c r="A62" s="28" t="s">
        <v>51</v>
      </c>
      <c r="B62" s="169"/>
      <c r="C62" s="7">
        <v>187</v>
      </c>
      <c r="D62" s="180"/>
      <c r="E62" s="181"/>
      <c r="F62" s="250">
        <v>1</v>
      </c>
      <c r="G62" s="251">
        <v>975</v>
      </c>
      <c r="H62" s="250"/>
      <c r="I62" s="251"/>
      <c r="J62" s="180"/>
      <c r="K62" s="181"/>
    </row>
    <row r="63" spans="1:11">
      <c r="A63" s="28" t="s">
        <v>82</v>
      </c>
      <c r="B63" s="169"/>
      <c r="C63" s="7">
        <v>187</v>
      </c>
      <c r="D63" s="180"/>
      <c r="E63" s="181"/>
      <c r="F63" s="250">
        <v>1</v>
      </c>
      <c r="G63" s="251">
        <v>625</v>
      </c>
      <c r="H63" s="250"/>
      <c r="I63" s="251"/>
      <c r="J63" s="180"/>
      <c r="K63" s="181"/>
    </row>
    <row r="64" spans="1:11">
      <c r="A64" s="28" t="s">
        <v>83</v>
      </c>
      <c r="B64" s="169"/>
      <c r="C64" s="7">
        <v>187</v>
      </c>
      <c r="D64" s="180"/>
      <c r="E64" s="181"/>
      <c r="F64" s="250">
        <v>3</v>
      </c>
      <c r="G64" s="251">
        <v>1900</v>
      </c>
      <c r="H64" s="250"/>
      <c r="I64" s="251"/>
      <c r="J64" s="180"/>
      <c r="K64" s="181"/>
    </row>
    <row r="65" spans="1:11" ht="13.5" thickBot="1">
      <c r="A65" s="29" t="s">
        <v>77</v>
      </c>
      <c r="B65" s="184"/>
      <c r="C65" s="82">
        <v>187</v>
      </c>
      <c r="D65" s="186"/>
      <c r="E65" s="187"/>
      <c r="F65" s="275">
        <v>1</v>
      </c>
      <c r="G65" s="276">
        <v>1900</v>
      </c>
      <c r="H65" s="275"/>
      <c r="I65" s="276"/>
      <c r="J65" s="186"/>
      <c r="K65" s="187"/>
    </row>
    <row r="66" spans="1:11" ht="13.5" thickBot="1">
      <c r="A66" s="188" t="s">
        <v>289</v>
      </c>
      <c r="B66" s="189"/>
      <c r="C66" s="188"/>
      <c r="D66" s="190"/>
      <c r="E66" s="191"/>
      <c r="F66" s="190"/>
      <c r="G66" s="191"/>
      <c r="H66" s="190"/>
      <c r="I66" s="191"/>
      <c r="J66" s="190"/>
      <c r="K66" s="191"/>
    </row>
    <row r="67" spans="1:11">
      <c r="A67" s="30" t="s">
        <v>52</v>
      </c>
      <c r="B67" s="169"/>
      <c r="C67" s="55">
        <v>187</v>
      </c>
      <c r="D67" s="178"/>
      <c r="E67" s="179"/>
      <c r="F67" s="252">
        <v>1</v>
      </c>
      <c r="G67" s="253">
        <v>3560</v>
      </c>
      <c r="H67" s="252">
        <v>2</v>
      </c>
      <c r="I67" s="253">
        <v>1880</v>
      </c>
      <c r="J67" s="178"/>
      <c r="K67" s="179"/>
    </row>
    <row r="68" spans="1:11">
      <c r="A68" s="28" t="s">
        <v>84</v>
      </c>
      <c r="B68" s="169"/>
      <c r="C68" s="7">
        <v>187</v>
      </c>
      <c r="D68" s="180"/>
      <c r="E68" s="181"/>
      <c r="F68" s="250">
        <v>1</v>
      </c>
      <c r="G68" s="251">
        <v>625</v>
      </c>
      <c r="H68" s="250"/>
      <c r="I68" s="251"/>
      <c r="J68" s="180"/>
      <c r="K68" s="181"/>
    </row>
    <row r="69" spans="1:11" ht="13.5" thickBot="1">
      <c r="A69" s="29" t="s">
        <v>85</v>
      </c>
      <c r="B69" s="184"/>
      <c r="C69" s="82">
        <v>187</v>
      </c>
      <c r="D69" s="186"/>
      <c r="E69" s="187"/>
      <c r="F69" s="275">
        <v>1</v>
      </c>
      <c r="G69" s="276">
        <v>850</v>
      </c>
      <c r="H69" s="275"/>
      <c r="I69" s="276"/>
      <c r="J69" s="186"/>
      <c r="K69" s="187"/>
    </row>
    <row r="70" spans="1:11" ht="13.5" thickBot="1">
      <c r="A70" s="188" t="s">
        <v>290</v>
      </c>
      <c r="B70" s="189"/>
      <c r="C70" s="188"/>
      <c r="D70" s="190"/>
      <c r="E70" s="191"/>
      <c r="F70" s="190"/>
      <c r="G70" s="191"/>
      <c r="H70" s="190"/>
      <c r="I70" s="191"/>
      <c r="J70" s="190"/>
      <c r="K70" s="191"/>
    </row>
    <row r="71" spans="1:11">
      <c r="A71" s="28" t="s">
        <v>71</v>
      </c>
      <c r="B71" s="169"/>
      <c r="C71" s="7">
        <v>187</v>
      </c>
      <c r="D71" s="180"/>
      <c r="E71" s="181"/>
      <c r="F71" s="180">
        <v>1</v>
      </c>
      <c r="G71" s="181">
        <v>1920</v>
      </c>
      <c r="H71" s="180"/>
      <c r="I71" s="181"/>
      <c r="J71" s="180"/>
      <c r="K71" s="181"/>
    </row>
    <row r="72" spans="1:11">
      <c r="A72" s="28" t="s">
        <v>70</v>
      </c>
      <c r="B72" s="169"/>
      <c r="C72" s="7">
        <v>187</v>
      </c>
      <c r="D72" s="180"/>
      <c r="E72" s="181"/>
      <c r="F72" s="180">
        <v>1</v>
      </c>
      <c r="G72" s="181">
        <v>1125</v>
      </c>
      <c r="H72" s="180"/>
      <c r="I72" s="181"/>
      <c r="J72" s="180"/>
      <c r="K72" s="181"/>
    </row>
    <row r="73" spans="1:11" ht="13.5" thickBot="1">
      <c r="A73" s="29" t="s">
        <v>98</v>
      </c>
      <c r="B73" s="184"/>
      <c r="C73" s="82">
        <v>187</v>
      </c>
      <c r="D73" s="186"/>
      <c r="E73" s="187"/>
      <c r="F73" s="186"/>
      <c r="G73" s="187"/>
      <c r="H73" s="186">
        <v>2</v>
      </c>
      <c r="I73" s="187">
        <v>1200</v>
      </c>
      <c r="J73" s="186">
        <v>8</v>
      </c>
      <c r="K73" s="187">
        <v>285</v>
      </c>
    </row>
    <row r="74" spans="1:11" ht="13.5" thickBot="1">
      <c r="A74" s="188" t="s">
        <v>291</v>
      </c>
      <c r="B74" s="189"/>
      <c r="C74" s="188"/>
      <c r="D74" s="190"/>
      <c r="E74" s="191"/>
      <c r="F74" s="190"/>
      <c r="G74" s="191"/>
      <c r="H74" s="190"/>
      <c r="I74" s="191"/>
      <c r="J74" s="190"/>
      <c r="K74" s="191"/>
    </row>
    <row r="75" spans="1:11">
      <c r="A75" s="277" t="s">
        <v>54</v>
      </c>
      <c r="B75" s="169"/>
      <c r="C75" s="185"/>
      <c r="D75" s="194"/>
      <c r="E75" s="195"/>
      <c r="F75" s="252">
        <v>1</v>
      </c>
      <c r="G75" s="253">
        <v>12000</v>
      </c>
      <c r="H75" s="252"/>
      <c r="I75" s="253"/>
      <c r="J75" s="178"/>
      <c r="K75" s="179"/>
    </row>
    <row r="76" spans="1:11">
      <c r="A76" s="28" t="s">
        <v>55</v>
      </c>
      <c r="B76" s="169" t="s">
        <v>25</v>
      </c>
      <c r="C76" s="7"/>
      <c r="D76" s="180"/>
      <c r="E76" s="181"/>
      <c r="F76" s="289">
        <v>6</v>
      </c>
      <c r="G76" s="288">
        <v>5000</v>
      </c>
      <c r="H76" s="287"/>
      <c r="I76" s="288"/>
      <c r="J76" s="248"/>
      <c r="K76" s="249"/>
    </row>
    <row r="77" spans="1:11">
      <c r="A77" s="28" t="s">
        <v>56</v>
      </c>
      <c r="B77" s="169"/>
      <c r="C77" s="7"/>
      <c r="D77" s="180"/>
      <c r="E77" s="181"/>
      <c r="F77" s="287">
        <v>1</v>
      </c>
      <c r="G77" s="288">
        <v>5000</v>
      </c>
      <c r="H77" s="287"/>
      <c r="I77" s="288"/>
      <c r="J77" s="248"/>
      <c r="K77" s="249"/>
    </row>
    <row r="78" spans="1:11">
      <c r="A78" s="28" t="s">
        <v>90</v>
      </c>
      <c r="B78" s="169"/>
      <c r="C78" s="7"/>
      <c r="D78" s="180"/>
      <c r="E78" s="181"/>
      <c r="F78" s="287">
        <v>2</v>
      </c>
      <c r="G78" s="288">
        <v>2500</v>
      </c>
      <c r="H78" s="287">
        <v>2</v>
      </c>
      <c r="I78" s="288">
        <v>2500</v>
      </c>
      <c r="J78" s="248"/>
      <c r="K78" s="249"/>
    </row>
    <row r="79" spans="1:11" ht="13.5" thickBot="1">
      <c r="A79" s="28" t="s">
        <v>91</v>
      </c>
      <c r="B79" s="169"/>
      <c r="C79" s="7"/>
      <c r="D79" s="180"/>
      <c r="E79" s="181"/>
      <c r="F79" s="287">
        <v>2</v>
      </c>
      <c r="G79" s="288">
        <v>2500</v>
      </c>
      <c r="H79" s="287">
        <v>2</v>
      </c>
      <c r="I79" s="288">
        <v>2500</v>
      </c>
      <c r="J79" s="248"/>
      <c r="K79" s="249"/>
    </row>
    <row r="80" spans="1:11" ht="13.5" thickBot="1">
      <c r="A80" s="188" t="s">
        <v>292</v>
      </c>
      <c r="B80" s="189"/>
      <c r="C80" s="188"/>
      <c r="D80" s="190"/>
      <c r="E80" s="191"/>
      <c r="F80" s="190"/>
      <c r="G80" s="196"/>
      <c r="H80" s="190"/>
      <c r="I80" s="191"/>
      <c r="J80" s="190"/>
      <c r="K80" s="191"/>
    </row>
    <row r="81" spans="1:11">
      <c r="A81" s="278" t="s">
        <v>57</v>
      </c>
      <c r="B81" s="169"/>
      <c r="C81" s="197"/>
      <c r="D81" s="194"/>
      <c r="E81" s="195"/>
      <c r="F81" s="252">
        <v>1</v>
      </c>
      <c r="G81" s="254">
        <v>12000</v>
      </c>
      <c r="H81" s="178"/>
      <c r="I81" s="179"/>
      <c r="J81" s="178"/>
      <c r="K81" s="179"/>
    </row>
    <row r="82" spans="1:11">
      <c r="A82" s="279" t="s">
        <v>58</v>
      </c>
      <c r="B82" s="169"/>
      <c r="C82" s="198"/>
      <c r="D82" s="199"/>
      <c r="E82" s="200"/>
      <c r="F82" s="250">
        <v>1</v>
      </c>
      <c r="G82" s="255">
        <v>12000</v>
      </c>
      <c r="H82" s="180"/>
      <c r="I82" s="181"/>
      <c r="J82" s="180"/>
      <c r="K82" s="181"/>
    </row>
    <row r="83" spans="1:11">
      <c r="A83" s="68" t="s">
        <v>92</v>
      </c>
      <c r="B83" s="169"/>
      <c r="C83" s="201"/>
      <c r="D83" s="180"/>
      <c r="E83" s="181"/>
      <c r="F83" s="287"/>
      <c r="G83" s="290"/>
      <c r="H83" s="287">
        <v>2</v>
      </c>
      <c r="I83" s="288">
        <v>2500</v>
      </c>
      <c r="J83" s="180"/>
      <c r="K83" s="181"/>
    </row>
    <row r="84" spans="1:11">
      <c r="A84" s="68" t="s">
        <v>95</v>
      </c>
      <c r="B84" s="169"/>
      <c r="C84" s="201"/>
      <c r="D84" s="180"/>
      <c r="E84" s="181"/>
      <c r="F84" s="287"/>
      <c r="G84" s="290"/>
      <c r="H84" s="287">
        <v>2</v>
      </c>
      <c r="I84" s="288">
        <v>2500</v>
      </c>
      <c r="J84" s="180"/>
      <c r="K84" s="181"/>
    </row>
    <row r="85" spans="1:11">
      <c r="A85" s="68" t="s">
        <v>93</v>
      </c>
      <c r="B85" s="169"/>
      <c r="C85" s="201"/>
      <c r="D85" s="180"/>
      <c r="E85" s="181"/>
      <c r="F85" s="287"/>
      <c r="G85" s="290"/>
      <c r="H85" s="287">
        <v>2</v>
      </c>
      <c r="I85" s="288">
        <v>2500</v>
      </c>
      <c r="J85" s="180"/>
      <c r="K85" s="181"/>
    </row>
    <row r="86" spans="1:11">
      <c r="A86" s="68" t="s">
        <v>96</v>
      </c>
      <c r="B86" s="169"/>
      <c r="C86" s="201"/>
      <c r="D86" s="180"/>
      <c r="E86" s="181"/>
      <c r="F86" s="287"/>
      <c r="G86" s="290"/>
      <c r="H86" s="287">
        <v>2</v>
      </c>
      <c r="I86" s="288">
        <v>2500</v>
      </c>
      <c r="J86" s="180"/>
      <c r="K86" s="181"/>
    </row>
    <row r="87" spans="1:11">
      <c r="A87" s="68" t="s">
        <v>94</v>
      </c>
      <c r="B87" s="169"/>
      <c r="C87" s="201"/>
      <c r="D87" s="180"/>
      <c r="E87" s="181"/>
      <c r="F87" s="287"/>
      <c r="G87" s="290"/>
      <c r="H87" s="287">
        <v>4</v>
      </c>
      <c r="I87" s="288">
        <v>1250</v>
      </c>
      <c r="J87" s="180"/>
      <c r="K87" s="181"/>
    </row>
    <row r="88" spans="1:11">
      <c r="A88" s="68" t="s">
        <v>97</v>
      </c>
      <c r="B88" s="169"/>
      <c r="C88" s="201"/>
      <c r="D88" s="180"/>
      <c r="E88" s="181"/>
      <c r="F88" s="287"/>
      <c r="G88" s="290"/>
      <c r="H88" s="287">
        <v>4</v>
      </c>
      <c r="I88" s="288">
        <v>1250</v>
      </c>
      <c r="J88" s="180"/>
      <c r="K88" s="181"/>
    </row>
    <row r="89" spans="1:11">
      <c r="A89" s="28" t="s">
        <v>59</v>
      </c>
      <c r="B89" s="169"/>
      <c r="C89" s="7"/>
      <c r="D89" s="180"/>
      <c r="E89" s="181"/>
      <c r="F89" s="287">
        <v>4</v>
      </c>
      <c r="G89" s="288">
        <v>5000</v>
      </c>
      <c r="H89" s="287"/>
      <c r="I89" s="288"/>
      <c r="J89" s="180"/>
      <c r="K89" s="181"/>
    </row>
    <row r="90" spans="1:11" ht="13.5" thickBot="1">
      <c r="A90" s="28" t="s">
        <v>60</v>
      </c>
      <c r="B90" s="169"/>
      <c r="C90" s="7"/>
      <c r="D90" s="180"/>
      <c r="E90" s="181"/>
      <c r="F90" s="287">
        <v>4</v>
      </c>
      <c r="G90" s="288">
        <v>5000</v>
      </c>
      <c r="H90" s="287"/>
      <c r="I90" s="288"/>
      <c r="J90" s="180"/>
      <c r="K90" s="181"/>
    </row>
    <row r="91" spans="1:11" ht="13.5" thickBot="1">
      <c r="A91" s="188" t="s">
        <v>293</v>
      </c>
      <c r="B91" s="189"/>
      <c r="C91" s="188"/>
      <c r="D91" s="190"/>
      <c r="E91" s="191"/>
      <c r="F91" s="190"/>
      <c r="G91" s="191"/>
      <c r="H91" s="190"/>
      <c r="I91" s="191"/>
      <c r="J91" s="190"/>
      <c r="K91" s="191"/>
    </row>
    <row r="92" spans="1:11">
      <c r="A92" s="277" t="s">
        <v>294</v>
      </c>
      <c r="B92" s="169"/>
      <c r="C92" s="185"/>
      <c r="D92" s="194"/>
      <c r="E92" s="195"/>
      <c r="F92" s="285">
        <v>2</v>
      </c>
      <c r="G92" s="286">
        <v>5500</v>
      </c>
      <c r="H92" s="178"/>
      <c r="I92" s="179"/>
      <c r="J92" s="178"/>
      <c r="K92" s="179"/>
    </row>
    <row r="93" spans="1:11">
      <c r="A93" s="28" t="s">
        <v>295</v>
      </c>
      <c r="B93" s="169"/>
      <c r="C93" s="7"/>
      <c r="D93" s="180"/>
      <c r="E93" s="181"/>
      <c r="F93" s="287">
        <v>4</v>
      </c>
      <c r="G93" s="288">
        <v>2500</v>
      </c>
      <c r="H93" s="180"/>
      <c r="I93" s="181"/>
      <c r="J93" s="180"/>
      <c r="K93" s="181"/>
    </row>
    <row r="94" spans="1:11" ht="13.5" thickBot="1">
      <c r="A94" s="28" t="s">
        <v>296</v>
      </c>
      <c r="B94" s="169"/>
      <c r="C94" s="7"/>
      <c r="D94" s="180"/>
      <c r="E94" s="181"/>
      <c r="F94" s="180">
        <v>1</v>
      </c>
      <c r="G94" s="181">
        <v>4000</v>
      </c>
      <c r="H94" s="180"/>
      <c r="I94" s="181"/>
      <c r="J94" s="180"/>
      <c r="K94" s="181"/>
    </row>
    <row r="95" spans="1:11" s="18" customFormat="1" ht="13.5" thickBot="1">
      <c r="A95" s="188" t="s">
        <v>297</v>
      </c>
      <c r="B95" s="189"/>
      <c r="C95" s="188"/>
      <c r="D95" s="202"/>
      <c r="E95" s="203"/>
      <c r="F95" s="202"/>
      <c r="G95" s="203"/>
      <c r="H95" s="202"/>
      <c r="I95" s="203"/>
      <c r="J95" s="202"/>
      <c r="K95" s="203"/>
    </row>
    <row r="96" spans="1:11">
      <c r="A96" s="277" t="s">
        <v>298</v>
      </c>
      <c r="B96" s="169"/>
      <c r="C96" s="185"/>
      <c r="D96" s="194"/>
      <c r="E96" s="195"/>
      <c r="F96" s="285">
        <v>2</v>
      </c>
      <c r="G96" s="286">
        <v>5500</v>
      </c>
      <c r="H96" s="285">
        <v>4</v>
      </c>
      <c r="I96" s="286">
        <v>1250</v>
      </c>
      <c r="J96" s="178"/>
      <c r="K96" s="179"/>
    </row>
    <row r="97" spans="1:11">
      <c r="A97" s="28" t="s">
        <v>299</v>
      </c>
      <c r="B97" s="169"/>
      <c r="C97" s="7"/>
      <c r="D97" s="180"/>
      <c r="E97" s="181"/>
      <c r="F97" s="287">
        <v>2</v>
      </c>
      <c r="G97" s="288">
        <v>2500</v>
      </c>
      <c r="H97" s="287"/>
      <c r="I97" s="288"/>
      <c r="J97" s="180"/>
      <c r="K97" s="181"/>
    </row>
    <row r="98" spans="1:11">
      <c r="A98" s="28" t="s">
        <v>80</v>
      </c>
      <c r="B98" s="169"/>
      <c r="C98" s="7"/>
      <c r="D98" s="180"/>
      <c r="E98" s="181"/>
      <c r="F98" s="250">
        <v>1</v>
      </c>
      <c r="G98" s="251">
        <v>625</v>
      </c>
      <c r="H98" s="250"/>
      <c r="I98" s="251"/>
      <c r="J98" s="180"/>
      <c r="K98" s="181"/>
    </row>
    <row r="99" spans="1:11">
      <c r="A99" s="274" t="s">
        <v>300</v>
      </c>
      <c r="B99" s="169" t="s">
        <v>61</v>
      </c>
      <c r="C99" s="204"/>
      <c r="D99" s="199"/>
      <c r="E99" s="200"/>
      <c r="F99" s="287">
        <v>2</v>
      </c>
      <c r="G99" s="288">
        <v>2250</v>
      </c>
      <c r="H99" s="250"/>
      <c r="I99" s="251"/>
      <c r="J99" s="180"/>
      <c r="K99" s="181"/>
    </row>
    <row r="100" spans="1:11" ht="13.5" thickBot="1">
      <c r="A100" s="29" t="s">
        <v>72</v>
      </c>
      <c r="B100" s="184"/>
      <c r="C100" s="82"/>
      <c r="D100" s="186"/>
      <c r="E100" s="187"/>
      <c r="F100" s="291">
        <v>1</v>
      </c>
      <c r="G100" s="292">
        <v>1250</v>
      </c>
      <c r="H100" s="275"/>
      <c r="I100" s="276"/>
      <c r="J100" s="186"/>
      <c r="K100" s="187"/>
    </row>
    <row r="101" spans="1:11" ht="13.5" thickBot="1">
      <c r="A101" s="188" t="s">
        <v>301</v>
      </c>
      <c r="B101" s="189"/>
      <c r="C101" s="188"/>
      <c r="D101" s="190"/>
      <c r="E101" s="191"/>
      <c r="F101" s="190"/>
      <c r="G101" s="191"/>
      <c r="H101" s="190"/>
      <c r="I101" s="191"/>
      <c r="J101" s="190"/>
      <c r="K101" s="191"/>
    </row>
    <row r="102" spans="1:11" ht="13.5" thickBot="1">
      <c r="A102" s="278" t="s">
        <v>302</v>
      </c>
      <c r="B102" s="169"/>
      <c r="C102" s="197"/>
      <c r="D102" s="205"/>
      <c r="E102" s="206"/>
      <c r="F102" s="293">
        <v>2</v>
      </c>
      <c r="G102" s="294">
        <v>5500</v>
      </c>
      <c r="H102" s="207"/>
      <c r="I102" s="208"/>
      <c r="J102" s="207"/>
      <c r="K102" s="208"/>
    </row>
    <row r="103" spans="1:11" ht="13.5" thickBot="1">
      <c r="A103" s="209" t="s">
        <v>303</v>
      </c>
      <c r="B103" s="210"/>
      <c r="C103" s="211"/>
      <c r="D103" s="212"/>
      <c r="E103" s="213"/>
      <c r="F103" s="295">
        <v>2</v>
      </c>
      <c r="G103" s="296">
        <v>2500</v>
      </c>
      <c r="H103" s="212"/>
      <c r="I103" s="213"/>
      <c r="J103" s="212"/>
      <c r="K103" s="213"/>
    </row>
    <row r="104" spans="1:11" ht="13.5" thickBot="1">
      <c r="A104" s="188" t="s">
        <v>304</v>
      </c>
      <c r="B104" s="189"/>
      <c r="C104" s="188"/>
      <c r="D104" s="190"/>
      <c r="E104" s="191"/>
      <c r="F104" s="190"/>
      <c r="G104" s="191"/>
      <c r="H104" s="190"/>
      <c r="I104" s="191"/>
      <c r="J104" s="190"/>
      <c r="K104" s="191"/>
    </row>
    <row r="105" spans="1:11" ht="13.5" thickBot="1">
      <c r="A105" s="277" t="s">
        <v>305</v>
      </c>
      <c r="B105" s="169" t="s">
        <v>61</v>
      </c>
      <c r="C105" s="185"/>
      <c r="D105" s="194"/>
      <c r="E105" s="195"/>
      <c r="F105" s="285">
        <v>2</v>
      </c>
      <c r="G105" s="286">
        <v>2750</v>
      </c>
      <c r="H105" s="178"/>
      <c r="I105" s="179"/>
      <c r="J105" s="178"/>
      <c r="K105" s="179"/>
    </row>
    <row r="106" spans="1:11" ht="13.5" thickBot="1">
      <c r="A106" s="188" t="s">
        <v>306</v>
      </c>
      <c r="B106" s="189"/>
      <c r="C106" s="188"/>
      <c r="D106" s="190"/>
      <c r="E106" s="191"/>
      <c r="F106" s="190"/>
      <c r="G106" s="191"/>
      <c r="H106" s="190"/>
      <c r="I106" s="191"/>
      <c r="J106" s="190"/>
      <c r="K106" s="191"/>
    </row>
    <row r="107" spans="1:11" ht="13.5" thickBot="1">
      <c r="A107" s="277" t="s">
        <v>307</v>
      </c>
      <c r="B107" s="169" t="s">
        <v>61</v>
      </c>
      <c r="C107" s="185"/>
      <c r="D107" s="194"/>
      <c r="E107" s="195"/>
      <c r="F107" s="285">
        <v>2</v>
      </c>
      <c r="G107" s="286">
        <v>2750</v>
      </c>
      <c r="H107" s="178"/>
      <c r="I107" s="179"/>
      <c r="J107" s="178"/>
      <c r="K107" s="179"/>
    </row>
    <row r="108" spans="1:11" ht="13.5" thickBot="1">
      <c r="A108" s="188" t="s">
        <v>308</v>
      </c>
      <c r="B108" s="189"/>
      <c r="C108" s="188"/>
      <c r="D108" s="202"/>
      <c r="E108" s="203"/>
      <c r="F108" s="202"/>
      <c r="G108" s="203"/>
      <c r="H108" s="190"/>
      <c r="I108" s="191"/>
      <c r="J108" s="190"/>
      <c r="K108" s="191"/>
    </row>
    <row r="109" spans="1:11">
      <c r="A109" s="30" t="s">
        <v>62</v>
      </c>
      <c r="B109" s="169"/>
      <c r="C109" s="55"/>
      <c r="D109" s="178"/>
      <c r="E109" s="179"/>
      <c r="F109" s="285">
        <v>1</v>
      </c>
      <c r="G109" s="286">
        <v>3500</v>
      </c>
      <c r="H109" s="285">
        <v>2</v>
      </c>
      <c r="I109" s="286">
        <v>1250</v>
      </c>
      <c r="J109" s="178"/>
      <c r="K109" s="179"/>
    </row>
    <row r="110" spans="1:11" ht="13.5" thickBot="1">
      <c r="A110" s="29" t="s">
        <v>63</v>
      </c>
      <c r="B110" s="184"/>
      <c r="C110" s="82"/>
      <c r="D110" s="186"/>
      <c r="E110" s="187"/>
      <c r="F110" s="291">
        <v>2</v>
      </c>
      <c r="G110" s="292">
        <v>2500</v>
      </c>
      <c r="H110" s="291"/>
      <c r="I110" s="292"/>
      <c r="J110" s="186"/>
      <c r="K110" s="187"/>
    </row>
    <row r="111" spans="1:11" ht="13.5" hidden="1" customHeight="1">
      <c r="A111" s="214" t="s">
        <v>81</v>
      </c>
      <c r="C111" s="215"/>
      <c r="D111" s="207"/>
      <c r="E111" s="208"/>
      <c r="F111" s="207">
        <v>1</v>
      </c>
      <c r="G111" s="208">
        <v>625</v>
      </c>
      <c r="H111" s="207"/>
      <c r="I111" s="208"/>
      <c r="J111" s="207"/>
      <c r="K111" s="208"/>
    </row>
    <row r="112" spans="1:11" ht="13.5" thickBot="1">
      <c r="A112" s="188" t="s">
        <v>309</v>
      </c>
      <c r="B112" s="189"/>
      <c r="C112" s="188"/>
      <c r="D112" s="190"/>
      <c r="E112" s="191"/>
      <c r="F112" s="190"/>
      <c r="G112" s="191"/>
      <c r="H112" s="190"/>
      <c r="I112" s="191"/>
      <c r="J112" s="190"/>
      <c r="K112" s="191"/>
    </row>
    <row r="113" spans="1:11">
      <c r="A113" s="277" t="s">
        <v>310</v>
      </c>
      <c r="B113" s="169" t="s">
        <v>61</v>
      </c>
      <c r="C113" s="185"/>
      <c r="D113" s="194"/>
      <c r="E113" s="195"/>
      <c r="F113" s="285">
        <v>2</v>
      </c>
      <c r="G113" s="286">
        <v>2750</v>
      </c>
      <c r="H113" s="178"/>
      <c r="I113" s="179"/>
      <c r="J113" s="178"/>
      <c r="K113" s="179"/>
    </row>
    <row r="114" spans="1:11" ht="13.5" thickBot="1">
      <c r="A114" s="28" t="s">
        <v>311</v>
      </c>
      <c r="B114" s="169"/>
      <c r="C114" s="7"/>
      <c r="D114" s="180"/>
      <c r="E114" s="181"/>
      <c r="F114" s="287">
        <v>1</v>
      </c>
      <c r="G114" s="288">
        <v>1750</v>
      </c>
      <c r="H114" s="180"/>
      <c r="I114" s="181"/>
      <c r="J114" s="180"/>
      <c r="K114" s="181"/>
    </row>
    <row r="115" spans="1:11" ht="13.5" thickBot="1">
      <c r="A115" s="188" t="s">
        <v>312</v>
      </c>
      <c r="B115" s="189"/>
      <c r="C115" s="188"/>
      <c r="D115" s="190"/>
      <c r="E115" s="191"/>
      <c r="F115" s="190"/>
      <c r="G115" s="191"/>
      <c r="H115" s="190"/>
      <c r="I115" s="191"/>
      <c r="J115" s="190"/>
      <c r="K115" s="191"/>
    </row>
    <row r="116" spans="1:11">
      <c r="A116" s="174" t="s">
        <v>64</v>
      </c>
      <c r="B116" s="175"/>
      <c r="C116" s="79">
        <v>187</v>
      </c>
      <c r="D116" s="176"/>
      <c r="E116" s="177"/>
      <c r="F116" s="280">
        <v>1</v>
      </c>
      <c r="G116" s="281">
        <v>3200</v>
      </c>
      <c r="H116" s="280"/>
      <c r="I116" s="281"/>
      <c r="J116" s="176"/>
      <c r="K116" s="177"/>
    </row>
    <row r="117" spans="1:11">
      <c r="A117" s="28" t="s">
        <v>65</v>
      </c>
      <c r="B117" s="169"/>
      <c r="C117" s="7">
        <v>187</v>
      </c>
      <c r="D117" s="180"/>
      <c r="E117" s="181"/>
      <c r="F117" s="250">
        <v>1</v>
      </c>
      <c r="G117" s="251">
        <v>1700</v>
      </c>
      <c r="H117" s="250"/>
      <c r="I117" s="251"/>
      <c r="J117" s="180"/>
      <c r="K117" s="181"/>
    </row>
    <row r="118" spans="1:11">
      <c r="A118" s="28" t="s">
        <v>66</v>
      </c>
      <c r="B118" s="169"/>
      <c r="C118" s="7">
        <v>187</v>
      </c>
      <c r="D118" s="180"/>
      <c r="E118" s="181"/>
      <c r="F118" s="250">
        <v>1</v>
      </c>
      <c r="G118" s="251">
        <v>1400</v>
      </c>
      <c r="H118" s="250"/>
      <c r="I118" s="251"/>
      <c r="J118" s="180"/>
      <c r="K118" s="181"/>
    </row>
    <row r="119" spans="1:11">
      <c r="A119" s="28" t="s">
        <v>67</v>
      </c>
      <c r="B119" s="169"/>
      <c r="C119" s="7">
        <v>187</v>
      </c>
      <c r="D119" s="180"/>
      <c r="E119" s="181"/>
      <c r="F119" s="250">
        <v>1</v>
      </c>
      <c r="G119" s="251">
        <v>1300</v>
      </c>
      <c r="H119" s="250"/>
      <c r="I119" s="251"/>
      <c r="J119" s="180"/>
      <c r="K119" s="181"/>
    </row>
    <row r="120" spans="1:11">
      <c r="A120" s="28" t="s">
        <v>68</v>
      </c>
      <c r="B120" s="169"/>
      <c r="C120" s="7">
        <v>187</v>
      </c>
      <c r="D120" s="180"/>
      <c r="E120" s="181"/>
      <c r="F120" s="250">
        <v>1</v>
      </c>
      <c r="G120" s="251">
        <v>1200</v>
      </c>
      <c r="H120" s="250"/>
      <c r="I120" s="251"/>
      <c r="J120" s="180"/>
      <c r="K120" s="181"/>
    </row>
    <row r="121" spans="1:11">
      <c r="A121" s="28" t="s">
        <v>313</v>
      </c>
      <c r="B121" s="169"/>
      <c r="C121" s="7">
        <v>187</v>
      </c>
      <c r="D121" s="180"/>
      <c r="E121" s="181"/>
      <c r="F121" s="250"/>
      <c r="G121" s="251"/>
      <c r="H121" s="250">
        <v>2</v>
      </c>
      <c r="I121" s="251">
        <v>1325</v>
      </c>
      <c r="J121" s="180"/>
      <c r="K121" s="181"/>
    </row>
    <row r="122" spans="1:11">
      <c r="A122" s="28" t="s">
        <v>314</v>
      </c>
      <c r="B122" s="169"/>
      <c r="C122" s="7">
        <v>187</v>
      </c>
      <c r="D122" s="180"/>
      <c r="E122" s="181"/>
      <c r="F122" s="250"/>
      <c r="G122" s="251"/>
      <c r="H122" s="250">
        <v>2</v>
      </c>
      <c r="I122" s="251">
        <v>1325</v>
      </c>
      <c r="J122" s="180"/>
      <c r="K122" s="181"/>
    </row>
    <row r="123" spans="1:11">
      <c r="A123" s="28" t="s">
        <v>315</v>
      </c>
      <c r="B123" s="169"/>
      <c r="C123" s="7">
        <v>187</v>
      </c>
      <c r="D123" s="180"/>
      <c r="E123" s="181"/>
      <c r="F123" s="250"/>
      <c r="G123" s="251"/>
      <c r="H123" s="250">
        <v>4</v>
      </c>
      <c r="I123" s="251">
        <v>660</v>
      </c>
      <c r="J123" s="180"/>
      <c r="K123" s="181"/>
    </row>
    <row r="124" spans="1:11">
      <c r="A124" s="28" t="s">
        <v>316</v>
      </c>
      <c r="B124" s="169"/>
      <c r="C124" s="7">
        <v>187</v>
      </c>
      <c r="D124" s="180"/>
      <c r="E124" s="181"/>
      <c r="F124" s="250">
        <v>1</v>
      </c>
      <c r="G124" s="251">
        <v>2200</v>
      </c>
      <c r="H124" s="250">
        <v>2</v>
      </c>
      <c r="I124" s="251">
        <v>1325</v>
      </c>
      <c r="J124" s="180"/>
      <c r="K124" s="181"/>
    </row>
    <row r="125" spans="1:11">
      <c r="A125" s="28" t="s">
        <v>317</v>
      </c>
      <c r="B125" s="169"/>
      <c r="C125" s="7">
        <v>187</v>
      </c>
      <c r="D125" s="180"/>
      <c r="E125" s="181"/>
      <c r="F125" s="250">
        <v>1</v>
      </c>
      <c r="G125" s="251">
        <v>2200</v>
      </c>
      <c r="H125" s="250"/>
      <c r="I125" s="251"/>
      <c r="J125" s="180"/>
      <c r="K125" s="181"/>
    </row>
    <row r="126" spans="1:11" ht="13.5" thickBot="1">
      <c r="A126" s="29" t="s">
        <v>69</v>
      </c>
      <c r="B126" s="184"/>
      <c r="C126" s="82">
        <v>187</v>
      </c>
      <c r="D126" s="186"/>
      <c r="E126" s="187"/>
      <c r="F126" s="275">
        <v>1</v>
      </c>
      <c r="G126" s="276">
        <v>1200</v>
      </c>
      <c r="H126" s="275"/>
      <c r="I126" s="276"/>
      <c r="J126" s="186"/>
      <c r="K126" s="187"/>
    </row>
  </sheetData>
  <sortState ref="A42:K53">
    <sortCondition ref="A42:A53"/>
  </sortState>
  <mergeCells count="9">
    <mergeCell ref="A1:K1"/>
    <mergeCell ref="A2:K2"/>
    <mergeCell ref="A3:K3"/>
    <mergeCell ref="A4:A5"/>
    <mergeCell ref="C4:C5"/>
    <mergeCell ref="D4:E4"/>
    <mergeCell ref="F4:G4"/>
    <mergeCell ref="H4:I4"/>
    <mergeCell ref="J4:K4"/>
  </mergeCells>
  <phoneticPr fontId="27" type="noConversion"/>
  <printOptions horizontalCentered="1"/>
  <pageMargins left="0.25" right="0.25" top="0.5" bottom="0.25" header="0.5" footer="0.5"/>
  <pageSetup orientation="landscape" r:id="rId1"/>
  <headerFooter alignWithMargins="0"/>
  <rowBreaks count="2" manualBreakCount="2">
    <brk id="40" max="16383" man="1"/>
    <brk id="111"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B37"/>
  <sheetViews>
    <sheetView workbookViewId="0">
      <selection activeCell="E15" sqref="E15"/>
    </sheetView>
  </sheetViews>
  <sheetFormatPr defaultRowHeight="12.75"/>
  <cols>
    <col min="1" max="1" width="53.140625" style="13" customWidth="1"/>
    <col min="2" max="2" width="27.42578125" style="13" customWidth="1"/>
    <col min="3" max="16384" width="9.140625" style="13"/>
  </cols>
  <sheetData>
    <row r="1" spans="1:2" ht="15.75">
      <c r="A1" s="419" t="s">
        <v>0</v>
      </c>
      <c r="B1" s="419"/>
    </row>
    <row r="2" spans="1:2" ht="15.75">
      <c r="A2" s="419" t="s">
        <v>105</v>
      </c>
      <c r="B2" s="419"/>
    </row>
    <row r="3" spans="1:2" ht="15.75">
      <c r="A3" s="419" t="s">
        <v>318</v>
      </c>
      <c r="B3" s="419"/>
    </row>
    <row r="4" spans="1:2" ht="18.75" thickBot="1">
      <c r="A4" s="435" t="s">
        <v>416</v>
      </c>
      <c r="B4" s="435"/>
    </row>
    <row r="5" spans="1:2" ht="13.5" thickBot="1"/>
    <row r="6" spans="1:2" ht="18.75" thickBot="1">
      <c r="A6" s="436" t="s">
        <v>319</v>
      </c>
      <c r="B6" s="437"/>
    </row>
    <row r="7" spans="1:2" ht="18.75" customHeight="1">
      <c r="A7" s="257" t="s">
        <v>320</v>
      </c>
      <c r="B7" s="258">
        <v>20</v>
      </c>
    </row>
    <row r="8" spans="1:2" ht="18.75" customHeight="1">
      <c r="A8" s="259" t="s">
        <v>321</v>
      </c>
      <c r="B8" s="260">
        <v>10</v>
      </c>
    </row>
    <row r="9" spans="1:2" ht="18.75" customHeight="1" thickBot="1">
      <c r="A9" s="261" t="s">
        <v>466</v>
      </c>
      <c r="B9" s="262">
        <v>7.25</v>
      </c>
    </row>
    <row r="10" spans="1:2" ht="13.5" thickBot="1"/>
    <row r="11" spans="1:2" ht="18.75" thickBot="1">
      <c r="A11" s="429" t="s">
        <v>322</v>
      </c>
      <c r="B11" s="430"/>
    </row>
    <row r="12" spans="1:2" ht="28.5" customHeight="1" thickBot="1">
      <c r="A12" s="297" t="s">
        <v>429</v>
      </c>
      <c r="B12" s="264" t="s">
        <v>332</v>
      </c>
    </row>
    <row r="13" spans="1:2" ht="28.5" customHeight="1">
      <c r="A13" s="265" t="s">
        <v>333</v>
      </c>
      <c r="B13" s="433" t="s">
        <v>335</v>
      </c>
    </row>
    <row r="14" spans="1:2" ht="15" customHeight="1" thickBot="1">
      <c r="A14" s="266" t="s">
        <v>334</v>
      </c>
      <c r="B14" s="434"/>
    </row>
    <row r="15" spans="1:2" ht="28.5" customHeight="1">
      <c r="A15" s="265" t="s">
        <v>336</v>
      </c>
      <c r="B15" s="433" t="s">
        <v>338</v>
      </c>
    </row>
    <row r="16" spans="1:2" ht="15" customHeight="1" thickBot="1">
      <c r="A16" s="266" t="s">
        <v>337</v>
      </c>
      <c r="B16" s="434"/>
    </row>
    <row r="17" spans="1:2" ht="15.75" thickBot="1">
      <c r="B17" s="216"/>
    </row>
    <row r="18" spans="1:2" ht="18.75" thickBot="1">
      <c r="A18" s="429" t="s">
        <v>461</v>
      </c>
      <c r="B18" s="430"/>
    </row>
    <row r="19" spans="1:2" ht="17.25" customHeight="1">
      <c r="A19" s="263" t="s">
        <v>462</v>
      </c>
      <c r="B19" s="260">
        <v>26</v>
      </c>
    </row>
    <row r="20" spans="1:2" ht="18.75" customHeight="1">
      <c r="A20" s="263" t="s">
        <v>463</v>
      </c>
      <c r="B20" s="260">
        <v>29</v>
      </c>
    </row>
    <row r="21" spans="1:2" ht="16.7" customHeight="1">
      <c r="A21" s="263" t="s">
        <v>464</v>
      </c>
      <c r="B21" s="260">
        <v>13</v>
      </c>
    </row>
    <row r="22" spans="1:2" ht="16.7" customHeight="1">
      <c r="A22" s="263" t="s">
        <v>465</v>
      </c>
      <c r="B22" s="260">
        <v>10.88</v>
      </c>
    </row>
    <row r="23" spans="1:2" ht="16.7" customHeight="1">
      <c r="A23" s="341" t="s">
        <v>328</v>
      </c>
      <c r="B23" s="260">
        <v>10.15</v>
      </c>
    </row>
    <row r="24" spans="1:2" ht="16.7" customHeight="1">
      <c r="A24" s="341" t="s">
        <v>329</v>
      </c>
      <c r="B24" s="260">
        <v>10.15</v>
      </c>
    </row>
    <row r="25" spans="1:2" ht="16.7" customHeight="1">
      <c r="A25" s="341" t="s">
        <v>330</v>
      </c>
      <c r="B25" s="260">
        <v>13</v>
      </c>
    </row>
    <row r="26" spans="1:2" ht="20.65" customHeight="1" thickBot="1">
      <c r="A26" s="342" t="s">
        <v>331</v>
      </c>
      <c r="B26" s="262">
        <v>13</v>
      </c>
    </row>
    <row r="27" spans="1:2" ht="16.5" thickBot="1">
      <c r="B27" s="217"/>
    </row>
    <row r="28" spans="1:2" ht="18.75" thickBot="1">
      <c r="A28" s="429" t="s">
        <v>326</v>
      </c>
      <c r="B28" s="430"/>
    </row>
    <row r="29" spans="1:2" ht="18" customHeight="1">
      <c r="A29" s="257" t="s">
        <v>323</v>
      </c>
      <c r="B29" s="258">
        <v>8</v>
      </c>
    </row>
    <row r="30" spans="1:2" ht="18" customHeight="1">
      <c r="A30" s="259" t="s">
        <v>324</v>
      </c>
      <c r="B30" s="260">
        <v>8</v>
      </c>
    </row>
    <row r="31" spans="1:2" ht="18" customHeight="1" thickBot="1">
      <c r="A31" s="261" t="s">
        <v>325</v>
      </c>
      <c r="B31" s="262">
        <v>8</v>
      </c>
    </row>
    <row r="32" spans="1:2" ht="13.5" thickBot="1"/>
    <row r="33" spans="1:2" ht="18.75" thickBot="1">
      <c r="A33" s="429" t="s">
        <v>374</v>
      </c>
      <c r="B33" s="430"/>
    </row>
    <row r="34" spans="1:2" ht="15">
      <c r="A34" s="257" t="s">
        <v>375</v>
      </c>
      <c r="B34" s="258">
        <v>250</v>
      </c>
    </row>
    <row r="35" spans="1:2" ht="15">
      <c r="A35" s="259" t="s">
        <v>376</v>
      </c>
      <c r="B35" s="260">
        <v>350</v>
      </c>
    </row>
    <row r="36" spans="1:2" ht="15.75" thickBot="1">
      <c r="A36" s="261" t="s">
        <v>377</v>
      </c>
      <c r="B36" s="262">
        <v>450</v>
      </c>
    </row>
    <row r="37" spans="1:2" ht="13.5" thickBot="1">
      <c r="A37" s="431" t="s">
        <v>378</v>
      </c>
      <c r="B37" s="432"/>
    </row>
  </sheetData>
  <mergeCells count="12">
    <mergeCell ref="A1:B1"/>
    <mergeCell ref="A2:B2"/>
    <mergeCell ref="A3:B3"/>
    <mergeCell ref="A4:B4"/>
    <mergeCell ref="A6:B6"/>
    <mergeCell ref="A33:B33"/>
    <mergeCell ref="A37:B37"/>
    <mergeCell ref="A11:B11"/>
    <mergeCell ref="A18:B18"/>
    <mergeCell ref="A28:B28"/>
    <mergeCell ref="B13:B14"/>
    <mergeCell ref="B15:B16"/>
  </mergeCells>
  <phoneticPr fontId="27" type="noConversion"/>
  <printOptions horizontalCentered="1"/>
  <pageMargins left="0.25" right="0.25" top="0.7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E44"/>
  <sheetViews>
    <sheetView workbookViewId="0">
      <selection activeCell="B4" sqref="B4"/>
    </sheetView>
  </sheetViews>
  <sheetFormatPr defaultColWidth="8.85546875" defaultRowHeight="12.75"/>
  <cols>
    <col min="1" max="1" width="25.42578125" style="13" customWidth="1"/>
    <col min="2" max="2" width="37.42578125" style="13" customWidth="1"/>
    <col min="3" max="3" width="24" style="13" customWidth="1"/>
    <col min="4" max="16384" width="8.85546875" style="13"/>
  </cols>
  <sheetData>
    <row r="1" spans="1:5" ht="15.75">
      <c r="A1" s="419" t="s">
        <v>0</v>
      </c>
      <c r="B1" s="419"/>
      <c r="C1" s="419"/>
    </row>
    <row r="2" spans="1:5" ht="15.75">
      <c r="A2" s="419" t="s">
        <v>105</v>
      </c>
      <c r="B2" s="419"/>
      <c r="C2" s="419"/>
    </row>
    <row r="3" spans="1:5" ht="15.75">
      <c r="A3" s="419" t="s">
        <v>276</v>
      </c>
      <c r="B3" s="419"/>
      <c r="C3" s="419"/>
    </row>
    <row r="4" spans="1:5" ht="18">
      <c r="A4" s="129"/>
      <c r="B4" s="19" t="s">
        <v>416</v>
      </c>
    </row>
    <row r="5" spans="1:5" ht="8.25" customHeight="1" thickBot="1">
      <c r="B5" s="20" t="s">
        <v>25</v>
      </c>
    </row>
    <row r="6" spans="1:5" ht="21" customHeight="1" thickBot="1">
      <c r="A6" s="453" t="s">
        <v>106</v>
      </c>
      <c r="B6" s="454"/>
      <c r="C6" s="455"/>
    </row>
    <row r="7" spans="1:5" ht="21.95" customHeight="1" thickBot="1">
      <c r="A7" s="130" t="s">
        <v>107</v>
      </c>
      <c r="B7" s="131" t="s">
        <v>108</v>
      </c>
      <c r="C7" s="132" t="s">
        <v>109</v>
      </c>
    </row>
    <row r="8" spans="1:5" ht="22.5" customHeight="1" thickTop="1">
      <c r="A8" s="133" t="s">
        <v>4</v>
      </c>
      <c r="B8" s="134" t="s">
        <v>110</v>
      </c>
      <c r="C8" s="135">
        <v>97</v>
      </c>
      <c r="E8" s="256"/>
    </row>
    <row r="9" spans="1:5" ht="22.5" customHeight="1">
      <c r="A9" s="136" t="s">
        <v>5</v>
      </c>
      <c r="B9" s="51" t="s">
        <v>111</v>
      </c>
      <c r="C9" s="137">
        <v>92</v>
      </c>
      <c r="E9" s="256"/>
    </row>
    <row r="10" spans="1:5" ht="18" customHeight="1">
      <c r="A10" s="458" t="s">
        <v>6</v>
      </c>
      <c r="B10" s="23" t="s">
        <v>112</v>
      </c>
      <c r="C10" s="138">
        <v>86.5</v>
      </c>
      <c r="E10" s="256"/>
    </row>
    <row r="11" spans="1:5" ht="12.75" customHeight="1">
      <c r="A11" s="459"/>
      <c r="B11" s="24" t="s">
        <v>113</v>
      </c>
      <c r="C11" s="139" t="s">
        <v>25</v>
      </c>
    </row>
    <row r="12" spans="1:5" ht="16.5" customHeight="1">
      <c r="A12" s="458" t="s">
        <v>10</v>
      </c>
      <c r="B12" s="25" t="s">
        <v>114</v>
      </c>
      <c r="C12" s="140">
        <v>71.25</v>
      </c>
      <c r="E12" s="256"/>
    </row>
    <row r="13" spans="1:5" ht="18" customHeight="1">
      <c r="A13" s="459"/>
      <c r="B13" s="26" t="s">
        <v>115</v>
      </c>
      <c r="C13" s="139"/>
    </row>
    <row r="14" spans="1:5" ht="20.25" customHeight="1" thickBot="1">
      <c r="A14" s="141" t="s">
        <v>11</v>
      </c>
      <c r="B14" s="50" t="s">
        <v>116</v>
      </c>
      <c r="C14" s="142">
        <v>65.5</v>
      </c>
      <c r="E14" s="256"/>
    </row>
    <row r="15" spans="1:5" ht="11.65" customHeight="1" thickTop="1"/>
    <row r="16" spans="1:5" ht="11.65" customHeight="1">
      <c r="A16" s="442" t="s">
        <v>277</v>
      </c>
      <c r="B16" s="443"/>
      <c r="C16" s="444"/>
    </row>
    <row r="17" spans="1:4" ht="12.2" customHeight="1">
      <c r="A17" s="445"/>
      <c r="B17" s="446"/>
      <c r="C17" s="447"/>
    </row>
    <row r="18" spans="1:4">
      <c r="A18" s="445"/>
      <c r="B18" s="446"/>
      <c r="C18" s="447"/>
    </row>
    <row r="19" spans="1:4">
      <c r="A19" s="445"/>
      <c r="B19" s="446"/>
      <c r="C19" s="447"/>
    </row>
    <row r="20" spans="1:4">
      <c r="A20" s="445"/>
      <c r="B20" s="446"/>
      <c r="C20" s="447"/>
    </row>
    <row r="21" spans="1:4">
      <c r="A21" s="448"/>
      <c r="B21" s="449"/>
      <c r="C21" s="450"/>
    </row>
    <row r="22" spans="1:4" ht="24" customHeight="1" thickBot="1">
      <c r="A22" s="143"/>
      <c r="B22" s="143"/>
      <c r="C22" s="143"/>
    </row>
    <row r="23" spans="1:4" ht="19.5" customHeight="1" thickBot="1">
      <c r="A23" s="460" t="s">
        <v>366</v>
      </c>
      <c r="B23" s="461"/>
      <c r="C23" s="462"/>
    </row>
    <row r="24" spans="1:4" ht="67.5" customHeight="1" thickBot="1">
      <c r="A24" s="463" t="s">
        <v>430</v>
      </c>
      <c r="B24" s="464"/>
      <c r="C24" s="465"/>
    </row>
    <row r="25" spans="1:4" ht="23.25" customHeight="1">
      <c r="A25" s="466" t="s">
        <v>367</v>
      </c>
      <c r="B25" s="467"/>
      <c r="C25" s="243" t="s">
        <v>368</v>
      </c>
    </row>
    <row r="26" spans="1:4" ht="23.25" customHeight="1" thickBot="1">
      <c r="A26" s="468" t="s">
        <v>369</v>
      </c>
      <c r="B26" s="469"/>
      <c r="C26" s="244" t="s">
        <v>383</v>
      </c>
    </row>
    <row r="27" spans="1:4" ht="15" customHeight="1">
      <c r="A27" s="143"/>
      <c r="B27" s="143"/>
      <c r="C27" s="143"/>
    </row>
    <row r="28" spans="1:4" ht="6.75" customHeight="1" thickBot="1">
      <c r="A28" s="143"/>
      <c r="B28" s="143"/>
      <c r="C28" s="143"/>
    </row>
    <row r="29" spans="1:4" ht="23.45" customHeight="1" thickBot="1">
      <c r="A29" s="460" t="s">
        <v>271</v>
      </c>
      <c r="B29" s="461"/>
      <c r="C29" s="462"/>
    </row>
    <row r="30" spans="1:4" ht="18.75" thickBot="1">
      <c r="A30" s="456" t="s">
        <v>28</v>
      </c>
      <c r="B30" s="457"/>
      <c r="C30" s="144" t="s">
        <v>264</v>
      </c>
    </row>
    <row r="31" spans="1:4" ht="15.75" customHeight="1" thickTop="1">
      <c r="A31" s="451" t="s">
        <v>278</v>
      </c>
      <c r="B31" s="452"/>
      <c r="C31" s="145">
        <v>7.34</v>
      </c>
      <c r="D31" s="146"/>
    </row>
    <row r="32" spans="1:4" ht="15.75" customHeight="1">
      <c r="A32" s="438" t="s">
        <v>265</v>
      </c>
      <c r="B32" s="439"/>
      <c r="C32" s="147">
        <v>7.71</v>
      </c>
      <c r="D32" s="146"/>
    </row>
    <row r="33" spans="1:4" ht="15.75" customHeight="1">
      <c r="A33" s="438" t="s">
        <v>327</v>
      </c>
      <c r="B33" s="439"/>
      <c r="C33" s="147">
        <v>7.34</v>
      </c>
      <c r="D33" s="146"/>
    </row>
    <row r="34" spans="1:4" ht="15.75" customHeight="1">
      <c r="A34" s="438" t="s">
        <v>118</v>
      </c>
      <c r="B34" s="439" t="s">
        <v>25</v>
      </c>
      <c r="C34" s="147">
        <v>7.25</v>
      </c>
      <c r="D34" s="146"/>
    </row>
    <row r="35" spans="1:4" ht="15.75" customHeight="1">
      <c r="A35" s="438" t="s">
        <v>266</v>
      </c>
      <c r="B35" s="439" t="s">
        <v>25</v>
      </c>
      <c r="C35" s="147">
        <v>8.08</v>
      </c>
      <c r="D35" s="146"/>
    </row>
    <row r="36" spans="1:4" ht="15.75" customHeight="1">
      <c r="A36" s="438" t="s">
        <v>267</v>
      </c>
      <c r="B36" s="439" t="s">
        <v>25</v>
      </c>
      <c r="C36" s="147">
        <v>8.08</v>
      </c>
      <c r="D36" s="146"/>
    </row>
    <row r="37" spans="1:4" ht="15.75" customHeight="1" thickBot="1">
      <c r="A37" s="440" t="s">
        <v>119</v>
      </c>
      <c r="B37" s="441" t="s">
        <v>25</v>
      </c>
      <c r="C37" s="148">
        <v>11.06</v>
      </c>
      <c r="D37" s="146"/>
    </row>
    <row r="38" spans="1:4" ht="5.25" customHeight="1" thickTop="1"/>
    <row r="39" spans="1:4">
      <c r="A39" s="442" t="s">
        <v>279</v>
      </c>
      <c r="B39" s="443"/>
      <c r="C39" s="444"/>
    </row>
    <row r="40" spans="1:4">
      <c r="A40" s="445"/>
      <c r="B40" s="446"/>
      <c r="C40" s="447"/>
    </row>
    <row r="41" spans="1:4" ht="7.7" customHeight="1">
      <c r="A41" s="445"/>
      <c r="B41" s="446"/>
      <c r="C41" s="447"/>
    </row>
    <row r="42" spans="1:4">
      <c r="A42" s="445"/>
      <c r="B42" s="446"/>
      <c r="C42" s="447"/>
    </row>
    <row r="43" spans="1:4">
      <c r="A43" s="445"/>
      <c r="B43" s="446"/>
      <c r="C43" s="447"/>
    </row>
    <row r="44" spans="1:4" ht="10.5" customHeight="1">
      <c r="A44" s="448"/>
      <c r="B44" s="449"/>
      <c r="C44" s="450"/>
    </row>
  </sheetData>
  <mergeCells count="21">
    <mergeCell ref="A1:C1"/>
    <mergeCell ref="A2:C2"/>
    <mergeCell ref="A3:C3"/>
    <mergeCell ref="A6:C6"/>
    <mergeCell ref="A30:B30"/>
    <mergeCell ref="A10:A11"/>
    <mergeCell ref="A12:A13"/>
    <mergeCell ref="A16:C21"/>
    <mergeCell ref="A29:C29"/>
    <mergeCell ref="A23:C23"/>
    <mergeCell ref="A24:C24"/>
    <mergeCell ref="A25:B25"/>
    <mergeCell ref="A26:B26"/>
    <mergeCell ref="A35:B35"/>
    <mergeCell ref="A36:B36"/>
    <mergeCell ref="A37:B37"/>
    <mergeCell ref="A39:C44"/>
    <mergeCell ref="A31:B31"/>
    <mergeCell ref="A32:B32"/>
    <mergeCell ref="A33:B33"/>
    <mergeCell ref="A34:B34"/>
  </mergeCells>
  <phoneticPr fontId="0" type="noConversion"/>
  <printOptions horizontalCentered="1"/>
  <pageMargins left="0.25" right="0.25" top="0.5" bottom="0.2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BM29"/>
  <sheetViews>
    <sheetView workbookViewId="0">
      <selection activeCell="B19" sqref="B19"/>
    </sheetView>
  </sheetViews>
  <sheetFormatPr defaultRowHeight="12.75"/>
  <cols>
    <col min="1" max="12" width="9.140625" style="13"/>
    <col min="13" max="24" width="9.140625" style="13" hidden="1" customWidth="1"/>
    <col min="25" max="25" width="9.140625" style="13" customWidth="1"/>
    <col min="26" max="16384" width="9.140625" style="13"/>
  </cols>
  <sheetData>
    <row r="1" spans="1:65" ht="18.75" thickBot="1">
      <c r="A1" s="470" t="s">
        <v>134</v>
      </c>
      <c r="B1" s="471"/>
      <c r="C1" s="471"/>
      <c r="D1" s="471"/>
      <c r="E1" s="471"/>
      <c r="F1" s="471"/>
      <c r="G1" s="471"/>
      <c r="H1" s="471"/>
      <c r="I1" s="471"/>
      <c r="J1" s="471"/>
      <c r="K1" s="471"/>
      <c r="L1" s="472"/>
    </row>
    <row r="2" spans="1:65" ht="18.75" thickBot="1">
      <c r="A2" s="473" t="s">
        <v>418</v>
      </c>
      <c r="B2" s="474"/>
      <c r="C2" s="474"/>
      <c r="D2" s="474"/>
      <c r="E2" s="474"/>
      <c r="F2" s="474"/>
      <c r="G2" s="474"/>
      <c r="H2" s="474"/>
      <c r="I2" s="474"/>
      <c r="J2" s="474"/>
      <c r="K2" s="474"/>
      <c r="L2" s="475"/>
      <c r="N2" s="483" t="s">
        <v>371</v>
      </c>
      <c r="O2" s="484"/>
      <c r="P2" s="484"/>
      <c r="Q2" s="484"/>
      <c r="R2" s="484"/>
      <c r="S2" s="484"/>
      <c r="T2" s="484"/>
      <c r="U2" s="484"/>
      <c r="V2" s="484"/>
      <c r="W2" s="484"/>
      <c r="X2" s="485"/>
    </row>
    <row r="3" spans="1:65" ht="15.75">
      <c r="A3" s="479" t="s">
        <v>117</v>
      </c>
      <c r="B3" s="481" t="s">
        <v>135</v>
      </c>
      <c r="C3" s="481"/>
      <c r="D3" s="481"/>
      <c r="E3" s="481"/>
      <c r="F3" s="481"/>
      <c r="G3" s="481"/>
      <c r="H3" s="481"/>
      <c r="I3" s="481"/>
      <c r="J3" s="481"/>
      <c r="K3" s="481"/>
      <c r="L3" s="482"/>
      <c r="N3" s="481" t="s">
        <v>135</v>
      </c>
      <c r="O3" s="481"/>
      <c r="P3" s="481"/>
      <c r="Q3" s="481"/>
      <c r="R3" s="481"/>
      <c r="S3" s="481"/>
      <c r="T3" s="481"/>
      <c r="U3" s="481"/>
      <c r="V3" s="481"/>
      <c r="W3" s="481"/>
      <c r="X3" s="482"/>
    </row>
    <row r="4" spans="1:65" ht="18" customHeight="1" thickBot="1">
      <c r="A4" s="480"/>
      <c r="B4" s="86" t="s">
        <v>138</v>
      </c>
      <c r="C4" s="86">
        <v>1</v>
      </c>
      <c r="D4" s="86">
        <v>2</v>
      </c>
      <c r="E4" s="86">
        <v>3</v>
      </c>
      <c r="F4" s="86">
        <v>4</v>
      </c>
      <c r="G4" s="86">
        <v>5</v>
      </c>
      <c r="H4" s="86">
        <v>6</v>
      </c>
      <c r="I4" s="86">
        <v>7</v>
      </c>
      <c r="J4" s="86">
        <v>10</v>
      </c>
      <c r="K4" s="86">
        <v>15</v>
      </c>
      <c r="L4" s="87">
        <v>20</v>
      </c>
      <c r="N4" s="86" t="s">
        <v>138</v>
      </c>
      <c r="O4" s="86">
        <v>1</v>
      </c>
      <c r="P4" s="86">
        <v>2</v>
      </c>
      <c r="Q4" s="86">
        <v>3</v>
      </c>
      <c r="R4" s="86">
        <v>4</v>
      </c>
      <c r="S4" s="86">
        <v>5</v>
      </c>
      <c r="T4" s="86">
        <v>6</v>
      </c>
      <c r="U4" s="86">
        <v>7</v>
      </c>
      <c r="V4" s="86">
        <v>10</v>
      </c>
      <c r="W4" s="86">
        <v>15</v>
      </c>
      <c r="X4" s="87">
        <v>20</v>
      </c>
    </row>
    <row r="5" spans="1:65" ht="20.65" hidden="1" customHeight="1" thickBot="1">
      <c r="A5" s="221" t="s">
        <v>136</v>
      </c>
      <c r="B5" s="164"/>
      <c r="C5" s="165">
        <v>0.01</v>
      </c>
      <c r="D5" s="165">
        <v>0.01</v>
      </c>
      <c r="E5" s="165">
        <v>0.01</v>
      </c>
      <c r="F5" s="165">
        <v>0.01</v>
      </c>
      <c r="G5" s="165">
        <v>0.05</v>
      </c>
      <c r="H5" s="165">
        <v>0.01</v>
      </c>
      <c r="I5" s="165">
        <v>0.01</v>
      </c>
      <c r="J5" s="165">
        <v>0.05</v>
      </c>
      <c r="K5" s="165">
        <v>0.05</v>
      </c>
      <c r="L5" s="166">
        <v>0.05</v>
      </c>
      <c r="M5" s="85"/>
      <c r="N5" s="92"/>
      <c r="O5" s="93">
        <v>0.01</v>
      </c>
      <c r="P5" s="93">
        <v>0.01</v>
      </c>
      <c r="Q5" s="93">
        <v>0.01</v>
      </c>
      <c r="R5" s="93">
        <v>0.01</v>
      </c>
      <c r="S5" s="93">
        <v>0.05</v>
      </c>
      <c r="T5" s="93">
        <v>0.01</v>
      </c>
      <c r="U5" s="93">
        <v>0.01</v>
      </c>
      <c r="V5" s="93">
        <v>0.05</v>
      </c>
      <c r="W5" s="93">
        <v>0.05</v>
      </c>
      <c r="X5" s="94">
        <v>0.05</v>
      </c>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18" customHeight="1">
      <c r="A6" s="222">
        <v>10</v>
      </c>
      <c r="B6" s="167">
        <v>7.25</v>
      </c>
      <c r="C6" s="167">
        <v>7.32</v>
      </c>
      <c r="D6" s="167">
        <v>7.39</v>
      </c>
      <c r="E6" s="167">
        <v>7.46</v>
      </c>
      <c r="F6" s="167">
        <v>7.53</v>
      </c>
      <c r="G6" s="167">
        <v>7.91</v>
      </c>
      <c r="H6" s="167">
        <v>7.99</v>
      </c>
      <c r="I6" s="167">
        <v>8.07</v>
      </c>
      <c r="J6" s="167">
        <v>8.4700000000000006</v>
      </c>
      <c r="K6" s="167">
        <v>8.89</v>
      </c>
      <c r="L6" s="168">
        <v>9.33</v>
      </c>
      <c r="N6" s="88">
        <v>6.92</v>
      </c>
      <c r="O6" s="88">
        <v>6.98</v>
      </c>
      <c r="P6" s="88">
        <v>7.04</v>
      </c>
      <c r="Q6" s="88">
        <v>7.12</v>
      </c>
      <c r="R6" s="88">
        <v>7.19</v>
      </c>
      <c r="S6" s="88">
        <v>7.55</v>
      </c>
      <c r="T6" s="88">
        <v>7.63</v>
      </c>
      <c r="U6" s="88">
        <v>7.7</v>
      </c>
      <c r="V6" s="88">
        <v>8.09</v>
      </c>
      <c r="W6" s="88">
        <v>8.49</v>
      </c>
      <c r="X6" s="89">
        <v>8.91</v>
      </c>
    </row>
    <row r="7" spans="1:65" ht="18" customHeight="1">
      <c r="A7" s="223">
        <v>11</v>
      </c>
      <c r="B7" s="88">
        <v>7.35</v>
      </c>
      <c r="C7" s="88">
        <v>7.42</v>
      </c>
      <c r="D7" s="88">
        <v>7.49</v>
      </c>
      <c r="E7" s="88">
        <v>7.56</v>
      </c>
      <c r="F7" s="88">
        <v>7.64</v>
      </c>
      <c r="G7" s="88">
        <v>8.02</v>
      </c>
      <c r="H7" s="88">
        <v>8.1</v>
      </c>
      <c r="I7" s="88">
        <v>8.18</v>
      </c>
      <c r="J7" s="88">
        <v>8.59</v>
      </c>
      <c r="K7" s="88">
        <v>9.02</v>
      </c>
      <c r="L7" s="89">
        <v>9.4700000000000006</v>
      </c>
      <c r="N7" s="88">
        <v>7.13</v>
      </c>
      <c r="O7" s="88">
        <v>7.2</v>
      </c>
      <c r="P7" s="88">
        <v>7.27</v>
      </c>
      <c r="Q7" s="88">
        <v>7.36</v>
      </c>
      <c r="R7" s="88">
        <v>7.43</v>
      </c>
      <c r="S7" s="88">
        <v>7.8</v>
      </c>
      <c r="T7" s="88">
        <v>7.88</v>
      </c>
      <c r="U7" s="88">
        <v>7.96</v>
      </c>
      <c r="V7" s="88">
        <v>8.34</v>
      </c>
      <c r="W7" s="88">
        <v>8.77</v>
      </c>
      <c r="X7" s="89">
        <v>9.2100000000000009</v>
      </c>
    </row>
    <row r="8" spans="1:65" ht="18" customHeight="1">
      <c r="A8" s="223">
        <v>12</v>
      </c>
      <c r="B8" s="88">
        <v>7.42</v>
      </c>
      <c r="C8" s="88">
        <v>7.49</v>
      </c>
      <c r="D8" s="88">
        <v>7.56</v>
      </c>
      <c r="E8" s="88">
        <v>7.66</v>
      </c>
      <c r="F8" s="88">
        <v>7.73</v>
      </c>
      <c r="G8" s="88">
        <v>8.11</v>
      </c>
      <c r="H8" s="88">
        <v>8.18</v>
      </c>
      <c r="I8" s="88">
        <v>8.26</v>
      </c>
      <c r="J8" s="88">
        <v>8.69</v>
      </c>
      <c r="K8" s="88">
        <v>9.1199999999999992</v>
      </c>
      <c r="L8" s="89">
        <v>9.57</v>
      </c>
      <c r="N8" s="88">
        <v>7.35</v>
      </c>
      <c r="O8" s="88">
        <v>7.42</v>
      </c>
      <c r="P8" s="88">
        <v>7.49</v>
      </c>
      <c r="Q8" s="88">
        <v>7.58</v>
      </c>
      <c r="R8" s="88">
        <v>7.65</v>
      </c>
      <c r="S8" s="88">
        <v>8.0299999999999994</v>
      </c>
      <c r="T8" s="88">
        <v>8.1</v>
      </c>
      <c r="U8" s="88">
        <v>8.18</v>
      </c>
      <c r="V8" s="88">
        <v>8.6</v>
      </c>
      <c r="W8" s="88">
        <v>9.0299999999999994</v>
      </c>
      <c r="X8" s="89">
        <v>9.48</v>
      </c>
    </row>
    <row r="9" spans="1:65" ht="18" customHeight="1">
      <c r="A9" s="223">
        <v>13</v>
      </c>
      <c r="B9" s="88">
        <v>7.71</v>
      </c>
      <c r="C9" s="88">
        <v>7.78</v>
      </c>
      <c r="D9" s="88">
        <v>7.86</v>
      </c>
      <c r="E9" s="88">
        <v>7.94</v>
      </c>
      <c r="F9" s="88">
        <v>8.01</v>
      </c>
      <c r="G9" s="88">
        <v>8.4</v>
      </c>
      <c r="H9" s="88">
        <v>8.5</v>
      </c>
      <c r="I9" s="88">
        <v>8.59</v>
      </c>
      <c r="J9" s="88">
        <v>9.02</v>
      </c>
      <c r="K9" s="88">
        <v>9.4499999999999993</v>
      </c>
      <c r="L9" s="89">
        <v>9.93</v>
      </c>
      <c r="N9" s="88">
        <v>7.63</v>
      </c>
      <c r="O9" s="88">
        <v>7.7</v>
      </c>
      <c r="P9" s="88">
        <v>7.78</v>
      </c>
      <c r="Q9" s="88">
        <v>7.86</v>
      </c>
      <c r="R9" s="88">
        <v>7.93</v>
      </c>
      <c r="S9" s="88">
        <v>8.32</v>
      </c>
      <c r="T9" s="88">
        <v>8.42</v>
      </c>
      <c r="U9" s="88">
        <v>8.5</v>
      </c>
      <c r="V9" s="88">
        <v>8.93</v>
      </c>
      <c r="W9" s="88">
        <v>9.36</v>
      </c>
      <c r="X9" s="89">
        <v>9.83</v>
      </c>
    </row>
    <row r="10" spans="1:65" ht="18" customHeight="1">
      <c r="A10" s="223">
        <v>14</v>
      </c>
      <c r="B10" s="88">
        <v>7.98</v>
      </c>
      <c r="C10" s="88">
        <v>8.06</v>
      </c>
      <c r="D10" s="88">
        <v>8.1300000000000008</v>
      </c>
      <c r="E10" s="88">
        <v>8.1999999999999993</v>
      </c>
      <c r="F10" s="88">
        <v>8.2899999999999991</v>
      </c>
      <c r="G10" s="88">
        <v>8.7200000000000006</v>
      </c>
      <c r="H10" s="88">
        <v>8.8000000000000007</v>
      </c>
      <c r="I10" s="88">
        <v>8.8800000000000008</v>
      </c>
      <c r="J10" s="88">
        <v>9.33</v>
      </c>
      <c r="K10" s="88">
        <v>9.81</v>
      </c>
      <c r="L10" s="89">
        <v>10.29</v>
      </c>
      <c r="N10" s="88">
        <v>7.9</v>
      </c>
      <c r="O10" s="88">
        <v>7.98</v>
      </c>
      <c r="P10" s="88">
        <v>8.0500000000000007</v>
      </c>
      <c r="Q10" s="88">
        <v>8.1199999999999992</v>
      </c>
      <c r="R10" s="88">
        <v>8.2100000000000009</v>
      </c>
      <c r="S10" s="88">
        <v>8.6300000000000008</v>
      </c>
      <c r="T10" s="88">
        <v>8.7100000000000009</v>
      </c>
      <c r="U10" s="88">
        <v>8.7899999999999991</v>
      </c>
      <c r="V10" s="88">
        <v>9.24</v>
      </c>
      <c r="W10" s="88">
        <v>9.7100000000000009</v>
      </c>
      <c r="X10" s="89">
        <v>10.19</v>
      </c>
    </row>
    <row r="11" spans="1:65" ht="18" customHeight="1">
      <c r="A11" s="223">
        <v>15</v>
      </c>
      <c r="B11" s="88">
        <v>8.27</v>
      </c>
      <c r="C11" s="88">
        <v>8.35</v>
      </c>
      <c r="D11" s="88">
        <v>8.43</v>
      </c>
      <c r="E11" s="88">
        <v>8.5299999999999994</v>
      </c>
      <c r="F11" s="88">
        <v>8.6199999999999992</v>
      </c>
      <c r="G11" s="88">
        <v>9.0500000000000007</v>
      </c>
      <c r="H11" s="88">
        <v>9.14</v>
      </c>
      <c r="I11" s="88">
        <v>9.2200000000000006</v>
      </c>
      <c r="J11" s="88">
        <v>9.68</v>
      </c>
      <c r="K11" s="88">
        <v>10.16</v>
      </c>
      <c r="L11" s="89">
        <v>10.68</v>
      </c>
      <c r="N11" s="88">
        <v>8.19</v>
      </c>
      <c r="O11" s="88">
        <v>8.27</v>
      </c>
      <c r="P11" s="88">
        <v>8.35</v>
      </c>
      <c r="Q11" s="88">
        <v>8.4499999999999993</v>
      </c>
      <c r="R11" s="88">
        <v>8.5299999999999994</v>
      </c>
      <c r="S11" s="88">
        <v>8.9600000000000009</v>
      </c>
      <c r="T11" s="88">
        <v>9.0500000000000007</v>
      </c>
      <c r="U11" s="88">
        <v>9.1300000000000008</v>
      </c>
      <c r="V11" s="88">
        <v>9.58</v>
      </c>
      <c r="W11" s="88">
        <v>10.06</v>
      </c>
      <c r="X11" s="89">
        <v>10.57</v>
      </c>
    </row>
    <row r="12" spans="1:65" ht="18" customHeight="1">
      <c r="A12" s="223">
        <v>16</v>
      </c>
      <c r="B12" s="88">
        <v>8.69</v>
      </c>
      <c r="C12" s="88">
        <v>8.77</v>
      </c>
      <c r="D12" s="88">
        <v>8.85</v>
      </c>
      <c r="E12" s="88">
        <v>8.94</v>
      </c>
      <c r="F12" s="88">
        <v>9.0299999999999994</v>
      </c>
      <c r="G12" s="88">
        <v>9.4600000000000009</v>
      </c>
      <c r="H12" s="88">
        <v>9.57</v>
      </c>
      <c r="I12" s="88">
        <v>9.67</v>
      </c>
      <c r="J12" s="88">
        <v>10.15</v>
      </c>
      <c r="K12" s="88">
        <v>10.66</v>
      </c>
      <c r="L12" s="89">
        <v>11.18</v>
      </c>
      <c r="N12" s="88">
        <v>8.6</v>
      </c>
      <c r="O12" s="88">
        <v>8.68</v>
      </c>
      <c r="P12" s="88">
        <v>8.76</v>
      </c>
      <c r="Q12" s="88">
        <v>8.85</v>
      </c>
      <c r="R12" s="88">
        <v>8.94</v>
      </c>
      <c r="S12" s="88">
        <v>9.3699999999999992</v>
      </c>
      <c r="T12" s="88">
        <v>9.48</v>
      </c>
      <c r="U12" s="88">
        <v>9.57</v>
      </c>
      <c r="V12" s="88">
        <v>10.050000000000001</v>
      </c>
      <c r="W12" s="88">
        <v>10.55</v>
      </c>
      <c r="X12" s="89">
        <v>11.07</v>
      </c>
    </row>
    <row r="13" spans="1:65" ht="18" customHeight="1">
      <c r="A13" s="223">
        <v>17</v>
      </c>
      <c r="B13" s="88">
        <v>9.15</v>
      </c>
      <c r="C13" s="88">
        <v>9.23</v>
      </c>
      <c r="D13" s="88">
        <v>9.32</v>
      </c>
      <c r="E13" s="88">
        <v>9.41</v>
      </c>
      <c r="F13" s="88">
        <v>9.5</v>
      </c>
      <c r="G13" s="88">
        <v>10</v>
      </c>
      <c r="H13" s="88">
        <v>10.09</v>
      </c>
      <c r="I13" s="88">
        <v>10.199999999999999</v>
      </c>
      <c r="J13" s="88">
        <v>10.72</v>
      </c>
      <c r="K13" s="88">
        <v>11.25</v>
      </c>
      <c r="L13" s="89">
        <v>11.81</v>
      </c>
      <c r="N13" s="88">
        <v>9.06</v>
      </c>
      <c r="O13" s="88">
        <v>9.14</v>
      </c>
      <c r="P13" s="88">
        <v>9.23</v>
      </c>
      <c r="Q13" s="88">
        <v>9.32</v>
      </c>
      <c r="R13" s="88">
        <v>9.41</v>
      </c>
      <c r="S13" s="88">
        <v>9.9</v>
      </c>
      <c r="T13" s="88">
        <v>9.99</v>
      </c>
      <c r="U13" s="88">
        <v>10.1</v>
      </c>
      <c r="V13" s="88">
        <v>10.61</v>
      </c>
      <c r="W13" s="88">
        <v>11.14</v>
      </c>
      <c r="X13" s="89">
        <v>11.69</v>
      </c>
    </row>
    <row r="14" spans="1:65" ht="18" customHeight="1">
      <c r="A14" s="223">
        <v>18</v>
      </c>
      <c r="B14" s="88">
        <v>9.67</v>
      </c>
      <c r="C14" s="88">
        <v>9.7799999999999994</v>
      </c>
      <c r="D14" s="88">
        <v>9.8699999999999992</v>
      </c>
      <c r="E14" s="88">
        <v>9.9700000000000006</v>
      </c>
      <c r="F14" s="88">
        <v>10.06</v>
      </c>
      <c r="G14" s="88">
        <v>10.55</v>
      </c>
      <c r="H14" s="88">
        <v>10.68</v>
      </c>
      <c r="I14" s="88">
        <v>10.79</v>
      </c>
      <c r="J14" s="88">
        <v>11.32</v>
      </c>
      <c r="K14" s="88">
        <v>11.9</v>
      </c>
      <c r="L14" s="89">
        <v>12.47</v>
      </c>
      <c r="N14" s="88">
        <v>9.57</v>
      </c>
      <c r="O14" s="88">
        <v>9.68</v>
      </c>
      <c r="P14" s="88">
        <v>9.77</v>
      </c>
      <c r="Q14" s="88">
        <v>9.8699999999999992</v>
      </c>
      <c r="R14" s="88">
        <v>9.9600000000000009</v>
      </c>
      <c r="S14" s="88">
        <v>10.45</v>
      </c>
      <c r="T14" s="88">
        <v>10.57</v>
      </c>
      <c r="U14" s="88">
        <v>10.68</v>
      </c>
      <c r="V14" s="88">
        <v>11.21</v>
      </c>
      <c r="W14" s="88">
        <v>11.78</v>
      </c>
      <c r="X14" s="89">
        <v>12.35</v>
      </c>
    </row>
    <row r="15" spans="1:65" ht="18" customHeight="1">
      <c r="A15" s="223">
        <v>19</v>
      </c>
      <c r="B15" s="88">
        <v>10.220000000000001</v>
      </c>
      <c r="C15" s="88">
        <v>10.31</v>
      </c>
      <c r="D15" s="88">
        <v>10.41</v>
      </c>
      <c r="E15" s="88">
        <v>10.51</v>
      </c>
      <c r="F15" s="88">
        <v>10.63</v>
      </c>
      <c r="G15" s="88">
        <v>11.16</v>
      </c>
      <c r="H15" s="88">
        <v>11.28</v>
      </c>
      <c r="I15" s="88">
        <v>11.38</v>
      </c>
      <c r="J15" s="88">
        <v>11.96</v>
      </c>
      <c r="K15" s="88">
        <v>12.55</v>
      </c>
      <c r="L15" s="89">
        <v>13.18</v>
      </c>
      <c r="N15" s="88">
        <v>10.119999999999999</v>
      </c>
      <c r="O15" s="88">
        <v>10.210000000000001</v>
      </c>
      <c r="P15" s="88">
        <v>10.31</v>
      </c>
      <c r="Q15" s="88">
        <v>10.41</v>
      </c>
      <c r="R15" s="88">
        <v>10.52</v>
      </c>
      <c r="S15" s="88">
        <v>11.05</v>
      </c>
      <c r="T15" s="88">
        <v>11.17</v>
      </c>
      <c r="U15" s="88">
        <v>11.27</v>
      </c>
      <c r="V15" s="88">
        <v>11.84</v>
      </c>
      <c r="W15" s="88">
        <v>12.43</v>
      </c>
      <c r="X15" s="89">
        <v>13.05</v>
      </c>
    </row>
    <row r="16" spans="1:65" ht="18" customHeight="1">
      <c r="A16" s="223">
        <v>20</v>
      </c>
      <c r="B16" s="88">
        <v>10.92</v>
      </c>
      <c r="C16" s="88">
        <v>11.02</v>
      </c>
      <c r="D16" s="88">
        <v>11.13</v>
      </c>
      <c r="E16" s="88">
        <v>11.25</v>
      </c>
      <c r="F16" s="88">
        <v>11.35</v>
      </c>
      <c r="G16" s="88">
        <v>11.93</v>
      </c>
      <c r="H16" s="88">
        <v>12.04</v>
      </c>
      <c r="I16" s="88">
        <v>12.16</v>
      </c>
      <c r="J16" s="88">
        <v>12.78</v>
      </c>
      <c r="K16" s="88">
        <v>13.41</v>
      </c>
      <c r="L16" s="89">
        <v>14.08</v>
      </c>
      <c r="N16" s="88">
        <v>10.81</v>
      </c>
      <c r="O16" s="88">
        <v>10.91</v>
      </c>
      <c r="P16" s="88">
        <v>11.02</v>
      </c>
      <c r="Q16" s="88">
        <v>11.14</v>
      </c>
      <c r="R16" s="88">
        <v>11.24</v>
      </c>
      <c r="S16" s="88">
        <v>11.81</v>
      </c>
      <c r="T16" s="88">
        <v>11.92</v>
      </c>
      <c r="U16" s="88">
        <v>12.04</v>
      </c>
      <c r="V16" s="88">
        <v>12.65</v>
      </c>
      <c r="W16" s="88">
        <v>13.28</v>
      </c>
      <c r="X16" s="89">
        <v>13.94</v>
      </c>
    </row>
    <row r="17" spans="1:24" ht="18" customHeight="1">
      <c r="A17" s="223">
        <v>21</v>
      </c>
      <c r="B17" s="88">
        <v>11.69</v>
      </c>
      <c r="C17" s="88">
        <v>11.82</v>
      </c>
      <c r="D17" s="88">
        <v>11.94</v>
      </c>
      <c r="E17" s="88">
        <v>12.05</v>
      </c>
      <c r="F17" s="88">
        <v>12.17</v>
      </c>
      <c r="G17" s="88">
        <v>12.79</v>
      </c>
      <c r="H17" s="88">
        <v>12.92</v>
      </c>
      <c r="I17" s="88">
        <v>13.05</v>
      </c>
      <c r="J17" s="88">
        <v>13.7</v>
      </c>
      <c r="K17" s="88">
        <v>14.38</v>
      </c>
      <c r="L17" s="89">
        <v>15.12</v>
      </c>
      <c r="N17" s="88">
        <v>11.57</v>
      </c>
      <c r="O17" s="88">
        <v>11.7</v>
      </c>
      <c r="P17" s="88">
        <v>11.82</v>
      </c>
      <c r="Q17" s="88">
        <v>11.93</v>
      </c>
      <c r="R17" s="88">
        <v>12.05</v>
      </c>
      <c r="S17" s="88">
        <v>12.66</v>
      </c>
      <c r="T17" s="88">
        <v>12.79</v>
      </c>
      <c r="U17" s="88">
        <v>12.92</v>
      </c>
      <c r="V17" s="88">
        <v>13.56</v>
      </c>
      <c r="W17" s="88">
        <v>14.24</v>
      </c>
      <c r="X17" s="89">
        <v>14.97</v>
      </c>
    </row>
    <row r="18" spans="1:24" ht="18" customHeight="1">
      <c r="A18" s="223">
        <v>21.1</v>
      </c>
      <c r="B18" s="88">
        <v>11.86</v>
      </c>
      <c r="C18" s="88">
        <v>11.98</v>
      </c>
      <c r="D18" s="88">
        <v>12.09</v>
      </c>
      <c r="E18" s="88">
        <v>12.21</v>
      </c>
      <c r="F18" s="88">
        <v>12.34</v>
      </c>
      <c r="G18" s="88">
        <v>12.95</v>
      </c>
      <c r="H18" s="88">
        <v>13.08</v>
      </c>
      <c r="I18" s="88">
        <v>13.21</v>
      </c>
      <c r="J18" s="88">
        <v>13.87</v>
      </c>
      <c r="K18" s="88">
        <v>14.55</v>
      </c>
      <c r="L18" s="89">
        <v>15.27</v>
      </c>
      <c r="N18" s="88">
        <v>11.74</v>
      </c>
      <c r="O18" s="88">
        <v>11.86</v>
      </c>
      <c r="P18" s="88">
        <v>11.97</v>
      </c>
      <c r="Q18" s="88">
        <v>12.09</v>
      </c>
      <c r="R18" s="88">
        <v>12.22</v>
      </c>
      <c r="S18" s="88">
        <v>12.82</v>
      </c>
      <c r="T18" s="88">
        <v>12.95</v>
      </c>
      <c r="U18" s="88">
        <v>13.08</v>
      </c>
      <c r="V18" s="88">
        <v>13.73</v>
      </c>
      <c r="W18" s="88">
        <v>14.41</v>
      </c>
      <c r="X18" s="89">
        <v>15.12</v>
      </c>
    </row>
    <row r="19" spans="1:24" ht="18" customHeight="1">
      <c r="A19" s="223">
        <v>21.2</v>
      </c>
      <c r="B19" s="88">
        <v>11.97</v>
      </c>
      <c r="C19" s="88">
        <v>12.08</v>
      </c>
      <c r="D19" s="88">
        <v>12.2</v>
      </c>
      <c r="E19" s="88">
        <v>12.33</v>
      </c>
      <c r="F19" s="88">
        <v>12.44</v>
      </c>
      <c r="G19" s="88">
        <v>13.06</v>
      </c>
      <c r="H19" s="88">
        <v>13.19</v>
      </c>
      <c r="I19" s="88">
        <v>13.31</v>
      </c>
      <c r="J19" s="88">
        <v>13.98</v>
      </c>
      <c r="K19" s="88">
        <v>14.66</v>
      </c>
      <c r="L19" s="89">
        <v>15.38</v>
      </c>
      <c r="N19" s="88">
        <v>11.85</v>
      </c>
      <c r="O19" s="88">
        <v>11.96</v>
      </c>
      <c r="P19" s="88">
        <v>12.08</v>
      </c>
      <c r="Q19" s="88">
        <v>12.21</v>
      </c>
      <c r="R19" s="88">
        <v>12.32</v>
      </c>
      <c r="S19" s="88">
        <v>12.93</v>
      </c>
      <c r="T19" s="88">
        <v>13.06</v>
      </c>
      <c r="U19" s="88">
        <v>13.18</v>
      </c>
      <c r="V19" s="88">
        <v>13.84</v>
      </c>
      <c r="W19" s="88">
        <v>14.51</v>
      </c>
      <c r="X19" s="89">
        <v>15.23</v>
      </c>
    </row>
    <row r="20" spans="1:24" ht="18" customHeight="1">
      <c r="A20" s="223">
        <v>21.3</v>
      </c>
      <c r="B20" s="88">
        <v>12.23</v>
      </c>
      <c r="C20" s="88">
        <v>12.36</v>
      </c>
      <c r="D20" s="88">
        <v>12.47</v>
      </c>
      <c r="E20" s="88">
        <v>12.59</v>
      </c>
      <c r="F20" s="88">
        <v>12.71</v>
      </c>
      <c r="G20" s="88">
        <v>13.32</v>
      </c>
      <c r="H20" s="88">
        <v>13.46</v>
      </c>
      <c r="I20" s="88">
        <v>13.58</v>
      </c>
      <c r="J20" s="88">
        <v>14.25</v>
      </c>
      <c r="K20" s="88">
        <v>14.94</v>
      </c>
      <c r="L20" s="89">
        <v>15.66</v>
      </c>
      <c r="N20" s="88">
        <v>12.11</v>
      </c>
      <c r="O20" s="88">
        <v>12.24</v>
      </c>
      <c r="P20" s="88">
        <v>12.35</v>
      </c>
      <c r="Q20" s="88">
        <v>12.47</v>
      </c>
      <c r="R20" s="88">
        <v>12.58</v>
      </c>
      <c r="S20" s="88">
        <v>13.19</v>
      </c>
      <c r="T20" s="88">
        <v>13.33</v>
      </c>
      <c r="U20" s="88">
        <v>13.45</v>
      </c>
      <c r="V20" s="88">
        <v>14.11</v>
      </c>
      <c r="W20" s="88">
        <v>14.79</v>
      </c>
      <c r="X20" s="89">
        <v>15.5</v>
      </c>
    </row>
    <row r="21" spans="1:24" ht="18" customHeight="1">
      <c r="A21" s="223">
        <v>22</v>
      </c>
      <c r="B21" s="88">
        <v>12.54</v>
      </c>
      <c r="C21" s="88">
        <v>12.66</v>
      </c>
      <c r="D21" s="88">
        <v>12.8</v>
      </c>
      <c r="E21" s="88">
        <v>12.93</v>
      </c>
      <c r="F21" s="88">
        <v>13.06</v>
      </c>
      <c r="G21" s="88">
        <v>13.71</v>
      </c>
      <c r="H21" s="88">
        <v>13.86</v>
      </c>
      <c r="I21" s="88">
        <v>14</v>
      </c>
      <c r="J21" s="88">
        <v>14.7</v>
      </c>
      <c r="K21" s="88">
        <v>15.42</v>
      </c>
      <c r="L21" s="89">
        <v>16.21</v>
      </c>
      <c r="N21" s="88">
        <v>12.42</v>
      </c>
      <c r="O21" s="88">
        <v>12.53</v>
      </c>
      <c r="P21" s="88">
        <v>12.67</v>
      </c>
      <c r="Q21" s="88">
        <v>12.8</v>
      </c>
      <c r="R21" s="88">
        <v>12.93</v>
      </c>
      <c r="S21" s="88">
        <v>13.57</v>
      </c>
      <c r="T21" s="88">
        <v>13.72</v>
      </c>
      <c r="U21" s="88">
        <v>13.86</v>
      </c>
      <c r="V21" s="88">
        <v>14.55</v>
      </c>
      <c r="W21" s="88">
        <v>15.27</v>
      </c>
      <c r="X21" s="89">
        <v>16.05</v>
      </c>
    </row>
    <row r="22" spans="1:24" ht="18" customHeight="1">
      <c r="A22" s="223">
        <v>23</v>
      </c>
      <c r="B22" s="88">
        <v>13.57</v>
      </c>
      <c r="C22" s="88">
        <v>13.71</v>
      </c>
      <c r="D22" s="88">
        <v>13.86</v>
      </c>
      <c r="E22" s="88">
        <v>14</v>
      </c>
      <c r="F22" s="88">
        <v>14.14</v>
      </c>
      <c r="G22" s="88">
        <v>14.85</v>
      </c>
      <c r="H22" s="88">
        <v>15</v>
      </c>
      <c r="I22" s="88">
        <v>15.16</v>
      </c>
      <c r="J22" s="88">
        <v>15.91</v>
      </c>
      <c r="K22" s="88">
        <v>16.71</v>
      </c>
      <c r="L22" s="89">
        <v>17.53</v>
      </c>
      <c r="N22" s="88">
        <v>13.44</v>
      </c>
      <c r="O22" s="88">
        <v>13.57</v>
      </c>
      <c r="P22" s="88">
        <v>13.72</v>
      </c>
      <c r="Q22" s="88">
        <v>13.86</v>
      </c>
      <c r="R22" s="88">
        <v>14</v>
      </c>
      <c r="S22" s="88">
        <v>14.7</v>
      </c>
      <c r="T22" s="88">
        <v>14.85</v>
      </c>
      <c r="U22" s="88">
        <v>15.01</v>
      </c>
      <c r="V22" s="88">
        <v>15.75</v>
      </c>
      <c r="W22" s="88">
        <v>16.54</v>
      </c>
      <c r="X22" s="89">
        <v>17.36</v>
      </c>
    </row>
    <row r="23" spans="1:24" ht="18" customHeight="1">
      <c r="A23" s="223">
        <v>24</v>
      </c>
      <c r="B23" s="88">
        <v>14.73</v>
      </c>
      <c r="C23" s="88">
        <v>14.87</v>
      </c>
      <c r="D23" s="88">
        <v>15.03</v>
      </c>
      <c r="E23" s="88">
        <v>15.18</v>
      </c>
      <c r="F23" s="88">
        <v>15.33</v>
      </c>
      <c r="G23" s="88">
        <v>16.09</v>
      </c>
      <c r="H23" s="88">
        <v>16.260000000000002</v>
      </c>
      <c r="I23" s="88">
        <v>16.420000000000002</v>
      </c>
      <c r="J23" s="88">
        <v>17.25</v>
      </c>
      <c r="K23" s="88">
        <v>18.11</v>
      </c>
      <c r="L23" s="89">
        <v>19.02</v>
      </c>
      <c r="N23" s="88">
        <v>14.58</v>
      </c>
      <c r="O23" s="88">
        <v>14.72</v>
      </c>
      <c r="P23" s="88">
        <v>14.88</v>
      </c>
      <c r="Q23" s="88">
        <v>15.03</v>
      </c>
      <c r="R23" s="88">
        <v>15.18</v>
      </c>
      <c r="S23" s="88">
        <v>15.93</v>
      </c>
      <c r="T23" s="88">
        <v>16.100000000000001</v>
      </c>
      <c r="U23" s="88">
        <v>16.260000000000002</v>
      </c>
      <c r="V23" s="88">
        <v>17.079999999999998</v>
      </c>
      <c r="W23" s="88">
        <v>17.93</v>
      </c>
      <c r="X23" s="89">
        <v>18.829999999999998</v>
      </c>
    </row>
    <row r="24" spans="1:24" ht="18" customHeight="1">
      <c r="A24" s="223">
        <v>25</v>
      </c>
      <c r="B24" s="88">
        <v>15.25</v>
      </c>
      <c r="C24" s="88">
        <v>15.4</v>
      </c>
      <c r="D24" s="88">
        <v>15.55</v>
      </c>
      <c r="E24" s="88">
        <v>15.71</v>
      </c>
      <c r="F24" s="88">
        <v>15.87</v>
      </c>
      <c r="G24" s="88">
        <v>16.670000000000002</v>
      </c>
      <c r="H24" s="88">
        <v>16.84</v>
      </c>
      <c r="I24" s="88">
        <v>16.989999999999998</v>
      </c>
      <c r="J24" s="88">
        <v>17.84</v>
      </c>
      <c r="K24" s="88">
        <v>18.73</v>
      </c>
      <c r="L24" s="89">
        <v>19.670000000000002</v>
      </c>
      <c r="N24" s="88">
        <v>15.1</v>
      </c>
      <c r="O24" s="88">
        <v>15.25</v>
      </c>
      <c r="P24" s="88">
        <v>15.4</v>
      </c>
      <c r="Q24" s="88">
        <v>15.55</v>
      </c>
      <c r="R24" s="88">
        <v>15.71</v>
      </c>
      <c r="S24" s="88">
        <v>16.5</v>
      </c>
      <c r="T24" s="88">
        <v>16.670000000000002</v>
      </c>
      <c r="U24" s="88">
        <v>16.82</v>
      </c>
      <c r="V24" s="88">
        <v>17.66</v>
      </c>
      <c r="W24" s="88">
        <v>18.54</v>
      </c>
      <c r="X24" s="89">
        <v>19.48</v>
      </c>
    </row>
    <row r="25" spans="1:24" ht="18" customHeight="1">
      <c r="A25" s="223">
        <v>26</v>
      </c>
      <c r="B25" s="88">
        <v>15.95</v>
      </c>
      <c r="C25" s="88">
        <v>16.12</v>
      </c>
      <c r="D25" s="88">
        <v>16.28</v>
      </c>
      <c r="E25" s="88">
        <v>16.440000000000001</v>
      </c>
      <c r="F25" s="88">
        <v>16.600000000000001</v>
      </c>
      <c r="G25" s="88">
        <v>17.43</v>
      </c>
      <c r="H25" s="88">
        <v>17.600000000000001</v>
      </c>
      <c r="I25" s="88">
        <v>17.79</v>
      </c>
      <c r="J25" s="88">
        <v>18.66</v>
      </c>
      <c r="K25" s="88">
        <v>19.600000000000001</v>
      </c>
      <c r="L25" s="89">
        <v>20.58</v>
      </c>
      <c r="N25" s="88">
        <v>15.79</v>
      </c>
      <c r="O25" s="88">
        <v>15.96</v>
      </c>
      <c r="P25" s="88">
        <v>16.12</v>
      </c>
      <c r="Q25" s="88">
        <v>16.28</v>
      </c>
      <c r="R25" s="88">
        <v>16.440000000000001</v>
      </c>
      <c r="S25" s="88">
        <v>17.260000000000002</v>
      </c>
      <c r="T25" s="88">
        <v>17.43</v>
      </c>
      <c r="U25" s="88">
        <v>17.61</v>
      </c>
      <c r="V25" s="88">
        <v>18.48</v>
      </c>
      <c r="W25" s="88">
        <v>19.41</v>
      </c>
      <c r="X25" s="89">
        <v>20.38</v>
      </c>
    </row>
    <row r="26" spans="1:24" ht="18" customHeight="1">
      <c r="A26" s="223">
        <v>27</v>
      </c>
      <c r="B26" s="88">
        <v>17.48</v>
      </c>
      <c r="C26" s="88">
        <v>17.64</v>
      </c>
      <c r="D26" s="88">
        <v>17.829999999999998</v>
      </c>
      <c r="E26" s="88">
        <v>18.010000000000002</v>
      </c>
      <c r="F26" s="88">
        <v>18.18</v>
      </c>
      <c r="G26" s="88">
        <v>19.09</v>
      </c>
      <c r="H26" s="88">
        <v>19.27</v>
      </c>
      <c r="I26" s="88">
        <v>19.47</v>
      </c>
      <c r="J26" s="88">
        <v>20.43</v>
      </c>
      <c r="K26" s="88">
        <v>21.46</v>
      </c>
      <c r="L26" s="89">
        <v>22.53</v>
      </c>
      <c r="N26" s="88">
        <v>17.309999999999999</v>
      </c>
      <c r="O26" s="88">
        <v>17.47</v>
      </c>
      <c r="P26" s="88">
        <v>17.649999999999999</v>
      </c>
      <c r="Q26" s="88">
        <v>17.829999999999998</v>
      </c>
      <c r="R26" s="88">
        <v>18</v>
      </c>
      <c r="S26" s="88">
        <v>18.899999999999999</v>
      </c>
      <c r="T26" s="88">
        <v>19.079999999999998</v>
      </c>
      <c r="U26" s="88">
        <v>19.28</v>
      </c>
      <c r="V26" s="88">
        <v>20.23</v>
      </c>
      <c r="W26" s="88">
        <v>21.25</v>
      </c>
      <c r="X26" s="89">
        <v>22.31</v>
      </c>
    </row>
    <row r="27" spans="1:24" ht="18" customHeight="1" thickBot="1">
      <c r="A27" s="224">
        <v>28</v>
      </c>
      <c r="B27" s="90">
        <v>19.190000000000001</v>
      </c>
      <c r="C27" s="90">
        <v>19.37</v>
      </c>
      <c r="D27" s="90">
        <v>19.57</v>
      </c>
      <c r="E27" s="90">
        <v>19.77</v>
      </c>
      <c r="F27" s="90">
        <v>19.98</v>
      </c>
      <c r="G27" s="90">
        <v>20.97</v>
      </c>
      <c r="H27" s="90">
        <v>21.18</v>
      </c>
      <c r="I27" s="90">
        <v>21.38</v>
      </c>
      <c r="J27" s="90">
        <v>22.45</v>
      </c>
      <c r="K27" s="90">
        <v>23.57</v>
      </c>
      <c r="L27" s="91">
        <v>24.76</v>
      </c>
      <c r="N27" s="90">
        <v>19</v>
      </c>
      <c r="O27" s="90">
        <v>19.18</v>
      </c>
      <c r="P27" s="90">
        <v>19.38</v>
      </c>
      <c r="Q27" s="90">
        <v>19.57</v>
      </c>
      <c r="R27" s="90">
        <v>19.78</v>
      </c>
      <c r="S27" s="90">
        <v>20.76</v>
      </c>
      <c r="T27" s="90">
        <v>20.97</v>
      </c>
      <c r="U27" s="90">
        <v>21.17</v>
      </c>
      <c r="V27" s="90">
        <v>22.23</v>
      </c>
      <c r="W27" s="90">
        <v>23.34</v>
      </c>
      <c r="X27" s="91">
        <v>24.51</v>
      </c>
    </row>
    <row r="28" spans="1:24" ht="8.25" customHeight="1" thickBot="1"/>
    <row r="29" spans="1:24" ht="46.5" customHeight="1" thickBot="1">
      <c r="A29" s="476" t="s">
        <v>137</v>
      </c>
      <c r="B29" s="477"/>
      <c r="C29" s="477"/>
      <c r="D29" s="477"/>
      <c r="E29" s="477"/>
      <c r="F29" s="477"/>
      <c r="G29" s="477"/>
      <c r="H29" s="477"/>
      <c r="I29" s="477"/>
      <c r="J29" s="477"/>
      <c r="K29" s="477"/>
      <c r="L29" s="478"/>
    </row>
  </sheetData>
  <mergeCells count="7">
    <mergeCell ref="A1:L1"/>
    <mergeCell ref="A2:L2"/>
    <mergeCell ref="A29:L29"/>
    <mergeCell ref="A3:A4"/>
    <mergeCell ref="N3:X3"/>
    <mergeCell ref="N2:X2"/>
    <mergeCell ref="B3:L3"/>
  </mergeCells>
  <phoneticPr fontId="0" type="noConversion"/>
  <printOptions horizontalCentered="1" verticalCentered="1"/>
  <pageMargins left="0.2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dimension ref="A1:Q31"/>
  <sheetViews>
    <sheetView workbookViewId="0">
      <selection activeCell="N16" sqref="N16"/>
    </sheetView>
  </sheetViews>
  <sheetFormatPr defaultColWidth="8.85546875" defaultRowHeight="12.75"/>
  <cols>
    <col min="1" max="1" width="8.140625" style="13" customWidth="1"/>
    <col min="2" max="2" width="7.28515625" style="13" hidden="1" customWidth="1"/>
    <col min="3" max="3" width="0" style="13" hidden="1" customWidth="1"/>
    <col min="4" max="4" width="20.28515625" style="13" customWidth="1"/>
    <col min="5" max="6" width="0" style="13" hidden="1" customWidth="1"/>
    <col min="7" max="17" width="8.42578125" style="13" customWidth="1"/>
    <col min="18" max="16384" width="8.85546875" style="13"/>
  </cols>
  <sheetData>
    <row r="1" spans="1:17" ht="20.25">
      <c r="A1" s="493" t="s">
        <v>134</v>
      </c>
      <c r="B1" s="494"/>
      <c r="C1" s="494"/>
      <c r="D1" s="494"/>
      <c r="E1" s="494"/>
      <c r="F1" s="494"/>
      <c r="G1" s="494"/>
      <c r="H1" s="494"/>
      <c r="I1" s="494"/>
      <c r="J1" s="494"/>
      <c r="K1" s="494"/>
      <c r="L1" s="494"/>
      <c r="M1" s="494"/>
      <c r="N1" s="494"/>
      <c r="O1" s="494"/>
      <c r="P1" s="494"/>
      <c r="Q1" s="495"/>
    </row>
    <row r="2" spans="1:17" ht="21" thickBot="1">
      <c r="A2" s="496" t="s">
        <v>346</v>
      </c>
      <c r="B2" s="497"/>
      <c r="C2" s="497"/>
      <c r="D2" s="497"/>
      <c r="E2" s="497"/>
      <c r="F2" s="497"/>
      <c r="G2" s="497"/>
      <c r="H2" s="497"/>
      <c r="I2" s="497"/>
      <c r="J2" s="497"/>
      <c r="K2" s="497"/>
      <c r="L2" s="497"/>
      <c r="M2" s="497"/>
      <c r="N2" s="497"/>
      <c r="O2" s="497"/>
      <c r="P2" s="497"/>
      <c r="Q2" s="498"/>
    </row>
    <row r="3" spans="1:17" ht="16.5" thickBot="1">
      <c r="A3" s="499" t="s">
        <v>347</v>
      </c>
      <c r="B3" s="500"/>
      <c r="C3" s="500"/>
      <c r="D3" s="501"/>
      <c r="E3" s="125"/>
      <c r="F3" s="126"/>
      <c r="G3" s="499" t="s">
        <v>140</v>
      </c>
      <c r="H3" s="500"/>
      <c r="I3" s="500"/>
      <c r="J3" s="500"/>
      <c r="K3" s="500"/>
      <c r="L3" s="500"/>
      <c r="M3" s="500"/>
      <c r="N3" s="500"/>
      <c r="O3" s="500"/>
      <c r="P3" s="500"/>
      <c r="Q3" s="501"/>
    </row>
    <row r="4" spans="1:17" ht="13.5" hidden="1" thickBot="1">
      <c r="A4" s="126"/>
      <c r="B4" s="125"/>
      <c r="C4" s="149"/>
      <c r="D4" s="126"/>
      <c r="E4" s="125"/>
      <c r="F4" s="126"/>
      <c r="G4" s="126">
        <v>0</v>
      </c>
      <c r="H4" s="126">
        <v>1</v>
      </c>
      <c r="I4" s="126">
        <v>2</v>
      </c>
      <c r="J4" s="126">
        <v>3</v>
      </c>
      <c r="K4" s="126">
        <v>4</v>
      </c>
      <c r="L4" s="126">
        <v>5</v>
      </c>
      <c r="M4" s="126">
        <v>6</v>
      </c>
      <c r="N4" s="126">
        <v>7</v>
      </c>
      <c r="O4" s="126">
        <v>8</v>
      </c>
      <c r="P4" s="126">
        <v>9</v>
      </c>
      <c r="Q4" s="126">
        <v>10</v>
      </c>
    </row>
    <row r="5" spans="1:17" ht="26.25" thickBot="1">
      <c r="A5" s="150" t="s">
        <v>141</v>
      </c>
      <c r="B5" s="151" t="s">
        <v>117</v>
      </c>
      <c r="C5" s="152" t="s">
        <v>142</v>
      </c>
      <c r="D5" s="153" t="s">
        <v>143</v>
      </c>
      <c r="E5" s="154" t="s">
        <v>144</v>
      </c>
      <c r="F5" s="155" t="s">
        <v>145</v>
      </c>
      <c r="G5" s="156" t="s">
        <v>146</v>
      </c>
      <c r="H5" s="157">
        <v>1</v>
      </c>
      <c r="I5" s="157">
        <v>2</v>
      </c>
      <c r="J5" s="157">
        <v>3</v>
      </c>
      <c r="K5" s="157">
        <v>4</v>
      </c>
      <c r="L5" s="157">
        <v>5</v>
      </c>
      <c r="M5" s="157">
        <v>6</v>
      </c>
      <c r="N5" s="157">
        <v>7</v>
      </c>
      <c r="O5" s="157">
        <v>10</v>
      </c>
      <c r="P5" s="157">
        <v>15</v>
      </c>
      <c r="Q5" s="158">
        <v>20</v>
      </c>
    </row>
    <row r="6" spans="1:17" ht="24" thickBot="1">
      <c r="A6" s="486" t="s">
        <v>348</v>
      </c>
      <c r="B6" s="487"/>
      <c r="C6" s="487"/>
      <c r="D6" s="487"/>
      <c r="E6" s="487"/>
      <c r="F6" s="487"/>
      <c r="G6" s="487"/>
      <c r="H6" s="487"/>
      <c r="I6" s="487"/>
      <c r="J6" s="487"/>
      <c r="K6" s="487"/>
      <c r="L6" s="487"/>
      <c r="M6" s="487"/>
      <c r="N6" s="487"/>
      <c r="O6" s="487"/>
      <c r="P6" s="487"/>
      <c r="Q6" s="488"/>
    </row>
    <row r="7" spans="1:17" ht="21.6" customHeight="1">
      <c r="A7" s="225" t="s">
        <v>156</v>
      </c>
      <c r="B7" s="236">
        <v>13</v>
      </c>
      <c r="C7" s="237">
        <v>7941</v>
      </c>
      <c r="D7" s="238" t="s">
        <v>427</v>
      </c>
      <c r="E7" s="239">
        <v>13</v>
      </c>
      <c r="F7" s="239">
        <v>7941</v>
      </c>
      <c r="G7" s="226">
        <f>'2011-12 Classified Sch'!B9</f>
        <v>7.71</v>
      </c>
      <c r="H7" s="226">
        <f>'2011-12 Classified Sch'!C9</f>
        <v>7.78</v>
      </c>
      <c r="I7" s="226">
        <f>'2011-12 Classified Sch'!D9</f>
        <v>7.86</v>
      </c>
      <c r="J7" s="226">
        <f>'2011-12 Classified Sch'!E9</f>
        <v>7.94</v>
      </c>
      <c r="K7" s="226">
        <f>'2011-12 Classified Sch'!F9</f>
        <v>8.01</v>
      </c>
      <c r="L7" s="226">
        <f>'2011-12 Classified Sch'!G9</f>
        <v>8.4</v>
      </c>
      <c r="M7" s="226">
        <f>'2011-12 Classified Sch'!H9</f>
        <v>8.5</v>
      </c>
      <c r="N7" s="226">
        <f>'2011-12 Classified Sch'!I9</f>
        <v>8.59</v>
      </c>
      <c r="O7" s="226">
        <f>'2011-12 Classified Sch'!J9</f>
        <v>9.02</v>
      </c>
      <c r="P7" s="226">
        <f>'2011-12 Classified Sch'!K9</f>
        <v>9.4499999999999993</v>
      </c>
      <c r="Q7" s="227">
        <f>'2011-12 Classified Sch'!L9</f>
        <v>9.93</v>
      </c>
    </row>
    <row r="8" spans="1:17" ht="21.6" customHeight="1">
      <c r="A8" s="123" t="s">
        <v>159</v>
      </c>
      <c r="B8" s="232">
        <v>13</v>
      </c>
      <c r="C8" s="233">
        <v>7943</v>
      </c>
      <c r="D8" s="234" t="s">
        <v>447</v>
      </c>
      <c r="E8" s="235">
        <v>13</v>
      </c>
      <c r="F8" s="235">
        <v>7943</v>
      </c>
      <c r="G8" s="104">
        <f>G7</f>
        <v>7.71</v>
      </c>
      <c r="H8" s="104">
        <f t="shared" ref="H8:Q8" si="0">H7</f>
        <v>7.78</v>
      </c>
      <c r="I8" s="104">
        <f t="shared" si="0"/>
        <v>7.86</v>
      </c>
      <c r="J8" s="104">
        <f t="shared" si="0"/>
        <v>7.94</v>
      </c>
      <c r="K8" s="104">
        <f t="shared" si="0"/>
        <v>8.01</v>
      </c>
      <c r="L8" s="104">
        <f t="shared" si="0"/>
        <v>8.4</v>
      </c>
      <c r="M8" s="104">
        <f t="shared" si="0"/>
        <v>8.5</v>
      </c>
      <c r="N8" s="104">
        <f t="shared" si="0"/>
        <v>8.59</v>
      </c>
      <c r="O8" s="104">
        <f t="shared" si="0"/>
        <v>9.02</v>
      </c>
      <c r="P8" s="104">
        <f t="shared" si="0"/>
        <v>9.4499999999999993</v>
      </c>
      <c r="Q8" s="105">
        <f t="shared" si="0"/>
        <v>9.93</v>
      </c>
    </row>
    <row r="9" spans="1:17" ht="21.6" customHeight="1">
      <c r="A9" s="123" t="s">
        <v>350</v>
      </c>
      <c r="B9" s="232">
        <v>21</v>
      </c>
      <c r="C9" s="233">
        <v>7940</v>
      </c>
      <c r="D9" s="234" t="s">
        <v>351</v>
      </c>
      <c r="E9" s="235">
        <v>21</v>
      </c>
      <c r="F9" s="235">
        <v>7940</v>
      </c>
      <c r="G9" s="104">
        <f>'2011-12 Classified Sch'!B17</f>
        <v>11.69</v>
      </c>
      <c r="H9" s="104">
        <f>'2011-12 Classified Sch'!C17</f>
        <v>11.82</v>
      </c>
      <c r="I9" s="104">
        <f>'2011-12 Classified Sch'!D17</f>
        <v>11.94</v>
      </c>
      <c r="J9" s="104">
        <f>'2011-12 Classified Sch'!E17</f>
        <v>12.05</v>
      </c>
      <c r="K9" s="104">
        <f>'2011-12 Classified Sch'!F17</f>
        <v>12.17</v>
      </c>
      <c r="L9" s="104">
        <f>'2011-12 Classified Sch'!G17</f>
        <v>12.79</v>
      </c>
      <c r="M9" s="104">
        <f>'2011-12 Classified Sch'!H17</f>
        <v>12.92</v>
      </c>
      <c r="N9" s="104">
        <f>'2011-12 Classified Sch'!I17</f>
        <v>13.05</v>
      </c>
      <c r="O9" s="104">
        <f>'2011-12 Classified Sch'!J17</f>
        <v>13.7</v>
      </c>
      <c r="P9" s="104">
        <f>'2011-12 Classified Sch'!K17</f>
        <v>14.38</v>
      </c>
      <c r="Q9" s="105">
        <f>'2011-12 Classified Sch'!L17</f>
        <v>15.12</v>
      </c>
    </row>
    <row r="10" spans="1:17" ht="21.6" customHeight="1">
      <c r="A10" s="123" t="s">
        <v>349</v>
      </c>
      <c r="B10" s="232">
        <v>23</v>
      </c>
      <c r="C10" s="233">
        <v>7941</v>
      </c>
      <c r="D10" s="234" t="s">
        <v>352</v>
      </c>
      <c r="E10" s="235">
        <v>23</v>
      </c>
      <c r="F10" s="235">
        <v>7941</v>
      </c>
      <c r="G10" s="104">
        <f>'2011-12 Classified Sch'!B22</f>
        <v>13.57</v>
      </c>
      <c r="H10" s="104">
        <f>'2011-12 Classified Sch'!C22</f>
        <v>13.71</v>
      </c>
      <c r="I10" s="104">
        <f>'2011-12 Classified Sch'!D22</f>
        <v>13.86</v>
      </c>
      <c r="J10" s="104">
        <f>'2011-12 Classified Sch'!E22</f>
        <v>14</v>
      </c>
      <c r="K10" s="104">
        <f>'2011-12 Classified Sch'!F22</f>
        <v>14.14</v>
      </c>
      <c r="L10" s="104">
        <f>'2011-12 Classified Sch'!G22</f>
        <v>14.85</v>
      </c>
      <c r="M10" s="104">
        <f>'2011-12 Classified Sch'!H22</f>
        <v>15</v>
      </c>
      <c r="N10" s="104">
        <f>'2011-12 Classified Sch'!I22</f>
        <v>15.16</v>
      </c>
      <c r="O10" s="104">
        <f>'2011-12 Classified Sch'!J22</f>
        <v>15.91</v>
      </c>
      <c r="P10" s="104">
        <f>'2011-12 Classified Sch'!K22</f>
        <v>16.71</v>
      </c>
      <c r="Q10" s="105">
        <f>'2011-12 Classified Sch'!L22</f>
        <v>17.53</v>
      </c>
    </row>
    <row r="11" spans="1:17" ht="13.5" thickBot="1">
      <c r="A11" s="118"/>
      <c r="B11" s="240"/>
      <c r="C11" s="240"/>
      <c r="D11" s="240"/>
      <c r="E11" s="240"/>
      <c r="F11" s="240"/>
      <c r="G11" s="240"/>
      <c r="H11" s="240"/>
      <c r="I11" s="240"/>
      <c r="J11" s="240"/>
      <c r="K11" s="240"/>
      <c r="L11" s="240"/>
      <c r="M11" s="240"/>
      <c r="N11" s="240"/>
      <c r="O11" s="240"/>
      <c r="P11" s="240"/>
      <c r="Q11" s="241"/>
    </row>
    <row r="12" spans="1:17" ht="24" thickBot="1">
      <c r="A12" s="489" t="s">
        <v>353</v>
      </c>
      <c r="B12" s="490"/>
      <c r="C12" s="490"/>
      <c r="D12" s="490"/>
      <c r="E12" s="490"/>
      <c r="F12" s="490"/>
      <c r="G12" s="490"/>
      <c r="H12" s="490"/>
      <c r="I12" s="490"/>
      <c r="J12" s="490"/>
      <c r="K12" s="490"/>
      <c r="L12" s="490"/>
      <c r="M12" s="490"/>
      <c r="N12" s="490"/>
      <c r="O12" s="490"/>
      <c r="P12" s="490"/>
      <c r="Q12" s="491"/>
    </row>
    <row r="14" spans="1:17" ht="21.6" customHeight="1">
      <c r="D14" s="51" t="s">
        <v>354</v>
      </c>
      <c r="E14" s="228"/>
      <c r="F14" s="228"/>
      <c r="G14" s="228"/>
      <c r="H14" s="228"/>
      <c r="I14" s="229"/>
      <c r="J14" s="22">
        <v>11.91</v>
      </c>
    </row>
    <row r="15" spans="1:17" ht="21.6" customHeight="1">
      <c r="D15" s="51" t="s">
        <v>355</v>
      </c>
      <c r="E15" s="228"/>
      <c r="F15" s="228"/>
      <c r="G15" s="228"/>
      <c r="H15" s="228"/>
      <c r="I15" s="229"/>
      <c r="J15" s="22">
        <v>11.91</v>
      </c>
    </row>
    <row r="16" spans="1:17" ht="21.6" customHeight="1">
      <c r="D16" s="51" t="s">
        <v>356</v>
      </c>
      <c r="E16" s="228"/>
      <c r="F16" s="228"/>
      <c r="G16" s="228"/>
      <c r="H16" s="228"/>
      <c r="I16" s="229"/>
      <c r="J16" s="22">
        <v>11.65</v>
      </c>
    </row>
    <row r="17" spans="1:17" ht="13.5" thickBot="1"/>
    <row r="18" spans="1:17" ht="24" thickBot="1">
      <c r="A18" s="502" t="s">
        <v>357</v>
      </c>
      <c r="B18" s="503"/>
      <c r="C18" s="503"/>
      <c r="D18" s="503"/>
      <c r="E18" s="503"/>
      <c r="F18" s="503"/>
      <c r="G18" s="503"/>
      <c r="H18" s="503"/>
      <c r="I18" s="503"/>
      <c r="J18" s="503"/>
      <c r="K18" s="503"/>
      <c r="L18" s="503"/>
      <c r="M18" s="503"/>
      <c r="N18" s="503"/>
      <c r="O18" s="503"/>
      <c r="P18" s="503"/>
      <c r="Q18" s="504"/>
    </row>
    <row r="20" spans="1:17" ht="18" customHeight="1">
      <c r="D20" s="51" t="s">
        <v>358</v>
      </c>
      <c r="E20" s="228"/>
      <c r="F20" s="228"/>
      <c r="G20" s="228"/>
      <c r="H20" s="228"/>
      <c r="I20" s="229"/>
      <c r="J20" s="231">
        <f>G7</f>
        <v>7.71</v>
      </c>
    </row>
    <row r="21" spans="1:17" ht="18" customHeight="1">
      <c r="D21" s="51" t="s">
        <v>359</v>
      </c>
      <c r="E21" s="228"/>
      <c r="F21" s="228"/>
      <c r="G21" s="228"/>
      <c r="H21" s="228"/>
      <c r="I21" s="229"/>
      <c r="J21" s="231">
        <f>G10</f>
        <v>13.57</v>
      </c>
    </row>
    <row r="22" spans="1:17" ht="13.5" customHeight="1"/>
    <row r="23" spans="1:17" ht="24" hidden="1" thickBot="1">
      <c r="A23" s="502" t="s">
        <v>360</v>
      </c>
      <c r="B23" s="503"/>
      <c r="C23" s="503"/>
      <c r="D23" s="503"/>
      <c r="E23" s="503"/>
      <c r="F23" s="503"/>
      <c r="G23" s="503"/>
      <c r="H23" s="503"/>
      <c r="I23" s="503"/>
      <c r="J23" s="503"/>
      <c r="K23" s="503"/>
      <c r="L23" s="503"/>
      <c r="M23" s="503"/>
      <c r="N23" s="503"/>
      <c r="O23" s="503"/>
      <c r="P23" s="503"/>
      <c r="Q23" s="504"/>
    </row>
    <row r="24" spans="1:17" hidden="1"/>
    <row r="25" spans="1:17" ht="15.75" hidden="1" customHeight="1">
      <c r="D25" s="492" t="s">
        <v>361</v>
      </c>
      <c r="E25" s="492"/>
      <c r="F25" s="492"/>
      <c r="G25" s="492"/>
      <c r="H25" s="492"/>
      <c r="I25" s="492"/>
      <c r="J25" s="492"/>
      <c r="K25" s="492"/>
      <c r="L25" s="492"/>
      <c r="M25" s="492"/>
      <c r="N25" s="492"/>
      <c r="O25" s="492"/>
      <c r="P25" s="492"/>
      <c r="Q25" s="492"/>
    </row>
    <row r="26" spans="1:17" ht="15.75" hidden="1" customHeight="1">
      <c r="D26" s="492" t="s">
        <v>362</v>
      </c>
      <c r="E26" s="492"/>
      <c r="F26" s="492"/>
      <c r="G26" s="492"/>
      <c r="H26" s="492"/>
      <c r="I26" s="492"/>
      <c r="J26" s="492"/>
      <c r="K26" s="492"/>
      <c r="L26" s="492"/>
      <c r="M26" s="492"/>
      <c r="N26" s="492"/>
      <c r="O26" s="492"/>
      <c r="P26" s="492"/>
      <c r="Q26" s="492"/>
    </row>
    <row r="27" spans="1:17" ht="15.75" hidden="1" customHeight="1">
      <c r="D27" s="230" t="s">
        <v>363</v>
      </c>
      <c r="E27" s="230"/>
      <c r="F27" s="230"/>
      <c r="G27" s="230"/>
      <c r="H27" s="230"/>
      <c r="I27" s="230"/>
      <c r="J27" s="230"/>
      <c r="K27" s="230"/>
      <c r="L27" s="230"/>
      <c r="M27" s="230"/>
      <c r="N27" s="230"/>
      <c r="O27" s="230"/>
      <c r="P27" s="230"/>
      <c r="Q27" s="230"/>
    </row>
    <row r="28" spans="1:17" ht="15.75" hidden="1" customHeight="1">
      <c r="D28" s="230" t="s">
        <v>364</v>
      </c>
      <c r="E28" s="230"/>
      <c r="F28" s="230"/>
      <c r="G28" s="230"/>
      <c r="H28" s="230"/>
      <c r="I28" s="230"/>
      <c r="J28" s="230"/>
      <c r="K28" s="230"/>
      <c r="L28" s="230"/>
      <c r="M28" s="230"/>
      <c r="N28" s="230"/>
      <c r="O28" s="230"/>
      <c r="P28" s="230"/>
      <c r="Q28" s="230"/>
    </row>
    <row r="29" spans="1:17" ht="15.75" hidden="1" customHeight="1">
      <c r="D29" s="492" t="s">
        <v>365</v>
      </c>
      <c r="E29" s="492"/>
      <c r="F29" s="492"/>
      <c r="G29" s="492"/>
      <c r="H29" s="492"/>
      <c r="I29" s="492"/>
      <c r="J29" s="492"/>
      <c r="K29" s="492"/>
      <c r="L29" s="492"/>
      <c r="M29" s="492"/>
      <c r="N29" s="492"/>
      <c r="O29" s="492"/>
      <c r="P29" s="492"/>
      <c r="Q29" s="492"/>
    </row>
    <row r="30" spans="1:17">
      <c r="D30" s="492"/>
      <c r="E30" s="492"/>
      <c r="F30" s="492"/>
      <c r="G30" s="492"/>
      <c r="H30" s="492"/>
      <c r="I30" s="492"/>
      <c r="J30" s="492"/>
      <c r="K30" s="492"/>
      <c r="L30" s="492"/>
      <c r="M30" s="492"/>
      <c r="N30" s="492"/>
      <c r="O30" s="492"/>
      <c r="P30" s="492"/>
      <c r="Q30" s="492"/>
    </row>
    <row r="31" spans="1:17">
      <c r="D31" s="492"/>
      <c r="E31" s="492"/>
      <c r="F31" s="492"/>
      <c r="G31" s="492"/>
      <c r="H31" s="492"/>
      <c r="I31" s="492"/>
      <c r="J31" s="492"/>
      <c r="K31" s="492"/>
      <c r="L31" s="492"/>
      <c r="M31" s="492"/>
      <c r="N31" s="492"/>
      <c r="O31" s="492"/>
      <c r="P31" s="492"/>
      <c r="Q31" s="492"/>
    </row>
  </sheetData>
  <mergeCells count="13">
    <mergeCell ref="D31:Q31"/>
    <mergeCell ref="A18:Q18"/>
    <mergeCell ref="A23:Q23"/>
    <mergeCell ref="D25:Q25"/>
    <mergeCell ref="D26:Q26"/>
    <mergeCell ref="A6:Q6"/>
    <mergeCell ref="A12:Q12"/>
    <mergeCell ref="D29:Q29"/>
    <mergeCell ref="D30:Q30"/>
    <mergeCell ref="A1:Q1"/>
    <mergeCell ref="A2:Q2"/>
    <mergeCell ref="A3:D3"/>
    <mergeCell ref="G3:Q3"/>
  </mergeCells>
  <phoneticPr fontId="27" type="noConversion"/>
  <printOptions horizontalCentered="1"/>
  <pageMargins left="0.25" right="0.25" top="0.7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dimension ref="A1:Q101"/>
  <sheetViews>
    <sheetView workbookViewId="0">
      <pane xSplit="6" ySplit="5" topLeftCell="G6" activePane="bottomRight" state="frozen"/>
      <selection activeCell="A5" sqref="A5"/>
      <selection pane="topRight" activeCell="A5" sqref="A5"/>
      <selection pane="bottomLeft" activeCell="A5" sqref="A5"/>
      <selection pane="bottomRight" activeCell="A65" sqref="A65"/>
    </sheetView>
  </sheetViews>
  <sheetFormatPr defaultRowHeight="12.75"/>
  <cols>
    <col min="1" max="1" width="6.85546875" bestFit="1" customWidth="1"/>
    <col min="2" max="2" width="7.140625" customWidth="1"/>
    <col min="3" max="3" width="8.7109375" customWidth="1"/>
    <col min="4" max="4" width="39.5703125" bestFit="1" customWidth="1"/>
    <col min="5" max="6" width="0" hidden="1" customWidth="1"/>
    <col min="7" max="17" width="8" customWidth="1"/>
  </cols>
  <sheetData>
    <row r="1" spans="1:17" ht="20.25">
      <c r="A1" s="493" t="s">
        <v>134</v>
      </c>
      <c r="B1" s="494"/>
      <c r="C1" s="494"/>
      <c r="D1" s="494"/>
      <c r="E1" s="494"/>
      <c r="F1" s="494"/>
      <c r="G1" s="494"/>
      <c r="H1" s="494"/>
      <c r="I1" s="494"/>
      <c r="J1" s="494"/>
      <c r="K1" s="494"/>
      <c r="L1" s="494"/>
      <c r="M1" s="494"/>
      <c r="N1" s="494"/>
      <c r="O1" s="494"/>
      <c r="P1" s="494"/>
      <c r="Q1" s="495"/>
    </row>
    <row r="2" spans="1:17" ht="21" thickBot="1">
      <c r="A2" s="496" t="s">
        <v>443</v>
      </c>
      <c r="B2" s="497"/>
      <c r="C2" s="497"/>
      <c r="D2" s="497"/>
      <c r="E2" s="497"/>
      <c r="F2" s="497"/>
      <c r="G2" s="497"/>
      <c r="H2" s="497"/>
      <c r="I2" s="497"/>
      <c r="J2" s="497"/>
      <c r="K2" s="497"/>
      <c r="L2" s="497"/>
      <c r="M2" s="497"/>
      <c r="N2" s="497"/>
      <c r="O2" s="497"/>
      <c r="P2" s="497"/>
      <c r="Q2" s="498"/>
    </row>
    <row r="3" spans="1:17" ht="16.5" thickBot="1">
      <c r="A3" s="499" t="s">
        <v>139</v>
      </c>
      <c r="B3" s="500"/>
      <c r="C3" s="500"/>
      <c r="D3" s="501"/>
      <c r="E3" s="125"/>
      <c r="F3" s="126"/>
      <c r="G3" s="499" t="s">
        <v>140</v>
      </c>
      <c r="H3" s="500"/>
      <c r="I3" s="500"/>
      <c r="J3" s="500"/>
      <c r="K3" s="500"/>
      <c r="L3" s="500"/>
      <c r="M3" s="500"/>
      <c r="N3" s="500"/>
      <c r="O3" s="500"/>
      <c r="P3" s="500"/>
      <c r="Q3" s="501"/>
    </row>
    <row r="4" spans="1:17" ht="13.5" hidden="1" thickBot="1">
      <c r="A4" s="126"/>
      <c r="B4" s="125"/>
      <c r="C4" s="149"/>
      <c r="D4" s="126"/>
      <c r="E4" s="125"/>
      <c r="F4" s="126"/>
      <c r="G4" s="126">
        <v>0</v>
      </c>
      <c r="H4" s="126">
        <v>1</v>
      </c>
      <c r="I4" s="126">
        <v>2</v>
      </c>
      <c r="J4" s="126">
        <v>3</v>
      </c>
      <c r="K4" s="126">
        <v>4</v>
      </c>
      <c r="L4" s="126">
        <v>5</v>
      </c>
      <c r="M4" s="126">
        <v>6</v>
      </c>
      <c r="N4" s="126">
        <v>7</v>
      </c>
      <c r="O4" s="126">
        <v>8</v>
      </c>
      <c r="P4" s="126">
        <v>9</v>
      </c>
      <c r="Q4" s="126">
        <v>10</v>
      </c>
    </row>
    <row r="5" spans="1:17" ht="39.200000000000003" customHeight="1" thickBot="1">
      <c r="A5" s="150" t="s">
        <v>141</v>
      </c>
      <c r="B5" s="153" t="s">
        <v>117</v>
      </c>
      <c r="C5" s="152" t="s">
        <v>142</v>
      </c>
      <c r="D5" s="153" t="s">
        <v>143</v>
      </c>
      <c r="E5" s="154" t="s">
        <v>144</v>
      </c>
      <c r="F5" s="155" t="s">
        <v>145</v>
      </c>
      <c r="G5" s="156" t="s">
        <v>146</v>
      </c>
      <c r="H5" s="157">
        <v>1</v>
      </c>
      <c r="I5" s="157">
        <v>2</v>
      </c>
      <c r="J5" s="157">
        <v>3</v>
      </c>
      <c r="K5" s="157">
        <v>4</v>
      </c>
      <c r="L5" s="157">
        <v>5</v>
      </c>
      <c r="M5" s="157">
        <v>6</v>
      </c>
      <c r="N5" s="157">
        <v>7</v>
      </c>
      <c r="O5" s="157">
        <v>10</v>
      </c>
      <c r="P5" s="157">
        <v>15</v>
      </c>
      <c r="Q5" s="158">
        <v>20</v>
      </c>
    </row>
    <row r="6" spans="1:17">
      <c r="A6" s="124" t="s">
        <v>148</v>
      </c>
      <c r="B6" s="304">
        <v>10</v>
      </c>
      <c r="C6" s="95">
        <v>7784</v>
      </c>
      <c r="D6" s="96" t="s">
        <v>248</v>
      </c>
      <c r="E6" s="97">
        <v>22</v>
      </c>
      <c r="F6" s="98" t="s">
        <v>233</v>
      </c>
      <c r="G6" s="308">
        <f t="shared" ref="G6:Q14" si="0">VLOOKUP($B6,SalaryTable,G$4+2,FALSE)</f>
        <v>7.25</v>
      </c>
      <c r="H6" s="226">
        <f t="shared" si="0"/>
        <v>7.32</v>
      </c>
      <c r="I6" s="226">
        <f t="shared" si="0"/>
        <v>7.39</v>
      </c>
      <c r="J6" s="226">
        <f t="shared" si="0"/>
        <v>7.46</v>
      </c>
      <c r="K6" s="226">
        <f t="shared" si="0"/>
        <v>7.53</v>
      </c>
      <c r="L6" s="226">
        <f t="shared" si="0"/>
        <v>7.91</v>
      </c>
      <c r="M6" s="226">
        <f t="shared" si="0"/>
        <v>7.99</v>
      </c>
      <c r="N6" s="226">
        <f t="shared" si="0"/>
        <v>8.07</v>
      </c>
      <c r="O6" s="226">
        <f t="shared" si="0"/>
        <v>8.4700000000000006</v>
      </c>
      <c r="P6" s="226">
        <f t="shared" si="0"/>
        <v>8.89</v>
      </c>
      <c r="Q6" s="227">
        <f t="shared" si="0"/>
        <v>9.33</v>
      </c>
    </row>
    <row r="7" spans="1:17">
      <c r="A7" s="123" t="s">
        <v>150</v>
      </c>
      <c r="B7" s="305">
        <v>10</v>
      </c>
      <c r="C7" s="99">
        <v>7789</v>
      </c>
      <c r="D7" s="100" t="s">
        <v>249</v>
      </c>
      <c r="E7" s="101">
        <v>22</v>
      </c>
      <c r="F7" s="102" t="s">
        <v>250</v>
      </c>
      <c r="G7" s="103">
        <f t="shared" si="0"/>
        <v>7.25</v>
      </c>
      <c r="H7" s="104">
        <f t="shared" si="0"/>
        <v>7.32</v>
      </c>
      <c r="I7" s="104">
        <f t="shared" si="0"/>
        <v>7.39</v>
      </c>
      <c r="J7" s="104">
        <f t="shared" si="0"/>
        <v>7.46</v>
      </c>
      <c r="K7" s="104">
        <f t="shared" si="0"/>
        <v>7.53</v>
      </c>
      <c r="L7" s="104">
        <f t="shared" si="0"/>
        <v>7.91</v>
      </c>
      <c r="M7" s="104">
        <f t="shared" si="0"/>
        <v>7.99</v>
      </c>
      <c r="N7" s="104">
        <f t="shared" si="0"/>
        <v>8.07</v>
      </c>
      <c r="O7" s="104">
        <f t="shared" si="0"/>
        <v>8.4700000000000006</v>
      </c>
      <c r="P7" s="104">
        <f t="shared" si="0"/>
        <v>8.89</v>
      </c>
      <c r="Q7" s="105">
        <f t="shared" si="0"/>
        <v>9.33</v>
      </c>
    </row>
    <row r="8" spans="1:17">
      <c r="A8" s="123" t="s">
        <v>152</v>
      </c>
      <c r="B8" s="305">
        <v>13</v>
      </c>
      <c r="C8" s="99">
        <v>7213</v>
      </c>
      <c r="D8" s="100" t="s">
        <v>154</v>
      </c>
      <c r="E8" s="101">
        <v>13</v>
      </c>
      <c r="F8" s="102" t="s">
        <v>155</v>
      </c>
      <c r="G8" s="103">
        <f t="shared" si="0"/>
        <v>7.71</v>
      </c>
      <c r="H8" s="104">
        <f t="shared" si="0"/>
        <v>7.78</v>
      </c>
      <c r="I8" s="104">
        <f t="shared" si="0"/>
        <v>7.86</v>
      </c>
      <c r="J8" s="104">
        <f t="shared" si="0"/>
        <v>7.94</v>
      </c>
      <c r="K8" s="104">
        <f t="shared" si="0"/>
        <v>8.01</v>
      </c>
      <c r="L8" s="104">
        <f t="shared" si="0"/>
        <v>8.4</v>
      </c>
      <c r="M8" s="104">
        <f t="shared" si="0"/>
        <v>8.5</v>
      </c>
      <c r="N8" s="104">
        <f t="shared" si="0"/>
        <v>8.59</v>
      </c>
      <c r="O8" s="104">
        <f t="shared" si="0"/>
        <v>9.02</v>
      </c>
      <c r="P8" s="104">
        <f t="shared" si="0"/>
        <v>9.4499999999999993</v>
      </c>
      <c r="Q8" s="105">
        <f t="shared" si="0"/>
        <v>9.93</v>
      </c>
    </row>
    <row r="9" spans="1:17">
      <c r="A9" s="123" t="s">
        <v>155</v>
      </c>
      <c r="B9" s="305">
        <v>13</v>
      </c>
      <c r="C9" s="99">
        <v>7312</v>
      </c>
      <c r="D9" s="100" t="s">
        <v>174</v>
      </c>
      <c r="E9" s="101">
        <v>17</v>
      </c>
      <c r="F9" s="102" t="s">
        <v>163</v>
      </c>
      <c r="G9" s="103">
        <f t="shared" si="0"/>
        <v>7.71</v>
      </c>
      <c r="H9" s="104">
        <f t="shared" si="0"/>
        <v>7.78</v>
      </c>
      <c r="I9" s="104">
        <f t="shared" si="0"/>
        <v>7.86</v>
      </c>
      <c r="J9" s="104">
        <f t="shared" si="0"/>
        <v>7.94</v>
      </c>
      <c r="K9" s="104">
        <f t="shared" si="0"/>
        <v>8.01</v>
      </c>
      <c r="L9" s="104">
        <f t="shared" si="0"/>
        <v>8.4</v>
      </c>
      <c r="M9" s="104">
        <f t="shared" si="0"/>
        <v>8.5</v>
      </c>
      <c r="N9" s="104">
        <f t="shared" si="0"/>
        <v>8.59</v>
      </c>
      <c r="O9" s="104">
        <f t="shared" si="0"/>
        <v>9.02</v>
      </c>
      <c r="P9" s="104">
        <f t="shared" si="0"/>
        <v>9.4499999999999993</v>
      </c>
      <c r="Q9" s="105">
        <f t="shared" si="0"/>
        <v>9.93</v>
      </c>
    </row>
    <row r="10" spans="1:17">
      <c r="A10" s="123" t="s">
        <v>156</v>
      </c>
      <c r="B10" s="305">
        <v>13</v>
      </c>
      <c r="C10" s="99">
        <v>7942</v>
      </c>
      <c r="D10" s="100" t="s">
        <v>261</v>
      </c>
      <c r="E10" s="101">
        <v>26</v>
      </c>
      <c r="F10" s="102" t="s">
        <v>257</v>
      </c>
      <c r="G10" s="103">
        <f t="shared" si="0"/>
        <v>7.71</v>
      </c>
      <c r="H10" s="104">
        <f t="shared" si="0"/>
        <v>7.78</v>
      </c>
      <c r="I10" s="104">
        <f t="shared" si="0"/>
        <v>7.86</v>
      </c>
      <c r="J10" s="104">
        <f t="shared" si="0"/>
        <v>7.94</v>
      </c>
      <c r="K10" s="104">
        <f t="shared" si="0"/>
        <v>8.01</v>
      </c>
      <c r="L10" s="104">
        <f t="shared" si="0"/>
        <v>8.4</v>
      </c>
      <c r="M10" s="104">
        <f t="shared" si="0"/>
        <v>8.5</v>
      </c>
      <c r="N10" s="104">
        <f t="shared" si="0"/>
        <v>8.59</v>
      </c>
      <c r="O10" s="104">
        <f t="shared" si="0"/>
        <v>9.02</v>
      </c>
      <c r="P10" s="104">
        <f t="shared" si="0"/>
        <v>9.4499999999999993</v>
      </c>
      <c r="Q10" s="105">
        <f t="shared" si="0"/>
        <v>9.93</v>
      </c>
    </row>
    <row r="11" spans="1:17">
      <c r="A11" s="123" t="s">
        <v>159</v>
      </c>
      <c r="B11" s="305">
        <v>13</v>
      </c>
      <c r="C11" s="99">
        <v>7943</v>
      </c>
      <c r="D11" s="100" t="s">
        <v>262</v>
      </c>
      <c r="E11" s="101">
        <v>27</v>
      </c>
      <c r="F11" s="102" t="s">
        <v>200</v>
      </c>
      <c r="G11" s="103">
        <f t="shared" si="0"/>
        <v>7.71</v>
      </c>
      <c r="H11" s="104">
        <f t="shared" si="0"/>
        <v>7.78</v>
      </c>
      <c r="I11" s="104">
        <f t="shared" si="0"/>
        <v>7.86</v>
      </c>
      <c r="J11" s="104">
        <f t="shared" si="0"/>
        <v>7.94</v>
      </c>
      <c r="K11" s="104">
        <f t="shared" si="0"/>
        <v>8.01</v>
      </c>
      <c r="L11" s="104">
        <f t="shared" si="0"/>
        <v>8.4</v>
      </c>
      <c r="M11" s="104">
        <f t="shared" si="0"/>
        <v>8.5</v>
      </c>
      <c r="N11" s="104">
        <f t="shared" si="0"/>
        <v>8.59</v>
      </c>
      <c r="O11" s="104">
        <f t="shared" si="0"/>
        <v>9.02</v>
      </c>
      <c r="P11" s="104">
        <f t="shared" si="0"/>
        <v>9.4499999999999993</v>
      </c>
      <c r="Q11" s="105">
        <f t="shared" si="0"/>
        <v>9.93</v>
      </c>
    </row>
    <row r="12" spans="1:17">
      <c r="A12" s="123" t="s">
        <v>162</v>
      </c>
      <c r="B12" s="305">
        <v>15</v>
      </c>
      <c r="C12" s="99">
        <v>7313</v>
      </c>
      <c r="D12" s="100" t="s">
        <v>175</v>
      </c>
      <c r="E12" s="101">
        <v>17</v>
      </c>
      <c r="F12" s="102" t="s">
        <v>166</v>
      </c>
      <c r="G12" s="103">
        <f t="shared" si="0"/>
        <v>8.27</v>
      </c>
      <c r="H12" s="104">
        <f t="shared" si="0"/>
        <v>8.35</v>
      </c>
      <c r="I12" s="104">
        <f t="shared" si="0"/>
        <v>8.43</v>
      </c>
      <c r="J12" s="104">
        <f t="shared" si="0"/>
        <v>8.5299999999999994</v>
      </c>
      <c r="K12" s="104">
        <f t="shared" si="0"/>
        <v>8.6199999999999992</v>
      </c>
      <c r="L12" s="104">
        <f t="shared" si="0"/>
        <v>9.0500000000000007</v>
      </c>
      <c r="M12" s="104">
        <f t="shared" si="0"/>
        <v>9.14</v>
      </c>
      <c r="N12" s="104">
        <f t="shared" si="0"/>
        <v>9.2200000000000006</v>
      </c>
      <c r="O12" s="104">
        <f t="shared" si="0"/>
        <v>9.68</v>
      </c>
      <c r="P12" s="104">
        <f t="shared" si="0"/>
        <v>10.16</v>
      </c>
      <c r="Q12" s="105">
        <f t="shared" si="0"/>
        <v>10.68</v>
      </c>
    </row>
    <row r="13" spans="1:17">
      <c r="A13" s="123" t="s">
        <v>168</v>
      </c>
      <c r="B13" s="305">
        <v>15</v>
      </c>
      <c r="C13" s="99">
        <v>7783</v>
      </c>
      <c r="D13" s="100" t="s">
        <v>247</v>
      </c>
      <c r="E13" s="101">
        <v>22</v>
      </c>
      <c r="F13" s="102" t="s">
        <v>207</v>
      </c>
      <c r="G13" s="103">
        <f t="shared" si="0"/>
        <v>8.27</v>
      </c>
      <c r="H13" s="104">
        <f t="shared" si="0"/>
        <v>8.35</v>
      </c>
      <c r="I13" s="104">
        <f t="shared" si="0"/>
        <v>8.43</v>
      </c>
      <c r="J13" s="104">
        <f t="shared" si="0"/>
        <v>8.5299999999999994</v>
      </c>
      <c r="K13" s="104">
        <f t="shared" si="0"/>
        <v>8.6199999999999992</v>
      </c>
      <c r="L13" s="104">
        <f t="shared" si="0"/>
        <v>9.0500000000000007</v>
      </c>
      <c r="M13" s="104">
        <f t="shared" si="0"/>
        <v>9.14</v>
      </c>
      <c r="N13" s="104">
        <f t="shared" si="0"/>
        <v>9.2200000000000006</v>
      </c>
      <c r="O13" s="104">
        <f t="shared" si="0"/>
        <v>9.68</v>
      </c>
      <c r="P13" s="104">
        <f t="shared" si="0"/>
        <v>10.16</v>
      </c>
      <c r="Q13" s="105">
        <f t="shared" si="0"/>
        <v>10.68</v>
      </c>
    </row>
    <row r="14" spans="1:17">
      <c r="A14" s="123" t="s">
        <v>171</v>
      </c>
      <c r="B14" s="305">
        <v>16</v>
      </c>
      <c r="C14" s="99">
        <v>7776</v>
      </c>
      <c r="D14" s="100" t="s">
        <v>238</v>
      </c>
      <c r="E14" s="101">
        <v>21</v>
      </c>
      <c r="F14" s="102" t="s">
        <v>214</v>
      </c>
      <c r="G14" s="103">
        <f t="shared" si="0"/>
        <v>8.69</v>
      </c>
      <c r="H14" s="104">
        <f t="shared" si="0"/>
        <v>8.77</v>
      </c>
      <c r="I14" s="104">
        <f t="shared" si="0"/>
        <v>8.85</v>
      </c>
      <c r="J14" s="104">
        <f t="shared" si="0"/>
        <v>8.94</v>
      </c>
      <c r="K14" s="104">
        <f t="shared" si="0"/>
        <v>9.0299999999999994</v>
      </c>
      <c r="L14" s="104">
        <f t="shared" si="0"/>
        <v>9.4600000000000009</v>
      </c>
      <c r="M14" s="104">
        <f t="shared" si="0"/>
        <v>9.57</v>
      </c>
      <c r="N14" s="104">
        <f t="shared" si="0"/>
        <v>9.67</v>
      </c>
      <c r="O14" s="104">
        <f t="shared" si="0"/>
        <v>10.15</v>
      </c>
      <c r="P14" s="104">
        <f t="shared" si="0"/>
        <v>10.66</v>
      </c>
      <c r="Q14" s="105">
        <f t="shared" si="0"/>
        <v>11.18</v>
      </c>
    </row>
    <row r="15" spans="1:17">
      <c r="A15" s="123" t="s">
        <v>160</v>
      </c>
      <c r="B15" s="305">
        <v>17</v>
      </c>
      <c r="C15" s="99">
        <v>7233</v>
      </c>
      <c r="D15" s="100" t="s">
        <v>161</v>
      </c>
      <c r="E15" s="101">
        <v>15</v>
      </c>
      <c r="F15" s="102" t="s">
        <v>162</v>
      </c>
      <c r="G15" s="103">
        <f t="shared" ref="G15:Q24" si="1">VLOOKUP($B15,SalaryTable,G$4+2,FALSE)</f>
        <v>9.15</v>
      </c>
      <c r="H15" s="104">
        <f t="shared" si="1"/>
        <v>9.23</v>
      </c>
      <c r="I15" s="104">
        <f t="shared" si="1"/>
        <v>9.32</v>
      </c>
      <c r="J15" s="104">
        <f t="shared" si="1"/>
        <v>9.41</v>
      </c>
      <c r="K15" s="104">
        <f t="shared" si="1"/>
        <v>9.5</v>
      </c>
      <c r="L15" s="104">
        <f t="shared" si="1"/>
        <v>10</v>
      </c>
      <c r="M15" s="104">
        <f t="shared" si="1"/>
        <v>10.09</v>
      </c>
      <c r="N15" s="104">
        <f t="shared" si="1"/>
        <v>10.199999999999999</v>
      </c>
      <c r="O15" s="104">
        <f t="shared" si="1"/>
        <v>10.72</v>
      </c>
      <c r="P15" s="104">
        <f t="shared" si="1"/>
        <v>11.25</v>
      </c>
      <c r="Q15" s="105">
        <f t="shared" si="1"/>
        <v>11.81</v>
      </c>
    </row>
    <row r="16" spans="1:17">
      <c r="A16" s="123" t="s">
        <v>163</v>
      </c>
      <c r="B16" s="305">
        <v>17</v>
      </c>
      <c r="C16" s="99">
        <v>7234</v>
      </c>
      <c r="D16" s="100" t="s">
        <v>164</v>
      </c>
      <c r="E16" s="101">
        <v>15</v>
      </c>
      <c r="F16" s="102" t="s">
        <v>165</v>
      </c>
      <c r="G16" s="103">
        <f t="shared" si="1"/>
        <v>9.15</v>
      </c>
      <c r="H16" s="104">
        <f t="shared" si="1"/>
        <v>9.23</v>
      </c>
      <c r="I16" s="104">
        <f t="shared" si="1"/>
        <v>9.32</v>
      </c>
      <c r="J16" s="104">
        <f t="shared" si="1"/>
        <v>9.41</v>
      </c>
      <c r="K16" s="104">
        <f t="shared" si="1"/>
        <v>9.5</v>
      </c>
      <c r="L16" s="104">
        <f t="shared" si="1"/>
        <v>10</v>
      </c>
      <c r="M16" s="104">
        <f t="shared" si="1"/>
        <v>10.09</v>
      </c>
      <c r="N16" s="104">
        <f t="shared" si="1"/>
        <v>10.199999999999999</v>
      </c>
      <c r="O16" s="104">
        <f t="shared" si="1"/>
        <v>10.72</v>
      </c>
      <c r="P16" s="104">
        <f t="shared" si="1"/>
        <v>11.25</v>
      </c>
      <c r="Q16" s="105">
        <f t="shared" si="1"/>
        <v>11.81</v>
      </c>
    </row>
    <row r="17" spans="1:17">
      <c r="A17" s="123" t="s">
        <v>166</v>
      </c>
      <c r="B17" s="305">
        <v>17</v>
      </c>
      <c r="C17" s="99">
        <v>7241</v>
      </c>
      <c r="D17" s="100" t="s">
        <v>167</v>
      </c>
      <c r="E17" s="101">
        <v>15</v>
      </c>
      <c r="F17" s="102" t="s">
        <v>168</v>
      </c>
      <c r="G17" s="103">
        <f t="shared" si="1"/>
        <v>9.15</v>
      </c>
      <c r="H17" s="104">
        <f t="shared" si="1"/>
        <v>9.23</v>
      </c>
      <c r="I17" s="104">
        <f t="shared" si="1"/>
        <v>9.32</v>
      </c>
      <c r="J17" s="104">
        <f t="shared" si="1"/>
        <v>9.41</v>
      </c>
      <c r="K17" s="104">
        <f t="shared" si="1"/>
        <v>9.5</v>
      </c>
      <c r="L17" s="104">
        <f t="shared" si="1"/>
        <v>10</v>
      </c>
      <c r="M17" s="104">
        <f t="shared" si="1"/>
        <v>10.09</v>
      </c>
      <c r="N17" s="104">
        <f t="shared" si="1"/>
        <v>10.199999999999999</v>
      </c>
      <c r="O17" s="104">
        <f t="shared" si="1"/>
        <v>10.72</v>
      </c>
      <c r="P17" s="104">
        <f t="shared" si="1"/>
        <v>11.25</v>
      </c>
      <c r="Q17" s="105">
        <f t="shared" si="1"/>
        <v>11.81</v>
      </c>
    </row>
    <row r="18" spans="1:17">
      <c r="A18" s="123" t="s">
        <v>176</v>
      </c>
      <c r="B18" s="305">
        <v>17</v>
      </c>
      <c r="C18" s="99">
        <v>7320</v>
      </c>
      <c r="D18" s="100" t="s">
        <v>181</v>
      </c>
      <c r="E18" s="101">
        <v>18</v>
      </c>
      <c r="F18" s="102" t="s">
        <v>177</v>
      </c>
      <c r="G18" s="103">
        <f t="shared" si="1"/>
        <v>9.15</v>
      </c>
      <c r="H18" s="104">
        <f t="shared" si="1"/>
        <v>9.23</v>
      </c>
      <c r="I18" s="104">
        <f t="shared" si="1"/>
        <v>9.32</v>
      </c>
      <c r="J18" s="104">
        <f t="shared" si="1"/>
        <v>9.41</v>
      </c>
      <c r="K18" s="104">
        <f t="shared" si="1"/>
        <v>9.5</v>
      </c>
      <c r="L18" s="104">
        <f t="shared" si="1"/>
        <v>10</v>
      </c>
      <c r="M18" s="104">
        <f t="shared" si="1"/>
        <v>10.09</v>
      </c>
      <c r="N18" s="104">
        <f t="shared" si="1"/>
        <v>10.199999999999999</v>
      </c>
      <c r="O18" s="104">
        <f t="shared" si="1"/>
        <v>10.72</v>
      </c>
      <c r="P18" s="104">
        <f t="shared" si="1"/>
        <v>11.25</v>
      </c>
      <c r="Q18" s="105">
        <f t="shared" si="1"/>
        <v>11.81</v>
      </c>
    </row>
    <row r="19" spans="1:17">
      <c r="A19" s="123" t="s">
        <v>190</v>
      </c>
      <c r="B19" s="305">
        <v>17</v>
      </c>
      <c r="C19" s="99">
        <v>7609</v>
      </c>
      <c r="D19" s="100" t="s">
        <v>231</v>
      </c>
      <c r="E19" s="101">
        <v>21</v>
      </c>
      <c r="F19" s="102">
        <v>7445</v>
      </c>
      <c r="G19" s="103">
        <f t="shared" si="1"/>
        <v>9.15</v>
      </c>
      <c r="H19" s="104">
        <f t="shared" si="1"/>
        <v>9.23</v>
      </c>
      <c r="I19" s="104">
        <f t="shared" si="1"/>
        <v>9.32</v>
      </c>
      <c r="J19" s="104">
        <f t="shared" si="1"/>
        <v>9.41</v>
      </c>
      <c r="K19" s="104">
        <f t="shared" si="1"/>
        <v>9.5</v>
      </c>
      <c r="L19" s="104">
        <f t="shared" si="1"/>
        <v>10</v>
      </c>
      <c r="M19" s="104">
        <f t="shared" si="1"/>
        <v>10.09</v>
      </c>
      <c r="N19" s="104">
        <f t="shared" si="1"/>
        <v>10.199999999999999</v>
      </c>
      <c r="O19" s="104">
        <f t="shared" si="1"/>
        <v>10.72</v>
      </c>
      <c r="P19" s="104">
        <f t="shared" si="1"/>
        <v>11.25</v>
      </c>
      <c r="Q19" s="105">
        <f t="shared" si="1"/>
        <v>11.81</v>
      </c>
    </row>
    <row r="20" spans="1:17">
      <c r="A20" s="123" t="s">
        <v>157</v>
      </c>
      <c r="B20" s="305">
        <v>18</v>
      </c>
      <c r="C20" s="99">
        <v>7232</v>
      </c>
      <c r="D20" s="100" t="s">
        <v>158</v>
      </c>
      <c r="E20" s="101">
        <v>13</v>
      </c>
      <c r="F20" s="102" t="s">
        <v>159</v>
      </c>
      <c r="G20" s="103">
        <f t="shared" si="1"/>
        <v>9.67</v>
      </c>
      <c r="H20" s="104">
        <f t="shared" si="1"/>
        <v>9.7799999999999994</v>
      </c>
      <c r="I20" s="104">
        <f t="shared" si="1"/>
        <v>9.8699999999999992</v>
      </c>
      <c r="J20" s="104">
        <f t="shared" si="1"/>
        <v>9.9700000000000006</v>
      </c>
      <c r="K20" s="104">
        <f t="shared" si="1"/>
        <v>10.06</v>
      </c>
      <c r="L20" s="104">
        <f t="shared" si="1"/>
        <v>10.55</v>
      </c>
      <c r="M20" s="104">
        <f t="shared" si="1"/>
        <v>10.68</v>
      </c>
      <c r="N20" s="104">
        <f t="shared" si="1"/>
        <v>10.79</v>
      </c>
      <c r="O20" s="104">
        <f t="shared" si="1"/>
        <v>11.32</v>
      </c>
      <c r="P20" s="104">
        <f t="shared" si="1"/>
        <v>11.9</v>
      </c>
      <c r="Q20" s="105">
        <f t="shared" si="1"/>
        <v>12.47</v>
      </c>
    </row>
    <row r="21" spans="1:17">
      <c r="A21" s="123" t="s">
        <v>172</v>
      </c>
      <c r="B21" s="305">
        <v>18</v>
      </c>
      <c r="C21" s="99">
        <v>7273</v>
      </c>
      <c r="D21" s="100" t="s">
        <v>173</v>
      </c>
      <c r="E21" s="101">
        <v>17</v>
      </c>
      <c r="F21" s="102" t="s">
        <v>160</v>
      </c>
      <c r="G21" s="103">
        <f t="shared" si="1"/>
        <v>9.67</v>
      </c>
      <c r="H21" s="104">
        <f t="shared" si="1"/>
        <v>9.7799999999999994</v>
      </c>
      <c r="I21" s="104">
        <f t="shared" si="1"/>
        <v>9.8699999999999992</v>
      </c>
      <c r="J21" s="104">
        <f t="shared" si="1"/>
        <v>9.9700000000000006</v>
      </c>
      <c r="K21" s="104">
        <f t="shared" si="1"/>
        <v>10.06</v>
      </c>
      <c r="L21" s="104">
        <f t="shared" si="1"/>
        <v>10.55</v>
      </c>
      <c r="M21" s="104">
        <f t="shared" si="1"/>
        <v>10.68</v>
      </c>
      <c r="N21" s="104">
        <f t="shared" si="1"/>
        <v>10.79</v>
      </c>
      <c r="O21" s="104">
        <f t="shared" si="1"/>
        <v>11.32</v>
      </c>
      <c r="P21" s="104">
        <f t="shared" si="1"/>
        <v>11.9</v>
      </c>
      <c r="Q21" s="105">
        <f t="shared" si="1"/>
        <v>12.47</v>
      </c>
    </row>
    <row r="22" spans="1:17">
      <c r="A22" s="123" t="s">
        <v>177</v>
      </c>
      <c r="B22" s="305">
        <v>18</v>
      </c>
      <c r="C22" s="99">
        <v>7316</v>
      </c>
      <c r="D22" s="100" t="s">
        <v>178</v>
      </c>
      <c r="E22" s="101">
        <v>18</v>
      </c>
      <c r="F22" s="102" t="s">
        <v>157</v>
      </c>
      <c r="G22" s="103">
        <f t="shared" si="1"/>
        <v>9.67</v>
      </c>
      <c r="H22" s="104">
        <f t="shared" si="1"/>
        <v>9.7799999999999994</v>
      </c>
      <c r="I22" s="104">
        <f t="shared" si="1"/>
        <v>9.8699999999999992</v>
      </c>
      <c r="J22" s="104">
        <f t="shared" si="1"/>
        <v>9.9700000000000006</v>
      </c>
      <c r="K22" s="104">
        <f t="shared" si="1"/>
        <v>10.06</v>
      </c>
      <c r="L22" s="104">
        <f t="shared" si="1"/>
        <v>10.55</v>
      </c>
      <c r="M22" s="104">
        <f t="shared" si="1"/>
        <v>10.68</v>
      </c>
      <c r="N22" s="104">
        <f t="shared" si="1"/>
        <v>10.79</v>
      </c>
      <c r="O22" s="104">
        <f t="shared" si="1"/>
        <v>11.32</v>
      </c>
      <c r="P22" s="104">
        <f t="shared" si="1"/>
        <v>11.9</v>
      </c>
      <c r="Q22" s="105">
        <f t="shared" si="1"/>
        <v>12.47</v>
      </c>
    </row>
    <row r="23" spans="1:17">
      <c r="A23" s="123" t="s">
        <v>179</v>
      </c>
      <c r="B23" s="305">
        <v>18</v>
      </c>
      <c r="C23" s="99">
        <v>7318</v>
      </c>
      <c r="D23" s="100" t="s">
        <v>180</v>
      </c>
      <c r="E23" s="101">
        <v>18</v>
      </c>
      <c r="F23" s="102" t="s">
        <v>172</v>
      </c>
      <c r="G23" s="103">
        <f t="shared" si="1"/>
        <v>9.67</v>
      </c>
      <c r="H23" s="104">
        <f t="shared" si="1"/>
        <v>9.7799999999999994</v>
      </c>
      <c r="I23" s="104">
        <f t="shared" si="1"/>
        <v>9.8699999999999992</v>
      </c>
      <c r="J23" s="104">
        <f t="shared" si="1"/>
        <v>9.9700000000000006</v>
      </c>
      <c r="K23" s="104">
        <f t="shared" si="1"/>
        <v>10.06</v>
      </c>
      <c r="L23" s="104">
        <f t="shared" si="1"/>
        <v>10.55</v>
      </c>
      <c r="M23" s="104">
        <f t="shared" si="1"/>
        <v>10.68</v>
      </c>
      <c r="N23" s="104">
        <f t="shared" si="1"/>
        <v>10.79</v>
      </c>
      <c r="O23" s="104">
        <f t="shared" si="1"/>
        <v>11.32</v>
      </c>
      <c r="P23" s="104">
        <f t="shared" si="1"/>
        <v>11.9</v>
      </c>
      <c r="Q23" s="105">
        <f t="shared" si="1"/>
        <v>12.47</v>
      </c>
    </row>
    <row r="24" spans="1:17">
      <c r="A24" s="123" t="s">
        <v>186</v>
      </c>
      <c r="B24" s="305">
        <v>18</v>
      </c>
      <c r="C24" s="99">
        <v>7362</v>
      </c>
      <c r="D24" s="100" t="s">
        <v>195</v>
      </c>
      <c r="E24" s="101">
        <v>19</v>
      </c>
      <c r="F24" s="102" t="s">
        <v>196</v>
      </c>
      <c r="G24" s="103">
        <f t="shared" si="1"/>
        <v>9.67</v>
      </c>
      <c r="H24" s="104">
        <f t="shared" si="1"/>
        <v>9.7799999999999994</v>
      </c>
      <c r="I24" s="104">
        <f t="shared" si="1"/>
        <v>9.8699999999999992</v>
      </c>
      <c r="J24" s="104">
        <f t="shared" si="1"/>
        <v>9.9700000000000006</v>
      </c>
      <c r="K24" s="104">
        <f t="shared" si="1"/>
        <v>10.06</v>
      </c>
      <c r="L24" s="104">
        <f t="shared" si="1"/>
        <v>10.55</v>
      </c>
      <c r="M24" s="104">
        <f t="shared" si="1"/>
        <v>10.68</v>
      </c>
      <c r="N24" s="104">
        <f t="shared" si="1"/>
        <v>10.79</v>
      </c>
      <c r="O24" s="104">
        <f t="shared" si="1"/>
        <v>11.32</v>
      </c>
      <c r="P24" s="104">
        <f t="shared" si="1"/>
        <v>11.9</v>
      </c>
      <c r="Q24" s="105">
        <f t="shared" si="1"/>
        <v>12.47</v>
      </c>
    </row>
    <row r="25" spans="1:17">
      <c r="A25" s="123" t="s">
        <v>188</v>
      </c>
      <c r="B25" s="305">
        <v>18</v>
      </c>
      <c r="C25" s="99">
        <v>7526</v>
      </c>
      <c r="D25" s="100" t="s">
        <v>217</v>
      </c>
      <c r="E25" s="101">
        <v>20</v>
      </c>
      <c r="F25" s="102" t="s">
        <v>218</v>
      </c>
      <c r="G25" s="103">
        <f t="shared" ref="G25:Q34" si="2">VLOOKUP($B25,SalaryTable,G$4+2,FALSE)</f>
        <v>9.67</v>
      </c>
      <c r="H25" s="104">
        <f t="shared" si="2"/>
        <v>9.7799999999999994</v>
      </c>
      <c r="I25" s="104">
        <f t="shared" si="2"/>
        <v>9.8699999999999992</v>
      </c>
      <c r="J25" s="104">
        <f t="shared" si="2"/>
        <v>9.9700000000000006</v>
      </c>
      <c r="K25" s="104">
        <f t="shared" si="2"/>
        <v>10.06</v>
      </c>
      <c r="L25" s="104">
        <f t="shared" si="2"/>
        <v>10.55</v>
      </c>
      <c r="M25" s="104">
        <f t="shared" si="2"/>
        <v>10.68</v>
      </c>
      <c r="N25" s="104">
        <f t="shared" si="2"/>
        <v>10.79</v>
      </c>
      <c r="O25" s="104">
        <f t="shared" si="2"/>
        <v>11.32</v>
      </c>
      <c r="P25" s="104">
        <f t="shared" si="2"/>
        <v>11.9</v>
      </c>
      <c r="Q25" s="105">
        <f t="shared" si="2"/>
        <v>12.47</v>
      </c>
    </row>
    <row r="26" spans="1:17">
      <c r="A26" s="123" t="s">
        <v>392</v>
      </c>
      <c r="B26" s="305">
        <v>18</v>
      </c>
      <c r="C26" s="99">
        <v>7548</v>
      </c>
      <c r="D26" s="100" t="s">
        <v>393</v>
      </c>
      <c r="E26" s="101"/>
      <c r="F26" s="102"/>
      <c r="G26" s="103">
        <f t="shared" si="2"/>
        <v>9.67</v>
      </c>
      <c r="H26" s="104">
        <f t="shared" si="2"/>
        <v>9.7799999999999994</v>
      </c>
      <c r="I26" s="104">
        <f t="shared" si="2"/>
        <v>9.8699999999999992</v>
      </c>
      <c r="J26" s="104">
        <f t="shared" si="2"/>
        <v>9.9700000000000006</v>
      </c>
      <c r="K26" s="104">
        <f t="shared" si="2"/>
        <v>10.06</v>
      </c>
      <c r="L26" s="104">
        <f t="shared" si="2"/>
        <v>10.55</v>
      </c>
      <c r="M26" s="104">
        <f t="shared" si="2"/>
        <v>10.68</v>
      </c>
      <c r="N26" s="104">
        <f t="shared" si="2"/>
        <v>10.79</v>
      </c>
      <c r="O26" s="104">
        <f t="shared" si="2"/>
        <v>11.32</v>
      </c>
      <c r="P26" s="104">
        <f t="shared" si="2"/>
        <v>11.9</v>
      </c>
      <c r="Q26" s="105">
        <f t="shared" si="2"/>
        <v>12.47</v>
      </c>
    </row>
    <row r="27" spans="1:17">
      <c r="A27" s="123" t="s">
        <v>192</v>
      </c>
      <c r="B27" s="305">
        <v>18</v>
      </c>
      <c r="C27" s="99">
        <v>7782</v>
      </c>
      <c r="D27" s="100" t="s">
        <v>246</v>
      </c>
      <c r="E27" s="101">
        <v>22</v>
      </c>
      <c r="F27" s="102">
        <v>8605</v>
      </c>
      <c r="G27" s="103">
        <f t="shared" si="2"/>
        <v>9.67</v>
      </c>
      <c r="H27" s="104">
        <f t="shared" si="2"/>
        <v>9.7799999999999994</v>
      </c>
      <c r="I27" s="104">
        <f t="shared" si="2"/>
        <v>9.8699999999999992</v>
      </c>
      <c r="J27" s="104">
        <f t="shared" si="2"/>
        <v>9.9700000000000006</v>
      </c>
      <c r="K27" s="104">
        <f t="shared" si="2"/>
        <v>10.06</v>
      </c>
      <c r="L27" s="104">
        <f t="shared" si="2"/>
        <v>10.55</v>
      </c>
      <c r="M27" s="104">
        <f t="shared" si="2"/>
        <v>10.68</v>
      </c>
      <c r="N27" s="104">
        <f t="shared" si="2"/>
        <v>10.79</v>
      </c>
      <c r="O27" s="104">
        <f t="shared" si="2"/>
        <v>11.32</v>
      </c>
      <c r="P27" s="104">
        <f t="shared" si="2"/>
        <v>11.9</v>
      </c>
      <c r="Q27" s="105">
        <f t="shared" si="2"/>
        <v>12.47</v>
      </c>
    </row>
    <row r="28" spans="1:17">
      <c r="A28" s="123" t="s">
        <v>386</v>
      </c>
      <c r="B28" s="305">
        <v>18</v>
      </c>
      <c r="C28" s="99">
        <v>7908</v>
      </c>
      <c r="D28" s="100" t="s">
        <v>394</v>
      </c>
      <c r="E28" s="101"/>
      <c r="F28" s="102"/>
      <c r="G28" s="103">
        <f t="shared" si="2"/>
        <v>9.67</v>
      </c>
      <c r="H28" s="104">
        <f t="shared" si="2"/>
        <v>9.7799999999999994</v>
      </c>
      <c r="I28" s="104">
        <f t="shared" si="2"/>
        <v>9.8699999999999992</v>
      </c>
      <c r="J28" s="104">
        <f t="shared" si="2"/>
        <v>9.9700000000000006</v>
      </c>
      <c r="K28" s="104">
        <f t="shared" si="2"/>
        <v>10.06</v>
      </c>
      <c r="L28" s="104">
        <f t="shared" si="2"/>
        <v>10.55</v>
      </c>
      <c r="M28" s="104">
        <f t="shared" si="2"/>
        <v>10.68</v>
      </c>
      <c r="N28" s="104">
        <f t="shared" si="2"/>
        <v>10.79</v>
      </c>
      <c r="O28" s="104">
        <f t="shared" si="2"/>
        <v>11.32</v>
      </c>
      <c r="P28" s="104">
        <f t="shared" si="2"/>
        <v>11.9</v>
      </c>
      <c r="Q28" s="105">
        <f t="shared" si="2"/>
        <v>12.47</v>
      </c>
    </row>
    <row r="29" spans="1:17">
      <c r="A29" s="123" t="s">
        <v>193</v>
      </c>
      <c r="B29" s="305">
        <v>19</v>
      </c>
      <c r="C29" s="99">
        <v>7334</v>
      </c>
      <c r="D29" s="100" t="s">
        <v>194</v>
      </c>
      <c r="E29" s="101">
        <v>19</v>
      </c>
      <c r="F29" s="102" t="s">
        <v>193</v>
      </c>
      <c r="G29" s="103">
        <f t="shared" si="2"/>
        <v>10.220000000000001</v>
      </c>
      <c r="H29" s="104">
        <f t="shared" si="2"/>
        <v>10.31</v>
      </c>
      <c r="I29" s="104">
        <f t="shared" si="2"/>
        <v>10.41</v>
      </c>
      <c r="J29" s="104">
        <f t="shared" si="2"/>
        <v>10.51</v>
      </c>
      <c r="K29" s="104">
        <f t="shared" si="2"/>
        <v>10.63</v>
      </c>
      <c r="L29" s="104">
        <f t="shared" si="2"/>
        <v>11.16</v>
      </c>
      <c r="M29" s="104">
        <f t="shared" si="2"/>
        <v>11.28</v>
      </c>
      <c r="N29" s="104">
        <f t="shared" si="2"/>
        <v>11.38</v>
      </c>
      <c r="O29" s="104">
        <f t="shared" si="2"/>
        <v>11.96</v>
      </c>
      <c r="P29" s="104">
        <f t="shared" si="2"/>
        <v>12.55</v>
      </c>
      <c r="Q29" s="105">
        <f t="shared" si="2"/>
        <v>13.18</v>
      </c>
    </row>
    <row r="30" spans="1:17">
      <c r="A30" s="123">
        <v>7634</v>
      </c>
      <c r="B30" s="305">
        <v>19</v>
      </c>
      <c r="C30" s="99">
        <v>7634</v>
      </c>
      <c r="D30" s="100" t="s">
        <v>232</v>
      </c>
      <c r="E30" s="101">
        <v>21</v>
      </c>
      <c r="F30" s="102">
        <v>7525</v>
      </c>
      <c r="G30" s="103">
        <f t="shared" si="2"/>
        <v>10.220000000000001</v>
      </c>
      <c r="H30" s="104">
        <f t="shared" si="2"/>
        <v>10.31</v>
      </c>
      <c r="I30" s="104">
        <f t="shared" si="2"/>
        <v>10.41</v>
      </c>
      <c r="J30" s="104">
        <f t="shared" si="2"/>
        <v>10.51</v>
      </c>
      <c r="K30" s="104">
        <f t="shared" si="2"/>
        <v>10.63</v>
      </c>
      <c r="L30" s="104">
        <f t="shared" si="2"/>
        <v>11.16</v>
      </c>
      <c r="M30" s="104">
        <f t="shared" si="2"/>
        <v>11.28</v>
      </c>
      <c r="N30" s="104">
        <f t="shared" si="2"/>
        <v>11.38</v>
      </c>
      <c r="O30" s="104">
        <f t="shared" si="2"/>
        <v>11.96</v>
      </c>
      <c r="P30" s="104">
        <f t="shared" si="2"/>
        <v>12.55</v>
      </c>
      <c r="Q30" s="105">
        <f t="shared" si="2"/>
        <v>13.18</v>
      </c>
    </row>
    <row r="31" spans="1:17">
      <c r="A31" s="123" t="s">
        <v>196</v>
      </c>
      <c r="B31" s="305">
        <v>19</v>
      </c>
      <c r="C31" s="99">
        <v>7781</v>
      </c>
      <c r="D31" s="100" t="s">
        <v>244</v>
      </c>
      <c r="E31" s="101">
        <v>21</v>
      </c>
      <c r="F31" s="102" t="s">
        <v>245</v>
      </c>
      <c r="G31" s="103">
        <f t="shared" si="2"/>
        <v>10.220000000000001</v>
      </c>
      <c r="H31" s="104">
        <f t="shared" si="2"/>
        <v>10.31</v>
      </c>
      <c r="I31" s="104">
        <f t="shared" si="2"/>
        <v>10.41</v>
      </c>
      <c r="J31" s="104">
        <f t="shared" si="2"/>
        <v>10.51</v>
      </c>
      <c r="K31" s="104">
        <f t="shared" si="2"/>
        <v>10.63</v>
      </c>
      <c r="L31" s="104">
        <f t="shared" si="2"/>
        <v>11.16</v>
      </c>
      <c r="M31" s="104">
        <f t="shared" si="2"/>
        <v>11.28</v>
      </c>
      <c r="N31" s="104">
        <f t="shared" si="2"/>
        <v>11.38</v>
      </c>
      <c r="O31" s="104">
        <f t="shared" si="2"/>
        <v>11.96</v>
      </c>
      <c r="P31" s="104">
        <f t="shared" si="2"/>
        <v>12.55</v>
      </c>
      <c r="Q31" s="105">
        <f t="shared" si="2"/>
        <v>13.18</v>
      </c>
    </row>
    <row r="32" spans="1:17">
      <c r="A32" s="123" t="s">
        <v>199</v>
      </c>
      <c r="B32" s="305">
        <v>19</v>
      </c>
      <c r="C32" s="99">
        <v>7791</v>
      </c>
      <c r="D32" s="100" t="s">
        <v>251</v>
      </c>
      <c r="E32" s="101">
        <v>23</v>
      </c>
      <c r="F32" s="102">
        <v>7221</v>
      </c>
      <c r="G32" s="103">
        <f t="shared" si="2"/>
        <v>10.220000000000001</v>
      </c>
      <c r="H32" s="104">
        <f t="shared" si="2"/>
        <v>10.31</v>
      </c>
      <c r="I32" s="104">
        <f t="shared" si="2"/>
        <v>10.41</v>
      </c>
      <c r="J32" s="104">
        <f t="shared" si="2"/>
        <v>10.51</v>
      </c>
      <c r="K32" s="104">
        <f t="shared" si="2"/>
        <v>10.63</v>
      </c>
      <c r="L32" s="104">
        <f t="shared" si="2"/>
        <v>11.16</v>
      </c>
      <c r="M32" s="104">
        <f t="shared" si="2"/>
        <v>11.28</v>
      </c>
      <c r="N32" s="104">
        <f t="shared" si="2"/>
        <v>11.38</v>
      </c>
      <c r="O32" s="104">
        <f t="shared" si="2"/>
        <v>11.96</v>
      </c>
      <c r="P32" s="104">
        <f t="shared" si="2"/>
        <v>12.55</v>
      </c>
      <c r="Q32" s="105">
        <f t="shared" si="2"/>
        <v>13.18</v>
      </c>
    </row>
    <row r="33" spans="1:17">
      <c r="A33" s="123">
        <v>7885</v>
      </c>
      <c r="B33" s="305">
        <v>19</v>
      </c>
      <c r="C33" s="99">
        <v>7885</v>
      </c>
      <c r="D33" s="100" t="s">
        <v>445</v>
      </c>
      <c r="E33" s="101">
        <v>23</v>
      </c>
      <c r="F33" s="102">
        <v>8606</v>
      </c>
      <c r="G33" s="103">
        <f t="shared" si="2"/>
        <v>10.220000000000001</v>
      </c>
      <c r="H33" s="104">
        <f t="shared" si="2"/>
        <v>10.31</v>
      </c>
      <c r="I33" s="104">
        <f t="shared" si="2"/>
        <v>10.41</v>
      </c>
      <c r="J33" s="104">
        <f t="shared" si="2"/>
        <v>10.51</v>
      </c>
      <c r="K33" s="104">
        <f t="shared" si="2"/>
        <v>10.63</v>
      </c>
      <c r="L33" s="104">
        <f t="shared" si="2"/>
        <v>11.16</v>
      </c>
      <c r="M33" s="104">
        <f t="shared" si="2"/>
        <v>11.28</v>
      </c>
      <c r="N33" s="104">
        <f t="shared" si="2"/>
        <v>11.38</v>
      </c>
      <c r="O33" s="104">
        <f t="shared" si="2"/>
        <v>11.96</v>
      </c>
      <c r="P33" s="104">
        <f t="shared" si="2"/>
        <v>12.55</v>
      </c>
      <c r="Q33" s="105">
        <f t="shared" si="2"/>
        <v>13.18</v>
      </c>
    </row>
    <row r="34" spans="1:17">
      <c r="A34" s="123" t="s">
        <v>202</v>
      </c>
      <c r="B34" s="305">
        <v>19</v>
      </c>
      <c r="C34" s="99">
        <v>7904</v>
      </c>
      <c r="D34" s="100" t="s">
        <v>255</v>
      </c>
      <c r="E34" s="101">
        <v>23</v>
      </c>
      <c r="F34" s="102" t="s">
        <v>256</v>
      </c>
      <c r="G34" s="103">
        <f t="shared" si="2"/>
        <v>10.220000000000001</v>
      </c>
      <c r="H34" s="104">
        <f t="shared" si="2"/>
        <v>10.31</v>
      </c>
      <c r="I34" s="104">
        <f t="shared" si="2"/>
        <v>10.41</v>
      </c>
      <c r="J34" s="104">
        <f t="shared" si="2"/>
        <v>10.51</v>
      </c>
      <c r="K34" s="104">
        <f t="shared" si="2"/>
        <v>10.63</v>
      </c>
      <c r="L34" s="104">
        <f t="shared" si="2"/>
        <v>11.16</v>
      </c>
      <c r="M34" s="104">
        <f t="shared" si="2"/>
        <v>11.28</v>
      </c>
      <c r="N34" s="104">
        <f t="shared" si="2"/>
        <v>11.38</v>
      </c>
      <c r="O34" s="104">
        <f t="shared" si="2"/>
        <v>11.96</v>
      </c>
      <c r="P34" s="104">
        <f t="shared" si="2"/>
        <v>12.55</v>
      </c>
      <c r="Q34" s="105">
        <f t="shared" si="2"/>
        <v>13.18</v>
      </c>
    </row>
    <row r="35" spans="1:17">
      <c r="A35" s="123">
        <v>7165</v>
      </c>
      <c r="B35" s="305">
        <v>20</v>
      </c>
      <c r="C35" s="99">
        <v>7165</v>
      </c>
      <c r="D35" s="100" t="s">
        <v>149</v>
      </c>
      <c r="E35" s="101">
        <v>10</v>
      </c>
      <c r="F35" s="102" t="s">
        <v>150</v>
      </c>
      <c r="G35" s="103">
        <f t="shared" ref="G35:Q44" si="3">VLOOKUP($B35,SalaryTable,G$4+2,FALSE)</f>
        <v>10.92</v>
      </c>
      <c r="H35" s="104">
        <f t="shared" si="3"/>
        <v>11.02</v>
      </c>
      <c r="I35" s="104">
        <f t="shared" si="3"/>
        <v>11.13</v>
      </c>
      <c r="J35" s="104">
        <f t="shared" si="3"/>
        <v>11.25</v>
      </c>
      <c r="K35" s="104">
        <f t="shared" si="3"/>
        <v>11.35</v>
      </c>
      <c r="L35" s="104">
        <f t="shared" si="3"/>
        <v>11.93</v>
      </c>
      <c r="M35" s="104">
        <f t="shared" si="3"/>
        <v>12.04</v>
      </c>
      <c r="N35" s="104">
        <f t="shared" si="3"/>
        <v>12.16</v>
      </c>
      <c r="O35" s="104">
        <f t="shared" si="3"/>
        <v>12.78</v>
      </c>
      <c r="P35" s="104">
        <f t="shared" si="3"/>
        <v>13.41</v>
      </c>
      <c r="Q35" s="105">
        <f t="shared" si="3"/>
        <v>14.08</v>
      </c>
    </row>
    <row r="36" spans="1:17">
      <c r="A36" s="123">
        <v>7212</v>
      </c>
      <c r="B36" s="305">
        <v>20</v>
      </c>
      <c r="C36" s="99">
        <v>7212</v>
      </c>
      <c r="D36" s="100" t="s">
        <v>151</v>
      </c>
      <c r="E36" s="101">
        <v>13</v>
      </c>
      <c r="F36" s="102" t="s">
        <v>152</v>
      </c>
      <c r="G36" s="103">
        <f t="shared" si="3"/>
        <v>10.92</v>
      </c>
      <c r="H36" s="104">
        <f t="shared" si="3"/>
        <v>11.02</v>
      </c>
      <c r="I36" s="104">
        <f t="shared" si="3"/>
        <v>11.13</v>
      </c>
      <c r="J36" s="104">
        <f t="shared" si="3"/>
        <v>11.25</v>
      </c>
      <c r="K36" s="104">
        <f t="shared" si="3"/>
        <v>11.35</v>
      </c>
      <c r="L36" s="104">
        <f t="shared" si="3"/>
        <v>11.93</v>
      </c>
      <c r="M36" s="104">
        <f t="shared" si="3"/>
        <v>12.04</v>
      </c>
      <c r="N36" s="104">
        <f t="shared" si="3"/>
        <v>12.16</v>
      </c>
      <c r="O36" s="104">
        <f t="shared" si="3"/>
        <v>12.78</v>
      </c>
      <c r="P36" s="104">
        <f t="shared" si="3"/>
        <v>13.41</v>
      </c>
      <c r="Q36" s="105">
        <f t="shared" si="3"/>
        <v>14.08</v>
      </c>
    </row>
    <row r="37" spans="1:17">
      <c r="A37" s="123" t="s">
        <v>183</v>
      </c>
      <c r="B37" s="305">
        <v>20</v>
      </c>
      <c r="C37" s="99">
        <v>7326</v>
      </c>
      <c r="D37" s="100" t="s">
        <v>184</v>
      </c>
      <c r="E37" s="101">
        <v>19</v>
      </c>
      <c r="F37" s="102">
        <v>7885</v>
      </c>
      <c r="G37" s="103">
        <f t="shared" si="3"/>
        <v>10.92</v>
      </c>
      <c r="H37" s="104">
        <f t="shared" si="3"/>
        <v>11.02</v>
      </c>
      <c r="I37" s="104">
        <f t="shared" si="3"/>
        <v>11.13</v>
      </c>
      <c r="J37" s="104">
        <f t="shared" si="3"/>
        <v>11.25</v>
      </c>
      <c r="K37" s="104">
        <f t="shared" si="3"/>
        <v>11.35</v>
      </c>
      <c r="L37" s="104">
        <f t="shared" si="3"/>
        <v>11.93</v>
      </c>
      <c r="M37" s="104">
        <f t="shared" si="3"/>
        <v>12.04</v>
      </c>
      <c r="N37" s="104">
        <f t="shared" si="3"/>
        <v>12.16</v>
      </c>
      <c r="O37" s="104">
        <f t="shared" si="3"/>
        <v>12.78</v>
      </c>
      <c r="P37" s="104">
        <f t="shared" si="3"/>
        <v>13.41</v>
      </c>
      <c r="Q37" s="105">
        <f t="shared" si="3"/>
        <v>14.08</v>
      </c>
    </row>
    <row r="38" spans="1:17">
      <c r="A38" s="123" t="s">
        <v>398</v>
      </c>
      <c r="B38" s="305">
        <v>20</v>
      </c>
      <c r="C38" s="99">
        <v>7447</v>
      </c>
      <c r="D38" s="100" t="s">
        <v>399</v>
      </c>
      <c r="E38" s="101"/>
      <c r="F38" s="102"/>
      <c r="G38" s="103">
        <f t="shared" si="3"/>
        <v>10.92</v>
      </c>
      <c r="H38" s="104">
        <f t="shared" si="3"/>
        <v>11.02</v>
      </c>
      <c r="I38" s="104">
        <f t="shared" si="3"/>
        <v>11.13</v>
      </c>
      <c r="J38" s="104">
        <f t="shared" si="3"/>
        <v>11.25</v>
      </c>
      <c r="K38" s="104">
        <f t="shared" si="3"/>
        <v>11.35</v>
      </c>
      <c r="L38" s="104">
        <f t="shared" si="3"/>
        <v>11.93</v>
      </c>
      <c r="M38" s="104">
        <f t="shared" si="3"/>
        <v>12.04</v>
      </c>
      <c r="N38" s="104">
        <f t="shared" si="3"/>
        <v>12.16</v>
      </c>
      <c r="O38" s="104">
        <f t="shared" si="3"/>
        <v>12.78</v>
      </c>
      <c r="P38" s="104">
        <f t="shared" si="3"/>
        <v>13.41</v>
      </c>
      <c r="Q38" s="105">
        <f t="shared" si="3"/>
        <v>14.08</v>
      </c>
    </row>
    <row r="39" spans="1:17">
      <c r="A39" s="123" t="s">
        <v>210</v>
      </c>
      <c r="B39" s="305">
        <v>20</v>
      </c>
      <c r="C39" s="99">
        <v>7476</v>
      </c>
      <c r="D39" s="100" t="s">
        <v>211</v>
      </c>
      <c r="E39" s="101">
        <v>20</v>
      </c>
      <c r="F39" s="102" t="s">
        <v>212</v>
      </c>
      <c r="G39" s="103">
        <f t="shared" si="3"/>
        <v>10.92</v>
      </c>
      <c r="H39" s="104">
        <f t="shared" si="3"/>
        <v>11.02</v>
      </c>
      <c r="I39" s="104">
        <f t="shared" si="3"/>
        <v>11.13</v>
      </c>
      <c r="J39" s="104">
        <f t="shared" si="3"/>
        <v>11.25</v>
      </c>
      <c r="K39" s="104">
        <f t="shared" si="3"/>
        <v>11.35</v>
      </c>
      <c r="L39" s="104">
        <f t="shared" si="3"/>
        <v>11.93</v>
      </c>
      <c r="M39" s="104">
        <f t="shared" si="3"/>
        <v>12.04</v>
      </c>
      <c r="N39" s="104">
        <f t="shared" si="3"/>
        <v>12.16</v>
      </c>
      <c r="O39" s="104">
        <f t="shared" si="3"/>
        <v>12.78</v>
      </c>
      <c r="P39" s="104">
        <f t="shared" si="3"/>
        <v>13.41</v>
      </c>
      <c r="Q39" s="105">
        <f t="shared" si="3"/>
        <v>14.08</v>
      </c>
    </row>
    <row r="40" spans="1:17">
      <c r="A40" s="123" t="s">
        <v>218</v>
      </c>
      <c r="B40" s="305">
        <v>20</v>
      </c>
      <c r="C40" s="99">
        <v>7534</v>
      </c>
      <c r="D40" s="100" t="s">
        <v>219</v>
      </c>
      <c r="E40" s="101">
        <v>20</v>
      </c>
      <c r="F40" s="102" t="s">
        <v>220</v>
      </c>
      <c r="G40" s="103">
        <f t="shared" si="3"/>
        <v>10.92</v>
      </c>
      <c r="H40" s="104">
        <f t="shared" si="3"/>
        <v>11.02</v>
      </c>
      <c r="I40" s="104">
        <f t="shared" si="3"/>
        <v>11.13</v>
      </c>
      <c r="J40" s="104">
        <f t="shared" si="3"/>
        <v>11.25</v>
      </c>
      <c r="K40" s="104">
        <f t="shared" si="3"/>
        <v>11.35</v>
      </c>
      <c r="L40" s="104">
        <f t="shared" si="3"/>
        <v>11.93</v>
      </c>
      <c r="M40" s="104">
        <f t="shared" si="3"/>
        <v>12.04</v>
      </c>
      <c r="N40" s="104">
        <f t="shared" si="3"/>
        <v>12.16</v>
      </c>
      <c r="O40" s="104">
        <f t="shared" si="3"/>
        <v>12.78</v>
      </c>
      <c r="P40" s="104">
        <f t="shared" si="3"/>
        <v>13.41</v>
      </c>
      <c r="Q40" s="105">
        <f t="shared" si="3"/>
        <v>14.08</v>
      </c>
    </row>
    <row r="41" spans="1:17">
      <c r="A41" s="123" t="s">
        <v>396</v>
      </c>
      <c r="B41" s="305">
        <v>20</v>
      </c>
      <c r="C41" s="99">
        <v>7607</v>
      </c>
      <c r="D41" s="100" t="s">
        <v>397</v>
      </c>
      <c r="E41" s="101"/>
      <c r="F41" s="102"/>
      <c r="G41" s="103">
        <f t="shared" si="3"/>
        <v>10.92</v>
      </c>
      <c r="H41" s="104">
        <f t="shared" si="3"/>
        <v>11.02</v>
      </c>
      <c r="I41" s="104">
        <f t="shared" si="3"/>
        <v>11.13</v>
      </c>
      <c r="J41" s="104">
        <f t="shared" si="3"/>
        <v>11.25</v>
      </c>
      <c r="K41" s="104">
        <f t="shared" si="3"/>
        <v>11.35</v>
      </c>
      <c r="L41" s="104">
        <f t="shared" si="3"/>
        <v>11.93</v>
      </c>
      <c r="M41" s="104">
        <f t="shared" si="3"/>
        <v>12.04</v>
      </c>
      <c r="N41" s="104">
        <f t="shared" si="3"/>
        <v>12.16</v>
      </c>
      <c r="O41" s="104">
        <f t="shared" si="3"/>
        <v>12.78</v>
      </c>
      <c r="P41" s="104">
        <f t="shared" si="3"/>
        <v>13.41</v>
      </c>
      <c r="Q41" s="105">
        <f t="shared" si="3"/>
        <v>14.08</v>
      </c>
    </row>
    <row r="42" spans="1:17">
      <c r="A42" s="123" t="s">
        <v>222</v>
      </c>
      <c r="B42" s="305">
        <v>20</v>
      </c>
      <c r="C42" s="99">
        <v>7773</v>
      </c>
      <c r="D42" s="100" t="s">
        <v>235</v>
      </c>
      <c r="E42" s="101">
        <v>21</v>
      </c>
      <c r="F42" s="102">
        <v>8328</v>
      </c>
      <c r="G42" s="103">
        <f t="shared" si="3"/>
        <v>10.92</v>
      </c>
      <c r="H42" s="104">
        <f t="shared" si="3"/>
        <v>11.02</v>
      </c>
      <c r="I42" s="104">
        <f t="shared" si="3"/>
        <v>11.13</v>
      </c>
      <c r="J42" s="104">
        <f t="shared" si="3"/>
        <v>11.25</v>
      </c>
      <c r="K42" s="104">
        <f t="shared" si="3"/>
        <v>11.35</v>
      </c>
      <c r="L42" s="104">
        <f t="shared" si="3"/>
        <v>11.93</v>
      </c>
      <c r="M42" s="104">
        <f t="shared" si="3"/>
        <v>12.04</v>
      </c>
      <c r="N42" s="104">
        <f t="shared" si="3"/>
        <v>12.16</v>
      </c>
      <c r="O42" s="104">
        <f t="shared" si="3"/>
        <v>12.78</v>
      </c>
      <c r="P42" s="104">
        <f t="shared" si="3"/>
        <v>13.41</v>
      </c>
      <c r="Q42" s="105">
        <f t="shared" si="3"/>
        <v>14.08</v>
      </c>
    </row>
    <row r="43" spans="1:17">
      <c r="A43" s="123" t="s">
        <v>227</v>
      </c>
      <c r="B43" s="305">
        <v>20</v>
      </c>
      <c r="C43" s="99">
        <v>7775</v>
      </c>
      <c r="D43" s="100" t="s">
        <v>236</v>
      </c>
      <c r="E43" s="101">
        <v>21</v>
      </c>
      <c r="F43" s="102" t="s">
        <v>237</v>
      </c>
      <c r="G43" s="103">
        <f t="shared" si="3"/>
        <v>10.92</v>
      </c>
      <c r="H43" s="104">
        <f t="shared" si="3"/>
        <v>11.02</v>
      </c>
      <c r="I43" s="104">
        <f t="shared" si="3"/>
        <v>11.13</v>
      </c>
      <c r="J43" s="104">
        <f t="shared" si="3"/>
        <v>11.25</v>
      </c>
      <c r="K43" s="104">
        <f t="shared" si="3"/>
        <v>11.35</v>
      </c>
      <c r="L43" s="104">
        <f t="shared" si="3"/>
        <v>11.93</v>
      </c>
      <c r="M43" s="104">
        <f t="shared" si="3"/>
        <v>12.04</v>
      </c>
      <c r="N43" s="104">
        <f t="shared" si="3"/>
        <v>12.16</v>
      </c>
      <c r="O43" s="104">
        <f t="shared" si="3"/>
        <v>12.78</v>
      </c>
      <c r="P43" s="104">
        <f t="shared" si="3"/>
        <v>13.41</v>
      </c>
      <c r="Q43" s="105">
        <f t="shared" si="3"/>
        <v>14.08</v>
      </c>
    </row>
    <row r="44" spans="1:17">
      <c r="A44" s="123" t="s">
        <v>229</v>
      </c>
      <c r="B44" s="305">
        <v>20</v>
      </c>
      <c r="C44" s="99">
        <v>7777</v>
      </c>
      <c r="D44" s="100" t="s">
        <v>239</v>
      </c>
      <c r="E44" s="101">
        <v>21</v>
      </c>
      <c r="F44" s="102" t="s">
        <v>223</v>
      </c>
      <c r="G44" s="103">
        <f t="shared" si="3"/>
        <v>10.92</v>
      </c>
      <c r="H44" s="104">
        <f t="shared" si="3"/>
        <v>11.02</v>
      </c>
      <c r="I44" s="104">
        <f t="shared" si="3"/>
        <v>11.13</v>
      </c>
      <c r="J44" s="104">
        <f t="shared" si="3"/>
        <v>11.25</v>
      </c>
      <c r="K44" s="104">
        <f t="shared" si="3"/>
        <v>11.35</v>
      </c>
      <c r="L44" s="104">
        <f t="shared" si="3"/>
        <v>11.93</v>
      </c>
      <c r="M44" s="104">
        <f t="shared" si="3"/>
        <v>12.04</v>
      </c>
      <c r="N44" s="104">
        <f t="shared" si="3"/>
        <v>12.16</v>
      </c>
      <c r="O44" s="104">
        <f t="shared" si="3"/>
        <v>12.78</v>
      </c>
      <c r="P44" s="104">
        <f t="shared" si="3"/>
        <v>13.41</v>
      </c>
      <c r="Q44" s="105">
        <f t="shared" si="3"/>
        <v>14.08</v>
      </c>
    </row>
    <row r="45" spans="1:17">
      <c r="A45" s="123" t="s">
        <v>225</v>
      </c>
      <c r="B45" s="305">
        <v>20</v>
      </c>
      <c r="C45" s="99">
        <v>7779</v>
      </c>
      <c r="D45" s="100" t="s">
        <v>242</v>
      </c>
      <c r="E45" s="101">
        <v>21</v>
      </c>
      <c r="F45" s="102" t="s">
        <v>243</v>
      </c>
      <c r="G45" s="103">
        <f t="shared" ref="G45:Q54" si="4">VLOOKUP($B45,SalaryTable,G$4+2,FALSE)</f>
        <v>10.92</v>
      </c>
      <c r="H45" s="104">
        <f t="shared" si="4"/>
        <v>11.02</v>
      </c>
      <c r="I45" s="104">
        <f t="shared" si="4"/>
        <v>11.13</v>
      </c>
      <c r="J45" s="104">
        <f t="shared" si="4"/>
        <v>11.25</v>
      </c>
      <c r="K45" s="104">
        <f t="shared" si="4"/>
        <v>11.35</v>
      </c>
      <c r="L45" s="104">
        <f t="shared" si="4"/>
        <v>11.93</v>
      </c>
      <c r="M45" s="104">
        <f t="shared" si="4"/>
        <v>12.04</v>
      </c>
      <c r="N45" s="104">
        <f t="shared" si="4"/>
        <v>12.16</v>
      </c>
      <c r="O45" s="104">
        <f t="shared" si="4"/>
        <v>12.78</v>
      </c>
      <c r="P45" s="104">
        <f t="shared" si="4"/>
        <v>13.41</v>
      </c>
      <c r="Q45" s="105">
        <f t="shared" si="4"/>
        <v>14.08</v>
      </c>
    </row>
    <row r="46" spans="1:17">
      <c r="A46" s="123">
        <v>8326</v>
      </c>
      <c r="B46" s="305">
        <v>20</v>
      </c>
      <c r="C46" s="99">
        <v>7326</v>
      </c>
      <c r="D46" s="100" t="s">
        <v>185</v>
      </c>
      <c r="E46" s="101">
        <v>18</v>
      </c>
      <c r="F46" s="102" t="s">
        <v>186</v>
      </c>
      <c r="G46" s="103">
        <f t="shared" si="4"/>
        <v>10.92</v>
      </c>
      <c r="H46" s="104">
        <f t="shared" si="4"/>
        <v>11.02</v>
      </c>
      <c r="I46" s="104">
        <f t="shared" si="4"/>
        <v>11.13</v>
      </c>
      <c r="J46" s="104">
        <f t="shared" si="4"/>
        <v>11.25</v>
      </c>
      <c r="K46" s="104">
        <f t="shared" si="4"/>
        <v>11.35</v>
      </c>
      <c r="L46" s="104">
        <f t="shared" si="4"/>
        <v>11.93</v>
      </c>
      <c r="M46" s="104">
        <f t="shared" si="4"/>
        <v>12.04</v>
      </c>
      <c r="N46" s="104">
        <f t="shared" si="4"/>
        <v>12.16</v>
      </c>
      <c r="O46" s="104">
        <f t="shared" si="4"/>
        <v>12.78</v>
      </c>
      <c r="P46" s="104">
        <f t="shared" si="4"/>
        <v>13.41</v>
      </c>
      <c r="Q46" s="105">
        <f t="shared" si="4"/>
        <v>14.08</v>
      </c>
    </row>
    <row r="47" spans="1:17">
      <c r="A47" s="123">
        <v>8327</v>
      </c>
      <c r="B47" s="305">
        <v>20</v>
      </c>
      <c r="C47" s="99">
        <v>7326</v>
      </c>
      <c r="D47" s="100" t="s">
        <v>187</v>
      </c>
      <c r="E47" s="101">
        <v>18</v>
      </c>
      <c r="F47" s="102" t="s">
        <v>188</v>
      </c>
      <c r="G47" s="103">
        <f t="shared" si="4"/>
        <v>10.92</v>
      </c>
      <c r="H47" s="104">
        <f t="shared" si="4"/>
        <v>11.02</v>
      </c>
      <c r="I47" s="104">
        <f t="shared" si="4"/>
        <v>11.13</v>
      </c>
      <c r="J47" s="104">
        <f t="shared" si="4"/>
        <v>11.25</v>
      </c>
      <c r="K47" s="104">
        <f t="shared" si="4"/>
        <v>11.35</v>
      </c>
      <c r="L47" s="104">
        <f t="shared" si="4"/>
        <v>11.93</v>
      </c>
      <c r="M47" s="104">
        <f t="shared" si="4"/>
        <v>12.04</v>
      </c>
      <c r="N47" s="104">
        <f t="shared" si="4"/>
        <v>12.16</v>
      </c>
      <c r="O47" s="104">
        <f t="shared" si="4"/>
        <v>12.78</v>
      </c>
      <c r="P47" s="104">
        <f t="shared" si="4"/>
        <v>13.41</v>
      </c>
      <c r="Q47" s="105">
        <f t="shared" si="4"/>
        <v>14.08</v>
      </c>
    </row>
    <row r="48" spans="1:17">
      <c r="A48" s="122" t="s">
        <v>237</v>
      </c>
      <c r="B48" s="305">
        <v>21</v>
      </c>
      <c r="C48" s="99">
        <v>7164</v>
      </c>
      <c r="D48" s="100" t="s">
        <v>147</v>
      </c>
      <c r="E48" s="101">
        <v>10</v>
      </c>
      <c r="F48" s="102" t="s">
        <v>148</v>
      </c>
      <c r="G48" s="103">
        <f t="shared" si="4"/>
        <v>11.69</v>
      </c>
      <c r="H48" s="104">
        <f t="shared" si="4"/>
        <v>11.82</v>
      </c>
      <c r="I48" s="104">
        <f t="shared" si="4"/>
        <v>11.94</v>
      </c>
      <c r="J48" s="104">
        <f t="shared" si="4"/>
        <v>12.05</v>
      </c>
      <c r="K48" s="104">
        <f t="shared" si="4"/>
        <v>12.17</v>
      </c>
      <c r="L48" s="104">
        <f t="shared" si="4"/>
        <v>12.79</v>
      </c>
      <c r="M48" s="104">
        <f t="shared" si="4"/>
        <v>12.92</v>
      </c>
      <c r="N48" s="104">
        <f t="shared" si="4"/>
        <v>13.05</v>
      </c>
      <c r="O48" s="104">
        <f t="shared" si="4"/>
        <v>13.7</v>
      </c>
      <c r="P48" s="104">
        <f t="shared" si="4"/>
        <v>14.38</v>
      </c>
      <c r="Q48" s="105">
        <f t="shared" si="4"/>
        <v>15.12</v>
      </c>
    </row>
    <row r="49" spans="1:17">
      <c r="A49" s="123" t="s">
        <v>280</v>
      </c>
      <c r="B49" s="305">
        <v>21</v>
      </c>
      <c r="C49" s="99">
        <v>7192</v>
      </c>
      <c r="D49" s="100" t="s">
        <v>281</v>
      </c>
      <c r="E49" s="101"/>
      <c r="F49" s="102"/>
      <c r="G49" s="103">
        <f t="shared" si="4"/>
        <v>11.69</v>
      </c>
      <c r="H49" s="104">
        <f t="shared" si="4"/>
        <v>11.82</v>
      </c>
      <c r="I49" s="104">
        <f t="shared" si="4"/>
        <v>11.94</v>
      </c>
      <c r="J49" s="104">
        <f t="shared" si="4"/>
        <v>12.05</v>
      </c>
      <c r="K49" s="104">
        <f t="shared" si="4"/>
        <v>12.17</v>
      </c>
      <c r="L49" s="104">
        <f t="shared" si="4"/>
        <v>12.79</v>
      </c>
      <c r="M49" s="104">
        <f t="shared" si="4"/>
        <v>12.92</v>
      </c>
      <c r="N49" s="104">
        <f t="shared" si="4"/>
        <v>13.05</v>
      </c>
      <c r="O49" s="104">
        <f t="shared" si="4"/>
        <v>13.7</v>
      </c>
      <c r="P49" s="104">
        <f t="shared" si="4"/>
        <v>14.38</v>
      </c>
      <c r="Q49" s="105">
        <f t="shared" si="4"/>
        <v>15.12</v>
      </c>
    </row>
    <row r="50" spans="1:17">
      <c r="A50" s="123">
        <v>7445</v>
      </c>
      <c r="B50" s="305">
        <v>21</v>
      </c>
      <c r="C50" s="99">
        <v>7445</v>
      </c>
      <c r="D50" s="100" t="s">
        <v>209</v>
      </c>
      <c r="E50" s="101">
        <v>20</v>
      </c>
      <c r="F50" s="102">
        <v>8327</v>
      </c>
      <c r="G50" s="103">
        <f t="shared" si="4"/>
        <v>11.69</v>
      </c>
      <c r="H50" s="104">
        <f t="shared" si="4"/>
        <v>11.82</v>
      </c>
      <c r="I50" s="104">
        <f t="shared" si="4"/>
        <v>11.94</v>
      </c>
      <c r="J50" s="104">
        <f t="shared" si="4"/>
        <v>12.05</v>
      </c>
      <c r="K50" s="104">
        <f t="shared" si="4"/>
        <v>12.17</v>
      </c>
      <c r="L50" s="104">
        <f t="shared" si="4"/>
        <v>12.79</v>
      </c>
      <c r="M50" s="104">
        <f t="shared" si="4"/>
        <v>12.92</v>
      </c>
      <c r="N50" s="104">
        <f t="shared" si="4"/>
        <v>13.05</v>
      </c>
      <c r="O50" s="104">
        <f t="shared" si="4"/>
        <v>13.7</v>
      </c>
      <c r="P50" s="104">
        <f t="shared" si="4"/>
        <v>14.38</v>
      </c>
      <c r="Q50" s="105">
        <f t="shared" si="4"/>
        <v>15.12</v>
      </c>
    </row>
    <row r="51" spans="1:17">
      <c r="A51" s="123">
        <v>7525</v>
      </c>
      <c r="B51" s="305">
        <v>21</v>
      </c>
      <c r="C51" s="99">
        <v>7525</v>
      </c>
      <c r="D51" s="100" t="s">
        <v>216</v>
      </c>
      <c r="E51" s="101">
        <v>20</v>
      </c>
      <c r="F51" s="102" t="s">
        <v>210</v>
      </c>
      <c r="G51" s="103">
        <f t="shared" si="4"/>
        <v>11.69</v>
      </c>
      <c r="H51" s="104">
        <f t="shared" si="4"/>
        <v>11.82</v>
      </c>
      <c r="I51" s="104">
        <f t="shared" si="4"/>
        <v>11.94</v>
      </c>
      <c r="J51" s="104">
        <f t="shared" si="4"/>
        <v>12.05</v>
      </c>
      <c r="K51" s="104">
        <f t="shared" si="4"/>
        <v>12.17</v>
      </c>
      <c r="L51" s="104">
        <f t="shared" si="4"/>
        <v>12.79</v>
      </c>
      <c r="M51" s="104">
        <f t="shared" si="4"/>
        <v>12.92</v>
      </c>
      <c r="N51" s="104">
        <f t="shared" si="4"/>
        <v>13.05</v>
      </c>
      <c r="O51" s="104">
        <f t="shared" si="4"/>
        <v>13.7</v>
      </c>
      <c r="P51" s="104">
        <f t="shared" si="4"/>
        <v>14.38</v>
      </c>
      <c r="Q51" s="105">
        <f t="shared" si="4"/>
        <v>15.12</v>
      </c>
    </row>
    <row r="52" spans="1:17">
      <c r="A52" s="123" t="s">
        <v>223</v>
      </c>
      <c r="B52" s="305">
        <v>21</v>
      </c>
      <c r="C52" s="99">
        <v>7605</v>
      </c>
      <c r="D52" s="100" t="s">
        <v>224</v>
      </c>
      <c r="E52" s="101">
        <v>20</v>
      </c>
      <c r="F52" s="102" t="s">
        <v>225</v>
      </c>
      <c r="G52" s="103">
        <f t="shared" si="4"/>
        <v>11.69</v>
      </c>
      <c r="H52" s="104">
        <f t="shared" si="4"/>
        <v>11.82</v>
      </c>
      <c r="I52" s="104">
        <f t="shared" si="4"/>
        <v>11.94</v>
      </c>
      <c r="J52" s="104">
        <f t="shared" si="4"/>
        <v>12.05</v>
      </c>
      <c r="K52" s="104">
        <f t="shared" si="4"/>
        <v>12.17</v>
      </c>
      <c r="L52" s="104">
        <f t="shared" si="4"/>
        <v>12.79</v>
      </c>
      <c r="M52" s="104">
        <f t="shared" si="4"/>
        <v>12.92</v>
      </c>
      <c r="N52" s="104">
        <f t="shared" si="4"/>
        <v>13.05</v>
      </c>
      <c r="O52" s="104">
        <f t="shared" si="4"/>
        <v>13.7</v>
      </c>
      <c r="P52" s="104">
        <f t="shared" si="4"/>
        <v>14.38</v>
      </c>
      <c r="Q52" s="105">
        <f t="shared" si="4"/>
        <v>15.12</v>
      </c>
    </row>
    <row r="53" spans="1:17">
      <c r="A53" s="123" t="s">
        <v>384</v>
      </c>
      <c r="B53" s="305">
        <v>21</v>
      </c>
      <c r="C53" s="99">
        <v>7762</v>
      </c>
      <c r="D53" s="100" t="s">
        <v>385</v>
      </c>
      <c r="E53" s="101">
        <v>21</v>
      </c>
      <c r="F53" s="102">
        <v>8212</v>
      </c>
      <c r="G53" s="103">
        <f t="shared" si="4"/>
        <v>11.69</v>
      </c>
      <c r="H53" s="104">
        <f t="shared" si="4"/>
        <v>11.82</v>
      </c>
      <c r="I53" s="104">
        <f t="shared" si="4"/>
        <v>11.94</v>
      </c>
      <c r="J53" s="104">
        <f t="shared" si="4"/>
        <v>12.05</v>
      </c>
      <c r="K53" s="104">
        <f t="shared" si="4"/>
        <v>12.17</v>
      </c>
      <c r="L53" s="104">
        <f t="shared" si="4"/>
        <v>12.79</v>
      </c>
      <c r="M53" s="104">
        <f t="shared" si="4"/>
        <v>12.92</v>
      </c>
      <c r="N53" s="104">
        <f t="shared" si="4"/>
        <v>13.05</v>
      </c>
      <c r="O53" s="104">
        <f t="shared" si="4"/>
        <v>13.7</v>
      </c>
      <c r="P53" s="104">
        <f t="shared" si="4"/>
        <v>14.38</v>
      </c>
      <c r="Q53" s="105">
        <f t="shared" si="4"/>
        <v>15.12</v>
      </c>
    </row>
    <row r="54" spans="1:17">
      <c r="A54" s="123" t="s">
        <v>240</v>
      </c>
      <c r="B54" s="305">
        <v>21</v>
      </c>
      <c r="C54" s="99">
        <v>7778</v>
      </c>
      <c r="D54" s="100" t="s">
        <v>241</v>
      </c>
      <c r="E54" s="101">
        <v>21</v>
      </c>
      <c r="F54" s="102" t="s">
        <v>240</v>
      </c>
      <c r="G54" s="103">
        <f t="shared" si="4"/>
        <v>11.69</v>
      </c>
      <c r="H54" s="104">
        <f t="shared" si="4"/>
        <v>11.82</v>
      </c>
      <c r="I54" s="104">
        <f t="shared" si="4"/>
        <v>11.94</v>
      </c>
      <c r="J54" s="104">
        <f t="shared" si="4"/>
        <v>12.05</v>
      </c>
      <c r="K54" s="104">
        <f t="shared" si="4"/>
        <v>12.17</v>
      </c>
      <c r="L54" s="104">
        <f t="shared" si="4"/>
        <v>12.79</v>
      </c>
      <c r="M54" s="104">
        <f t="shared" si="4"/>
        <v>12.92</v>
      </c>
      <c r="N54" s="104">
        <f t="shared" si="4"/>
        <v>13.05</v>
      </c>
      <c r="O54" s="104">
        <f t="shared" si="4"/>
        <v>13.7</v>
      </c>
      <c r="P54" s="104">
        <f t="shared" si="4"/>
        <v>14.38</v>
      </c>
      <c r="Q54" s="105">
        <f t="shared" si="4"/>
        <v>15.12</v>
      </c>
    </row>
    <row r="55" spans="1:17">
      <c r="A55" s="123">
        <v>7913</v>
      </c>
      <c r="B55" s="305">
        <v>21</v>
      </c>
      <c r="C55" s="99">
        <v>7913</v>
      </c>
      <c r="D55" s="100" t="s">
        <v>395</v>
      </c>
      <c r="E55" s="101">
        <v>24</v>
      </c>
      <c r="F55" s="102" t="s">
        <v>203</v>
      </c>
      <c r="G55" s="103">
        <f t="shared" ref="G55:Q67" si="5">VLOOKUP($B55,SalaryTable,G$4+2,FALSE)</f>
        <v>11.69</v>
      </c>
      <c r="H55" s="104">
        <f t="shared" si="5"/>
        <v>11.82</v>
      </c>
      <c r="I55" s="104">
        <f t="shared" si="5"/>
        <v>11.94</v>
      </c>
      <c r="J55" s="104">
        <f t="shared" si="5"/>
        <v>12.05</v>
      </c>
      <c r="K55" s="104">
        <f t="shared" si="5"/>
        <v>12.17</v>
      </c>
      <c r="L55" s="104">
        <f t="shared" si="5"/>
        <v>12.79</v>
      </c>
      <c r="M55" s="104">
        <f t="shared" si="5"/>
        <v>12.92</v>
      </c>
      <c r="N55" s="104">
        <f t="shared" si="5"/>
        <v>13.05</v>
      </c>
      <c r="O55" s="104">
        <f t="shared" si="5"/>
        <v>13.7</v>
      </c>
      <c r="P55" s="104">
        <f t="shared" si="5"/>
        <v>14.38</v>
      </c>
      <c r="Q55" s="105">
        <f t="shared" si="5"/>
        <v>15.12</v>
      </c>
    </row>
    <row r="56" spans="1:17">
      <c r="A56" s="123" t="s">
        <v>372</v>
      </c>
      <c r="B56" s="305">
        <v>21</v>
      </c>
      <c r="C56" s="99">
        <v>7164</v>
      </c>
      <c r="D56" s="100" t="s">
        <v>373</v>
      </c>
      <c r="E56" s="101"/>
      <c r="F56" s="102"/>
      <c r="G56" s="103">
        <f t="shared" si="5"/>
        <v>11.69</v>
      </c>
      <c r="H56" s="104">
        <f t="shared" si="5"/>
        <v>11.82</v>
      </c>
      <c r="I56" s="104">
        <f t="shared" si="5"/>
        <v>11.94</v>
      </c>
      <c r="J56" s="104">
        <f t="shared" si="5"/>
        <v>12.05</v>
      </c>
      <c r="K56" s="104">
        <f t="shared" si="5"/>
        <v>12.17</v>
      </c>
      <c r="L56" s="104">
        <f t="shared" si="5"/>
        <v>12.79</v>
      </c>
      <c r="M56" s="104">
        <f t="shared" si="5"/>
        <v>12.92</v>
      </c>
      <c r="N56" s="104">
        <f t="shared" si="5"/>
        <v>13.05</v>
      </c>
      <c r="O56" s="104">
        <f t="shared" si="5"/>
        <v>13.7</v>
      </c>
      <c r="P56" s="104">
        <f t="shared" si="5"/>
        <v>14.38</v>
      </c>
      <c r="Q56" s="105">
        <f t="shared" si="5"/>
        <v>15.12</v>
      </c>
    </row>
    <row r="57" spans="1:17">
      <c r="A57" s="123">
        <v>8212</v>
      </c>
      <c r="B57" s="305">
        <v>21</v>
      </c>
      <c r="C57" s="99">
        <v>7212</v>
      </c>
      <c r="D57" s="100" t="s">
        <v>153</v>
      </c>
      <c r="E57" s="101">
        <v>28</v>
      </c>
      <c r="F57" s="102">
        <v>7515</v>
      </c>
      <c r="G57" s="103">
        <f t="shared" si="5"/>
        <v>11.69</v>
      </c>
      <c r="H57" s="104">
        <f t="shared" si="5"/>
        <v>11.82</v>
      </c>
      <c r="I57" s="104">
        <f t="shared" si="5"/>
        <v>11.94</v>
      </c>
      <c r="J57" s="104">
        <f t="shared" si="5"/>
        <v>12.05</v>
      </c>
      <c r="K57" s="104">
        <f t="shared" si="5"/>
        <v>12.17</v>
      </c>
      <c r="L57" s="104">
        <f t="shared" si="5"/>
        <v>12.79</v>
      </c>
      <c r="M57" s="104">
        <f t="shared" si="5"/>
        <v>12.92</v>
      </c>
      <c r="N57" s="104">
        <f t="shared" si="5"/>
        <v>13.05</v>
      </c>
      <c r="O57" s="104">
        <f t="shared" si="5"/>
        <v>13.7</v>
      </c>
      <c r="P57" s="104">
        <f t="shared" si="5"/>
        <v>14.38</v>
      </c>
      <c r="Q57" s="105">
        <f t="shared" si="5"/>
        <v>15.12</v>
      </c>
    </row>
    <row r="58" spans="1:17">
      <c r="A58" s="123">
        <v>8328</v>
      </c>
      <c r="B58" s="305">
        <v>21</v>
      </c>
      <c r="C58" s="99">
        <v>7326</v>
      </c>
      <c r="D58" s="100" t="s">
        <v>189</v>
      </c>
      <c r="E58" s="101">
        <v>18</v>
      </c>
      <c r="F58" s="102" t="s">
        <v>190</v>
      </c>
      <c r="G58" s="103">
        <f t="shared" si="5"/>
        <v>11.69</v>
      </c>
      <c r="H58" s="104">
        <f t="shared" si="5"/>
        <v>11.82</v>
      </c>
      <c r="I58" s="104">
        <f t="shared" si="5"/>
        <v>11.94</v>
      </c>
      <c r="J58" s="104">
        <f t="shared" si="5"/>
        <v>12.05</v>
      </c>
      <c r="K58" s="104">
        <f t="shared" si="5"/>
        <v>12.17</v>
      </c>
      <c r="L58" s="104">
        <f t="shared" si="5"/>
        <v>12.79</v>
      </c>
      <c r="M58" s="104">
        <f t="shared" si="5"/>
        <v>12.92</v>
      </c>
      <c r="N58" s="104">
        <f t="shared" si="5"/>
        <v>13.05</v>
      </c>
      <c r="O58" s="104">
        <f t="shared" si="5"/>
        <v>13.7</v>
      </c>
      <c r="P58" s="104">
        <f t="shared" si="5"/>
        <v>14.38</v>
      </c>
      <c r="Q58" s="105">
        <f t="shared" si="5"/>
        <v>15.12</v>
      </c>
    </row>
    <row r="59" spans="1:17">
      <c r="A59" s="123">
        <v>8605</v>
      </c>
      <c r="B59" s="305">
        <v>21.1</v>
      </c>
      <c r="C59" s="99">
        <v>7605</v>
      </c>
      <c r="D59" s="100" t="s">
        <v>226</v>
      </c>
      <c r="E59" s="101">
        <v>20</v>
      </c>
      <c r="F59" s="102" t="s">
        <v>227</v>
      </c>
      <c r="G59" s="103">
        <f t="shared" si="5"/>
        <v>11.86</v>
      </c>
      <c r="H59" s="104">
        <f t="shared" si="5"/>
        <v>11.98</v>
      </c>
      <c r="I59" s="104">
        <f t="shared" si="5"/>
        <v>12.09</v>
      </c>
      <c r="J59" s="104">
        <f t="shared" si="5"/>
        <v>12.21</v>
      </c>
      <c r="K59" s="104">
        <f t="shared" si="5"/>
        <v>12.34</v>
      </c>
      <c r="L59" s="104">
        <f t="shared" si="5"/>
        <v>12.95</v>
      </c>
      <c r="M59" s="104">
        <f t="shared" si="5"/>
        <v>13.08</v>
      </c>
      <c r="N59" s="104">
        <f t="shared" si="5"/>
        <v>13.21</v>
      </c>
      <c r="O59" s="104">
        <f t="shared" si="5"/>
        <v>13.87</v>
      </c>
      <c r="P59" s="104">
        <f t="shared" si="5"/>
        <v>14.55</v>
      </c>
      <c r="Q59" s="105">
        <f t="shared" si="5"/>
        <v>15.27</v>
      </c>
    </row>
    <row r="60" spans="1:17">
      <c r="A60" s="123" t="s">
        <v>421</v>
      </c>
      <c r="B60" s="305">
        <v>21.2</v>
      </c>
      <c r="C60" s="99">
        <v>7335</v>
      </c>
      <c r="D60" s="100" t="s">
        <v>422</v>
      </c>
      <c r="E60" s="101"/>
      <c r="F60" s="102"/>
      <c r="G60" s="103">
        <v>11.97</v>
      </c>
      <c r="H60" s="104">
        <v>12.08</v>
      </c>
      <c r="I60" s="104">
        <v>12.2</v>
      </c>
      <c r="J60" s="104">
        <v>12.33</v>
      </c>
      <c r="K60" s="104">
        <v>12.44</v>
      </c>
      <c r="L60" s="104">
        <v>13.06</v>
      </c>
      <c r="M60" s="104">
        <v>13.19</v>
      </c>
      <c r="N60" s="104">
        <v>13.31</v>
      </c>
      <c r="O60" s="104">
        <v>13.98</v>
      </c>
      <c r="P60" s="104">
        <v>14.66</v>
      </c>
      <c r="Q60" s="105">
        <v>15.38</v>
      </c>
    </row>
    <row r="61" spans="1:17">
      <c r="A61" s="123">
        <v>8606</v>
      </c>
      <c r="B61" s="305">
        <v>21.2</v>
      </c>
      <c r="C61" s="99">
        <v>7605</v>
      </c>
      <c r="D61" s="100" t="s">
        <v>228</v>
      </c>
      <c r="E61" s="101">
        <v>20</v>
      </c>
      <c r="F61" s="102" t="s">
        <v>229</v>
      </c>
      <c r="G61" s="103">
        <f t="shared" si="5"/>
        <v>11.97</v>
      </c>
      <c r="H61" s="104">
        <f t="shared" si="5"/>
        <v>12.08</v>
      </c>
      <c r="I61" s="104">
        <f t="shared" si="5"/>
        <v>12.2</v>
      </c>
      <c r="J61" s="104">
        <f t="shared" si="5"/>
        <v>12.33</v>
      </c>
      <c r="K61" s="104">
        <f t="shared" si="5"/>
        <v>12.44</v>
      </c>
      <c r="L61" s="104">
        <f t="shared" si="5"/>
        <v>13.06</v>
      </c>
      <c r="M61" s="104">
        <f t="shared" si="5"/>
        <v>13.19</v>
      </c>
      <c r="N61" s="104">
        <f t="shared" si="5"/>
        <v>13.31</v>
      </c>
      <c r="O61" s="104">
        <f t="shared" si="5"/>
        <v>13.98</v>
      </c>
      <c r="P61" s="104">
        <f t="shared" si="5"/>
        <v>14.66</v>
      </c>
      <c r="Q61" s="105">
        <f t="shared" si="5"/>
        <v>15.38</v>
      </c>
    </row>
    <row r="62" spans="1:17">
      <c r="A62" s="123">
        <v>8607</v>
      </c>
      <c r="B62" s="305">
        <v>21.3</v>
      </c>
      <c r="C62" s="99">
        <v>7605</v>
      </c>
      <c r="D62" s="100" t="s">
        <v>230</v>
      </c>
      <c r="E62" s="101">
        <v>20</v>
      </c>
      <c r="F62" s="102" t="s">
        <v>229</v>
      </c>
      <c r="G62" s="103">
        <f t="shared" si="5"/>
        <v>12.23</v>
      </c>
      <c r="H62" s="104">
        <f t="shared" si="5"/>
        <v>12.36</v>
      </c>
      <c r="I62" s="104">
        <f t="shared" si="5"/>
        <v>12.47</v>
      </c>
      <c r="J62" s="104">
        <f t="shared" si="5"/>
        <v>12.59</v>
      </c>
      <c r="K62" s="104">
        <f t="shared" si="5"/>
        <v>12.71</v>
      </c>
      <c r="L62" s="104">
        <f t="shared" si="5"/>
        <v>13.32</v>
      </c>
      <c r="M62" s="104">
        <f t="shared" si="5"/>
        <v>13.46</v>
      </c>
      <c r="N62" s="104">
        <f t="shared" si="5"/>
        <v>13.58</v>
      </c>
      <c r="O62" s="104">
        <f t="shared" si="5"/>
        <v>14.25</v>
      </c>
      <c r="P62" s="104">
        <f t="shared" si="5"/>
        <v>14.94</v>
      </c>
      <c r="Q62" s="105">
        <f t="shared" si="5"/>
        <v>15.66</v>
      </c>
    </row>
    <row r="63" spans="1:17">
      <c r="A63" s="123" t="s">
        <v>220</v>
      </c>
      <c r="B63" s="305">
        <v>21.3</v>
      </c>
      <c r="C63" s="99">
        <v>7765</v>
      </c>
      <c r="D63" s="100" t="s">
        <v>234</v>
      </c>
      <c r="E63" s="101"/>
      <c r="F63" s="102"/>
      <c r="G63" s="103">
        <f t="shared" si="5"/>
        <v>12.23</v>
      </c>
      <c r="H63" s="104">
        <f t="shared" si="5"/>
        <v>12.36</v>
      </c>
      <c r="I63" s="104">
        <f t="shared" si="5"/>
        <v>12.47</v>
      </c>
      <c r="J63" s="104">
        <f t="shared" si="5"/>
        <v>12.59</v>
      </c>
      <c r="K63" s="104">
        <f t="shared" si="5"/>
        <v>12.71</v>
      </c>
      <c r="L63" s="104">
        <f t="shared" si="5"/>
        <v>13.32</v>
      </c>
      <c r="M63" s="104">
        <f t="shared" si="5"/>
        <v>13.46</v>
      </c>
      <c r="N63" s="104">
        <f t="shared" si="5"/>
        <v>13.58</v>
      </c>
      <c r="O63" s="104">
        <f t="shared" si="5"/>
        <v>14.25</v>
      </c>
      <c r="P63" s="104">
        <f t="shared" si="5"/>
        <v>14.94</v>
      </c>
      <c r="Q63" s="105">
        <f t="shared" si="5"/>
        <v>15.66</v>
      </c>
    </row>
    <row r="64" spans="1:17" s="377" customFormat="1">
      <c r="A64" s="123" t="s">
        <v>400</v>
      </c>
      <c r="B64" s="305">
        <v>22</v>
      </c>
      <c r="C64" s="99">
        <v>7342</v>
      </c>
      <c r="D64" s="100" t="s">
        <v>401</v>
      </c>
      <c r="E64" s="101"/>
      <c r="F64" s="102"/>
      <c r="G64" s="103">
        <f>VLOOKUP($B64,SalaryTable,G$4+2,FALSE)</f>
        <v>12.54</v>
      </c>
      <c r="H64" s="104">
        <f>VLOOKUP($B64,SalaryTable,H$4+2,FALSE)</f>
        <v>12.66</v>
      </c>
      <c r="I64" s="104">
        <f>VLOOKUP($B64,SalaryTable,I$4+2,FALSE)</f>
        <v>12.8</v>
      </c>
      <c r="J64" s="104">
        <f>VLOOKUP($B64,SalaryTable,J$4+2,FALSE)</f>
        <v>12.93</v>
      </c>
      <c r="K64" s="104">
        <f>VLOOKUP($B64,SalaryTable,K$4+2,FALSE)</f>
        <v>13.06</v>
      </c>
      <c r="L64" s="104">
        <f>VLOOKUP($B64,SalaryTable,L$4+2,FALSE)</f>
        <v>13.71</v>
      </c>
      <c r="M64" s="104">
        <f>VLOOKUP($B64,SalaryTable,M$4+2,FALSE)</f>
        <v>13.86</v>
      </c>
      <c r="N64" s="104">
        <f>VLOOKUP($B64,SalaryTable,N$4+2,FALSE)</f>
        <v>14</v>
      </c>
      <c r="O64" s="104">
        <f>VLOOKUP($B64,SalaryTable,O$4+2,FALSE)</f>
        <v>14.7</v>
      </c>
      <c r="P64" s="104">
        <f>VLOOKUP($B64,SalaryTable,P$4+2,FALSE)</f>
        <v>15.42</v>
      </c>
      <c r="Q64" s="105">
        <f>VLOOKUP($B64,SalaryTable,Q$4+2,FALSE)</f>
        <v>16.21</v>
      </c>
    </row>
    <row r="65" spans="1:17">
      <c r="A65" s="123" t="s">
        <v>467</v>
      </c>
      <c r="B65" s="305">
        <v>22</v>
      </c>
      <c r="C65" s="99">
        <v>7863</v>
      </c>
      <c r="D65" s="100" t="s">
        <v>468</v>
      </c>
      <c r="E65" s="101">
        <v>23</v>
      </c>
      <c r="F65" s="102" t="s">
        <v>205</v>
      </c>
      <c r="G65" s="103">
        <f t="shared" si="5"/>
        <v>12.54</v>
      </c>
      <c r="H65" s="104">
        <f t="shared" si="5"/>
        <v>12.66</v>
      </c>
      <c r="I65" s="104">
        <f t="shared" si="5"/>
        <v>12.8</v>
      </c>
      <c r="J65" s="104">
        <f t="shared" si="5"/>
        <v>12.93</v>
      </c>
      <c r="K65" s="104">
        <f t="shared" si="5"/>
        <v>13.06</v>
      </c>
      <c r="L65" s="104">
        <f t="shared" si="5"/>
        <v>13.71</v>
      </c>
      <c r="M65" s="104">
        <f t="shared" si="5"/>
        <v>13.86</v>
      </c>
      <c r="N65" s="104">
        <f t="shared" si="5"/>
        <v>14</v>
      </c>
      <c r="O65" s="104">
        <f t="shared" si="5"/>
        <v>14.7</v>
      </c>
      <c r="P65" s="104">
        <f t="shared" si="5"/>
        <v>15.42</v>
      </c>
      <c r="Q65" s="105">
        <f t="shared" si="5"/>
        <v>16.21</v>
      </c>
    </row>
    <row r="66" spans="1:17">
      <c r="A66" s="123" t="s">
        <v>243</v>
      </c>
      <c r="B66" s="305">
        <v>22</v>
      </c>
      <c r="C66" s="99">
        <v>7886</v>
      </c>
      <c r="D66" s="100" t="s">
        <v>254</v>
      </c>
      <c r="E66" s="101">
        <v>23</v>
      </c>
      <c r="F66" s="102" t="s">
        <v>205</v>
      </c>
      <c r="G66" s="103">
        <f t="shared" si="5"/>
        <v>12.54</v>
      </c>
      <c r="H66" s="104">
        <f t="shared" si="5"/>
        <v>12.66</v>
      </c>
      <c r="I66" s="104">
        <f t="shared" si="5"/>
        <v>12.8</v>
      </c>
      <c r="J66" s="104">
        <f t="shared" si="5"/>
        <v>12.93</v>
      </c>
      <c r="K66" s="104">
        <f t="shared" si="5"/>
        <v>13.06</v>
      </c>
      <c r="L66" s="104">
        <f t="shared" si="5"/>
        <v>13.71</v>
      </c>
      <c r="M66" s="104">
        <f t="shared" si="5"/>
        <v>13.86</v>
      </c>
      <c r="N66" s="104">
        <f t="shared" si="5"/>
        <v>14</v>
      </c>
      <c r="O66" s="104">
        <f t="shared" si="5"/>
        <v>14.7</v>
      </c>
      <c r="P66" s="104">
        <f t="shared" si="5"/>
        <v>15.42</v>
      </c>
      <c r="Q66" s="105">
        <f t="shared" si="5"/>
        <v>16.21</v>
      </c>
    </row>
    <row r="67" spans="1:17">
      <c r="A67" s="123" t="s">
        <v>387</v>
      </c>
      <c r="B67" s="305">
        <v>22</v>
      </c>
      <c r="C67" s="99">
        <v>7887</v>
      </c>
      <c r="D67" s="100" t="s">
        <v>388</v>
      </c>
      <c r="E67" s="101">
        <v>23</v>
      </c>
      <c r="F67" s="102" t="s">
        <v>205</v>
      </c>
      <c r="G67" s="103">
        <f t="shared" si="5"/>
        <v>12.54</v>
      </c>
      <c r="H67" s="104">
        <f t="shared" si="5"/>
        <v>12.66</v>
      </c>
      <c r="I67" s="104">
        <f t="shared" si="5"/>
        <v>12.8</v>
      </c>
      <c r="J67" s="104">
        <f t="shared" si="5"/>
        <v>12.93</v>
      </c>
      <c r="K67" s="104">
        <f t="shared" si="5"/>
        <v>13.06</v>
      </c>
      <c r="L67" s="104">
        <f t="shared" si="5"/>
        <v>13.71</v>
      </c>
      <c r="M67" s="104">
        <f t="shared" si="5"/>
        <v>13.86</v>
      </c>
      <c r="N67" s="104">
        <f t="shared" si="5"/>
        <v>14</v>
      </c>
      <c r="O67" s="104">
        <f t="shared" si="5"/>
        <v>14.7</v>
      </c>
      <c r="P67" s="104">
        <f t="shared" si="5"/>
        <v>15.42</v>
      </c>
      <c r="Q67" s="105">
        <f t="shared" si="5"/>
        <v>16.21</v>
      </c>
    </row>
    <row r="68" spans="1:17">
      <c r="A68" s="123" t="s">
        <v>207</v>
      </c>
      <c r="B68" s="305">
        <v>22</v>
      </c>
      <c r="C68" s="99">
        <v>7444</v>
      </c>
      <c r="D68" s="100" t="s">
        <v>208</v>
      </c>
      <c r="E68" s="101">
        <v>20</v>
      </c>
      <c r="F68" s="102">
        <v>8326</v>
      </c>
      <c r="G68" s="103">
        <f t="shared" ref="G68:Q78" si="6">VLOOKUP($B68,SalaryTable,G$4+2,FALSE)</f>
        <v>12.54</v>
      </c>
      <c r="H68" s="104">
        <f t="shared" si="6"/>
        <v>12.66</v>
      </c>
      <c r="I68" s="104">
        <f t="shared" si="6"/>
        <v>12.8</v>
      </c>
      <c r="J68" s="104">
        <f t="shared" si="6"/>
        <v>12.93</v>
      </c>
      <c r="K68" s="104">
        <f t="shared" si="6"/>
        <v>13.06</v>
      </c>
      <c r="L68" s="104">
        <f t="shared" si="6"/>
        <v>13.71</v>
      </c>
      <c r="M68" s="104">
        <f t="shared" si="6"/>
        <v>13.86</v>
      </c>
      <c r="N68" s="104">
        <f t="shared" si="6"/>
        <v>14</v>
      </c>
      <c r="O68" s="104">
        <f t="shared" si="6"/>
        <v>14.7</v>
      </c>
      <c r="P68" s="104">
        <f t="shared" si="6"/>
        <v>15.42</v>
      </c>
      <c r="Q68" s="105">
        <f t="shared" si="6"/>
        <v>16.21</v>
      </c>
    </row>
    <row r="69" spans="1:17">
      <c r="A69" s="123" t="s">
        <v>339</v>
      </c>
      <c r="B69" s="305">
        <v>22</v>
      </c>
      <c r="C69" s="99">
        <v>7504</v>
      </c>
      <c r="D69" s="100" t="s">
        <v>426</v>
      </c>
      <c r="E69" s="101"/>
      <c r="F69" s="102"/>
      <c r="G69" s="103">
        <f t="shared" si="6"/>
        <v>12.54</v>
      </c>
      <c r="H69" s="104">
        <f t="shared" si="6"/>
        <v>12.66</v>
      </c>
      <c r="I69" s="104">
        <f t="shared" si="6"/>
        <v>12.8</v>
      </c>
      <c r="J69" s="104">
        <f t="shared" si="6"/>
        <v>12.93</v>
      </c>
      <c r="K69" s="104">
        <f t="shared" si="6"/>
        <v>13.06</v>
      </c>
      <c r="L69" s="104">
        <f t="shared" si="6"/>
        <v>13.71</v>
      </c>
      <c r="M69" s="104">
        <f t="shared" si="6"/>
        <v>13.86</v>
      </c>
      <c r="N69" s="104">
        <f t="shared" si="6"/>
        <v>14</v>
      </c>
      <c r="O69" s="104">
        <f t="shared" si="6"/>
        <v>14.7</v>
      </c>
      <c r="P69" s="104">
        <f t="shared" si="6"/>
        <v>15.42</v>
      </c>
      <c r="Q69" s="105">
        <f t="shared" si="6"/>
        <v>16.21</v>
      </c>
    </row>
    <row r="70" spans="1:17">
      <c r="A70" s="123" t="s">
        <v>342</v>
      </c>
      <c r="B70" s="305">
        <v>22</v>
      </c>
      <c r="C70" s="99">
        <v>7907</v>
      </c>
      <c r="D70" s="100" t="s">
        <v>343</v>
      </c>
      <c r="E70" s="101"/>
      <c r="F70" s="102"/>
      <c r="G70" s="103">
        <f t="shared" si="6"/>
        <v>12.54</v>
      </c>
      <c r="H70" s="104">
        <f t="shared" si="6"/>
        <v>12.66</v>
      </c>
      <c r="I70" s="104">
        <f t="shared" si="6"/>
        <v>12.8</v>
      </c>
      <c r="J70" s="104">
        <f t="shared" si="6"/>
        <v>12.93</v>
      </c>
      <c r="K70" s="104">
        <f t="shared" si="6"/>
        <v>13.06</v>
      </c>
      <c r="L70" s="104">
        <f t="shared" si="6"/>
        <v>13.71</v>
      </c>
      <c r="M70" s="104">
        <f t="shared" si="6"/>
        <v>13.86</v>
      </c>
      <c r="N70" s="104">
        <f t="shared" si="6"/>
        <v>14</v>
      </c>
      <c r="O70" s="104">
        <f t="shared" si="6"/>
        <v>14.7</v>
      </c>
      <c r="P70" s="104">
        <f t="shared" si="6"/>
        <v>15.42</v>
      </c>
      <c r="Q70" s="105">
        <f t="shared" si="6"/>
        <v>16.21</v>
      </c>
    </row>
    <row r="71" spans="1:17">
      <c r="A71" s="123" t="s">
        <v>250</v>
      </c>
      <c r="B71" s="305">
        <v>22</v>
      </c>
      <c r="C71" s="99">
        <v>7916</v>
      </c>
      <c r="D71" s="100" t="s">
        <v>260</v>
      </c>
      <c r="E71" s="101">
        <v>25</v>
      </c>
      <c r="F71" s="102" t="s">
        <v>252</v>
      </c>
      <c r="G71" s="103">
        <f t="shared" si="6"/>
        <v>12.54</v>
      </c>
      <c r="H71" s="104">
        <f t="shared" si="6"/>
        <v>12.66</v>
      </c>
      <c r="I71" s="104">
        <f t="shared" si="6"/>
        <v>12.8</v>
      </c>
      <c r="J71" s="104">
        <f t="shared" si="6"/>
        <v>12.93</v>
      </c>
      <c r="K71" s="104">
        <f t="shared" si="6"/>
        <v>13.06</v>
      </c>
      <c r="L71" s="104">
        <f t="shared" si="6"/>
        <v>13.71</v>
      </c>
      <c r="M71" s="104">
        <f t="shared" si="6"/>
        <v>13.86</v>
      </c>
      <c r="N71" s="104">
        <f t="shared" si="6"/>
        <v>14</v>
      </c>
      <c r="O71" s="104">
        <f t="shared" si="6"/>
        <v>14.7</v>
      </c>
      <c r="P71" s="104">
        <f t="shared" si="6"/>
        <v>15.42</v>
      </c>
      <c r="Q71" s="105">
        <f t="shared" si="6"/>
        <v>16.21</v>
      </c>
    </row>
    <row r="72" spans="1:17">
      <c r="A72" s="123">
        <v>8329</v>
      </c>
      <c r="B72" s="305">
        <v>22</v>
      </c>
      <c r="C72" s="99">
        <v>7326</v>
      </c>
      <c r="D72" s="100" t="s">
        <v>191</v>
      </c>
      <c r="E72" s="101">
        <v>18</v>
      </c>
      <c r="F72" s="102" t="s">
        <v>192</v>
      </c>
      <c r="G72" s="103">
        <f t="shared" si="6"/>
        <v>12.54</v>
      </c>
      <c r="H72" s="104">
        <f t="shared" si="6"/>
        <v>12.66</v>
      </c>
      <c r="I72" s="104">
        <f t="shared" si="6"/>
        <v>12.8</v>
      </c>
      <c r="J72" s="104">
        <f t="shared" si="6"/>
        <v>12.93</v>
      </c>
      <c r="K72" s="104">
        <f t="shared" si="6"/>
        <v>13.06</v>
      </c>
      <c r="L72" s="104">
        <f t="shared" si="6"/>
        <v>13.71</v>
      </c>
      <c r="M72" s="104">
        <f t="shared" si="6"/>
        <v>13.86</v>
      </c>
      <c r="N72" s="104">
        <f t="shared" si="6"/>
        <v>14</v>
      </c>
      <c r="O72" s="104">
        <f t="shared" si="6"/>
        <v>14.7</v>
      </c>
      <c r="P72" s="104">
        <f t="shared" si="6"/>
        <v>15.42</v>
      </c>
      <c r="Q72" s="105">
        <f t="shared" si="6"/>
        <v>16.21</v>
      </c>
    </row>
    <row r="73" spans="1:17">
      <c r="A73" s="123" t="s">
        <v>435</v>
      </c>
      <c r="B73" s="305">
        <v>23</v>
      </c>
      <c r="C73" s="99">
        <v>7163</v>
      </c>
      <c r="D73" s="100" t="s">
        <v>436</v>
      </c>
      <c r="E73" s="101">
        <v>20</v>
      </c>
      <c r="F73" s="102">
        <v>7165</v>
      </c>
      <c r="G73" s="103">
        <f t="shared" si="6"/>
        <v>13.57</v>
      </c>
      <c r="H73" s="104">
        <f t="shared" si="6"/>
        <v>13.71</v>
      </c>
      <c r="I73" s="104">
        <f t="shared" si="6"/>
        <v>13.86</v>
      </c>
      <c r="J73" s="104">
        <f t="shared" si="6"/>
        <v>14</v>
      </c>
      <c r="K73" s="104">
        <f t="shared" si="6"/>
        <v>14.14</v>
      </c>
      <c r="L73" s="104">
        <f t="shared" si="6"/>
        <v>14.85</v>
      </c>
      <c r="M73" s="104">
        <f t="shared" si="6"/>
        <v>15</v>
      </c>
      <c r="N73" s="104">
        <f t="shared" si="6"/>
        <v>15.16</v>
      </c>
      <c r="O73" s="104">
        <f t="shared" si="6"/>
        <v>15.91</v>
      </c>
      <c r="P73" s="104">
        <f t="shared" si="6"/>
        <v>16.71</v>
      </c>
      <c r="Q73" s="105">
        <f t="shared" si="6"/>
        <v>17.53</v>
      </c>
    </row>
    <row r="74" spans="1:17">
      <c r="A74" s="123" t="s">
        <v>205</v>
      </c>
      <c r="B74" s="305">
        <v>23</v>
      </c>
      <c r="C74" s="99">
        <v>7443</v>
      </c>
      <c r="D74" s="100" t="s">
        <v>206</v>
      </c>
      <c r="E74" s="101">
        <v>20</v>
      </c>
      <c r="F74" s="102">
        <v>7165</v>
      </c>
      <c r="G74" s="103">
        <f t="shared" si="6"/>
        <v>13.57</v>
      </c>
      <c r="H74" s="104">
        <f t="shared" si="6"/>
        <v>13.71</v>
      </c>
      <c r="I74" s="104">
        <f t="shared" si="6"/>
        <v>13.86</v>
      </c>
      <c r="J74" s="104">
        <f t="shared" si="6"/>
        <v>14</v>
      </c>
      <c r="K74" s="104">
        <f t="shared" si="6"/>
        <v>14.14</v>
      </c>
      <c r="L74" s="104">
        <f t="shared" si="6"/>
        <v>14.85</v>
      </c>
      <c r="M74" s="104">
        <f t="shared" si="6"/>
        <v>15</v>
      </c>
      <c r="N74" s="104">
        <f t="shared" si="6"/>
        <v>15.16</v>
      </c>
      <c r="O74" s="104">
        <f t="shared" si="6"/>
        <v>15.91</v>
      </c>
      <c r="P74" s="104">
        <f t="shared" si="6"/>
        <v>16.71</v>
      </c>
      <c r="Q74" s="105">
        <f t="shared" si="6"/>
        <v>17.53</v>
      </c>
    </row>
    <row r="75" spans="1:17">
      <c r="A75" s="123" t="s">
        <v>404</v>
      </c>
      <c r="B75" s="305">
        <v>23</v>
      </c>
      <c r="C75" s="99">
        <v>7661</v>
      </c>
      <c r="D75" s="100" t="s">
        <v>405</v>
      </c>
      <c r="E75" s="101"/>
      <c r="F75" s="102"/>
      <c r="G75" s="103">
        <f t="shared" si="6"/>
        <v>13.57</v>
      </c>
      <c r="H75" s="104">
        <f t="shared" si="6"/>
        <v>13.71</v>
      </c>
      <c r="I75" s="104">
        <f t="shared" si="6"/>
        <v>13.86</v>
      </c>
      <c r="J75" s="104">
        <f t="shared" si="6"/>
        <v>14</v>
      </c>
      <c r="K75" s="104">
        <f t="shared" si="6"/>
        <v>14.14</v>
      </c>
      <c r="L75" s="104">
        <f t="shared" si="6"/>
        <v>14.85</v>
      </c>
      <c r="M75" s="104">
        <f t="shared" si="6"/>
        <v>15</v>
      </c>
      <c r="N75" s="104">
        <f t="shared" si="6"/>
        <v>15.16</v>
      </c>
      <c r="O75" s="104">
        <f t="shared" si="6"/>
        <v>15.91</v>
      </c>
      <c r="P75" s="104">
        <f t="shared" si="6"/>
        <v>16.71</v>
      </c>
      <c r="Q75" s="105">
        <f t="shared" si="6"/>
        <v>17.53</v>
      </c>
    </row>
    <row r="76" spans="1:17">
      <c r="A76" s="123" t="s">
        <v>256</v>
      </c>
      <c r="B76" s="305">
        <v>23</v>
      </c>
      <c r="C76" s="99">
        <v>7914</v>
      </c>
      <c r="D76" s="100" t="s">
        <v>259</v>
      </c>
      <c r="E76" s="101">
        <v>25</v>
      </c>
      <c r="F76" s="102" t="s">
        <v>169</v>
      </c>
      <c r="G76" s="103">
        <f t="shared" si="6"/>
        <v>13.57</v>
      </c>
      <c r="H76" s="104">
        <f t="shared" si="6"/>
        <v>13.71</v>
      </c>
      <c r="I76" s="104">
        <f t="shared" si="6"/>
        <v>13.86</v>
      </c>
      <c r="J76" s="104">
        <f t="shared" si="6"/>
        <v>14</v>
      </c>
      <c r="K76" s="104">
        <f t="shared" si="6"/>
        <v>14.14</v>
      </c>
      <c r="L76" s="104">
        <f t="shared" si="6"/>
        <v>14.85</v>
      </c>
      <c r="M76" s="104">
        <f t="shared" si="6"/>
        <v>15</v>
      </c>
      <c r="N76" s="104">
        <f t="shared" si="6"/>
        <v>15.16</v>
      </c>
      <c r="O76" s="104">
        <f t="shared" si="6"/>
        <v>15.91</v>
      </c>
      <c r="P76" s="104">
        <f t="shared" si="6"/>
        <v>16.71</v>
      </c>
      <c r="Q76" s="105">
        <f t="shared" si="6"/>
        <v>17.53</v>
      </c>
    </row>
    <row r="77" spans="1:17">
      <c r="A77" s="123" t="s">
        <v>344</v>
      </c>
      <c r="B77" s="305">
        <v>23</v>
      </c>
      <c r="C77" s="99">
        <v>7931</v>
      </c>
      <c r="D77" s="100" t="s">
        <v>425</v>
      </c>
      <c r="E77" s="101"/>
      <c r="F77" s="102"/>
      <c r="G77" s="103">
        <f t="shared" si="6"/>
        <v>13.57</v>
      </c>
      <c r="H77" s="104">
        <f t="shared" si="6"/>
        <v>13.71</v>
      </c>
      <c r="I77" s="104">
        <f t="shared" si="6"/>
        <v>13.86</v>
      </c>
      <c r="J77" s="104">
        <f t="shared" si="6"/>
        <v>14</v>
      </c>
      <c r="K77" s="104">
        <f t="shared" si="6"/>
        <v>14.14</v>
      </c>
      <c r="L77" s="104">
        <f t="shared" si="6"/>
        <v>14.85</v>
      </c>
      <c r="M77" s="104">
        <f t="shared" si="6"/>
        <v>15</v>
      </c>
      <c r="N77" s="104">
        <f t="shared" si="6"/>
        <v>15.16</v>
      </c>
      <c r="O77" s="104">
        <f t="shared" si="6"/>
        <v>15.91</v>
      </c>
      <c r="P77" s="104">
        <f t="shared" si="6"/>
        <v>16.71</v>
      </c>
      <c r="Q77" s="105">
        <f t="shared" si="6"/>
        <v>17.53</v>
      </c>
    </row>
    <row r="78" spans="1:17">
      <c r="A78" s="123" t="s">
        <v>197</v>
      </c>
      <c r="B78" s="305">
        <v>24</v>
      </c>
      <c r="C78" s="99">
        <v>7424</v>
      </c>
      <c r="D78" s="100" t="s">
        <v>198</v>
      </c>
      <c r="E78" s="101">
        <v>19</v>
      </c>
      <c r="F78" s="102" t="s">
        <v>199</v>
      </c>
      <c r="G78" s="103">
        <f t="shared" si="6"/>
        <v>14.73</v>
      </c>
      <c r="H78" s="104">
        <f t="shared" si="6"/>
        <v>14.87</v>
      </c>
      <c r="I78" s="104">
        <f t="shared" si="6"/>
        <v>15.03</v>
      </c>
      <c r="J78" s="104">
        <f t="shared" si="6"/>
        <v>15.18</v>
      </c>
      <c r="K78" s="104">
        <f t="shared" si="6"/>
        <v>15.33</v>
      </c>
      <c r="L78" s="104">
        <f t="shared" si="6"/>
        <v>16.09</v>
      </c>
      <c r="M78" s="104">
        <f t="shared" si="6"/>
        <v>16.260000000000002</v>
      </c>
      <c r="N78" s="104">
        <f t="shared" si="6"/>
        <v>16.420000000000002</v>
      </c>
      <c r="O78" s="104">
        <f t="shared" si="6"/>
        <v>17.25</v>
      </c>
      <c r="P78" s="104">
        <f t="shared" si="6"/>
        <v>18.11</v>
      </c>
      <c r="Q78" s="105">
        <f t="shared" si="6"/>
        <v>19.02</v>
      </c>
    </row>
    <row r="79" spans="1:17">
      <c r="A79" s="123" t="s">
        <v>203</v>
      </c>
      <c r="B79" s="305">
        <v>24</v>
      </c>
      <c r="C79" s="99">
        <v>7442</v>
      </c>
      <c r="D79" s="100" t="s">
        <v>204</v>
      </c>
      <c r="E79" s="101">
        <v>20</v>
      </c>
      <c r="F79" s="102">
        <v>7124</v>
      </c>
      <c r="G79" s="103">
        <f t="shared" ref="G79:Q100" si="7">VLOOKUP($B79,SalaryTable,G$4+2,FALSE)</f>
        <v>14.73</v>
      </c>
      <c r="H79" s="104">
        <f t="shared" si="7"/>
        <v>14.87</v>
      </c>
      <c r="I79" s="104">
        <f t="shared" si="7"/>
        <v>15.03</v>
      </c>
      <c r="J79" s="104">
        <f t="shared" si="7"/>
        <v>15.18</v>
      </c>
      <c r="K79" s="104">
        <f t="shared" si="7"/>
        <v>15.33</v>
      </c>
      <c r="L79" s="104">
        <f t="shared" si="7"/>
        <v>16.09</v>
      </c>
      <c r="M79" s="104">
        <f t="shared" si="7"/>
        <v>16.260000000000002</v>
      </c>
      <c r="N79" s="104">
        <f t="shared" si="7"/>
        <v>16.420000000000002</v>
      </c>
      <c r="O79" s="104">
        <f t="shared" si="7"/>
        <v>17.25</v>
      </c>
      <c r="P79" s="104">
        <f t="shared" si="7"/>
        <v>18.11</v>
      </c>
      <c r="Q79" s="105">
        <f t="shared" si="7"/>
        <v>19.02</v>
      </c>
    </row>
    <row r="80" spans="1:17">
      <c r="A80" s="123" t="s">
        <v>214</v>
      </c>
      <c r="B80" s="305">
        <v>24</v>
      </c>
      <c r="C80" s="99">
        <v>7523</v>
      </c>
      <c r="D80" s="100" t="s">
        <v>215</v>
      </c>
      <c r="E80" s="101">
        <v>20</v>
      </c>
      <c r="F80" s="102" t="s">
        <v>183</v>
      </c>
      <c r="G80" s="103">
        <f t="shared" si="7"/>
        <v>14.73</v>
      </c>
      <c r="H80" s="104">
        <f t="shared" si="7"/>
        <v>14.87</v>
      </c>
      <c r="I80" s="104">
        <f t="shared" si="7"/>
        <v>15.03</v>
      </c>
      <c r="J80" s="104">
        <f t="shared" si="7"/>
        <v>15.18</v>
      </c>
      <c r="K80" s="104">
        <f t="shared" si="7"/>
        <v>15.33</v>
      </c>
      <c r="L80" s="104">
        <f t="shared" si="7"/>
        <v>16.09</v>
      </c>
      <c r="M80" s="104">
        <f t="shared" si="7"/>
        <v>16.260000000000002</v>
      </c>
      <c r="N80" s="104">
        <f t="shared" si="7"/>
        <v>16.420000000000002</v>
      </c>
      <c r="O80" s="104">
        <f t="shared" si="7"/>
        <v>17.25</v>
      </c>
      <c r="P80" s="104">
        <f t="shared" si="7"/>
        <v>18.11</v>
      </c>
      <c r="Q80" s="105">
        <f t="shared" si="7"/>
        <v>19.02</v>
      </c>
    </row>
    <row r="81" spans="1:17">
      <c r="A81" s="123" t="s">
        <v>433</v>
      </c>
      <c r="B81" s="305">
        <v>24</v>
      </c>
      <c r="C81" s="99">
        <v>7915</v>
      </c>
      <c r="D81" s="100" t="s">
        <v>434</v>
      </c>
      <c r="E81" s="101">
        <v>20</v>
      </c>
      <c r="F81" s="102" t="s">
        <v>183</v>
      </c>
      <c r="G81" s="103">
        <f t="shared" si="7"/>
        <v>14.73</v>
      </c>
      <c r="H81" s="104">
        <f t="shared" si="7"/>
        <v>14.87</v>
      </c>
      <c r="I81" s="104">
        <f t="shared" si="7"/>
        <v>15.03</v>
      </c>
      <c r="J81" s="104">
        <f t="shared" si="7"/>
        <v>15.18</v>
      </c>
      <c r="K81" s="104">
        <f t="shared" si="7"/>
        <v>15.33</v>
      </c>
      <c r="L81" s="104">
        <f t="shared" si="7"/>
        <v>16.09</v>
      </c>
      <c r="M81" s="104">
        <f t="shared" si="7"/>
        <v>16.260000000000002</v>
      </c>
      <c r="N81" s="104">
        <f t="shared" si="7"/>
        <v>16.420000000000002</v>
      </c>
      <c r="O81" s="104">
        <f t="shared" si="7"/>
        <v>17.25</v>
      </c>
      <c r="P81" s="104">
        <f t="shared" si="7"/>
        <v>18.11</v>
      </c>
      <c r="Q81" s="105">
        <f t="shared" si="7"/>
        <v>19.02</v>
      </c>
    </row>
    <row r="82" spans="1:17">
      <c r="A82" s="123" t="s">
        <v>406</v>
      </c>
      <c r="B82" s="305">
        <v>25</v>
      </c>
      <c r="C82" s="99">
        <v>7466</v>
      </c>
      <c r="D82" s="100" t="s">
        <v>407</v>
      </c>
      <c r="E82" s="101"/>
      <c r="F82" s="102"/>
      <c r="G82" s="103">
        <f t="shared" si="7"/>
        <v>15.25</v>
      </c>
      <c r="H82" s="104">
        <f t="shared" si="7"/>
        <v>15.4</v>
      </c>
      <c r="I82" s="104">
        <f t="shared" si="7"/>
        <v>15.55</v>
      </c>
      <c r="J82" s="104">
        <f t="shared" si="7"/>
        <v>15.71</v>
      </c>
      <c r="K82" s="104">
        <f t="shared" si="7"/>
        <v>15.87</v>
      </c>
      <c r="L82" s="104">
        <f t="shared" si="7"/>
        <v>16.670000000000002</v>
      </c>
      <c r="M82" s="104">
        <f t="shared" si="7"/>
        <v>16.84</v>
      </c>
      <c r="N82" s="104">
        <f t="shared" si="7"/>
        <v>16.989999999999998</v>
      </c>
      <c r="O82" s="104">
        <f t="shared" si="7"/>
        <v>17.84</v>
      </c>
      <c r="P82" s="104">
        <f t="shared" si="7"/>
        <v>18.73</v>
      </c>
      <c r="Q82" s="105">
        <f t="shared" si="7"/>
        <v>19.670000000000002</v>
      </c>
    </row>
    <row r="83" spans="1:17">
      <c r="A83" s="123" t="s">
        <v>402</v>
      </c>
      <c r="B83" s="305">
        <v>25</v>
      </c>
      <c r="C83" s="99">
        <v>7491</v>
      </c>
      <c r="D83" s="100" t="s">
        <v>419</v>
      </c>
      <c r="E83" s="101">
        <v>20</v>
      </c>
      <c r="F83" s="102">
        <v>7124</v>
      </c>
      <c r="G83" s="103">
        <f t="shared" si="7"/>
        <v>15.25</v>
      </c>
      <c r="H83" s="104">
        <f t="shared" si="7"/>
        <v>15.4</v>
      </c>
      <c r="I83" s="104">
        <f t="shared" si="7"/>
        <v>15.55</v>
      </c>
      <c r="J83" s="104">
        <f t="shared" si="7"/>
        <v>15.71</v>
      </c>
      <c r="K83" s="104">
        <f t="shared" si="7"/>
        <v>15.87</v>
      </c>
      <c r="L83" s="104">
        <f t="shared" si="7"/>
        <v>16.670000000000002</v>
      </c>
      <c r="M83" s="104">
        <f t="shared" si="7"/>
        <v>16.84</v>
      </c>
      <c r="N83" s="104">
        <f t="shared" si="7"/>
        <v>16.989999999999998</v>
      </c>
      <c r="O83" s="104">
        <f t="shared" si="7"/>
        <v>17.84</v>
      </c>
      <c r="P83" s="104">
        <f t="shared" si="7"/>
        <v>18.73</v>
      </c>
      <c r="Q83" s="105">
        <f t="shared" si="7"/>
        <v>19.670000000000002</v>
      </c>
    </row>
    <row r="84" spans="1:17">
      <c r="A84" s="123" t="s">
        <v>252</v>
      </c>
      <c r="B84" s="305">
        <v>25</v>
      </c>
      <c r="C84" s="99">
        <v>7824</v>
      </c>
      <c r="D84" s="100" t="s">
        <v>253</v>
      </c>
      <c r="E84" s="101">
        <v>23</v>
      </c>
      <c r="F84" s="102">
        <v>8329</v>
      </c>
      <c r="G84" s="103">
        <f t="shared" si="7"/>
        <v>15.25</v>
      </c>
      <c r="H84" s="104">
        <f t="shared" si="7"/>
        <v>15.4</v>
      </c>
      <c r="I84" s="104">
        <f t="shared" si="7"/>
        <v>15.55</v>
      </c>
      <c r="J84" s="104">
        <f t="shared" si="7"/>
        <v>15.71</v>
      </c>
      <c r="K84" s="104">
        <f t="shared" si="7"/>
        <v>15.87</v>
      </c>
      <c r="L84" s="104">
        <f t="shared" si="7"/>
        <v>16.670000000000002</v>
      </c>
      <c r="M84" s="104">
        <f t="shared" si="7"/>
        <v>16.84</v>
      </c>
      <c r="N84" s="104">
        <f t="shared" si="7"/>
        <v>16.989999999999998</v>
      </c>
      <c r="O84" s="104">
        <f t="shared" si="7"/>
        <v>17.84</v>
      </c>
      <c r="P84" s="104">
        <f t="shared" si="7"/>
        <v>18.73</v>
      </c>
      <c r="Q84" s="105">
        <f t="shared" si="7"/>
        <v>19.670000000000002</v>
      </c>
    </row>
    <row r="85" spans="1:17">
      <c r="A85" s="123" t="s">
        <v>446</v>
      </c>
      <c r="B85" s="305">
        <v>26</v>
      </c>
      <c r="C85" s="99">
        <v>7183</v>
      </c>
      <c r="D85" s="100" t="s">
        <v>437</v>
      </c>
      <c r="E85" s="101">
        <v>16</v>
      </c>
      <c r="F85" s="102" t="s">
        <v>171</v>
      </c>
      <c r="G85" s="103">
        <f t="shared" si="7"/>
        <v>15.95</v>
      </c>
      <c r="H85" s="104">
        <f t="shared" si="7"/>
        <v>16.12</v>
      </c>
      <c r="I85" s="104">
        <f t="shared" si="7"/>
        <v>16.28</v>
      </c>
      <c r="J85" s="104">
        <f t="shared" si="7"/>
        <v>16.440000000000001</v>
      </c>
      <c r="K85" s="104">
        <f t="shared" si="7"/>
        <v>16.600000000000001</v>
      </c>
      <c r="L85" s="104">
        <f t="shared" si="7"/>
        <v>17.43</v>
      </c>
      <c r="M85" s="104">
        <f t="shared" si="7"/>
        <v>17.600000000000001</v>
      </c>
      <c r="N85" s="104">
        <f t="shared" si="7"/>
        <v>17.79</v>
      </c>
      <c r="O85" s="104">
        <f t="shared" si="7"/>
        <v>18.66</v>
      </c>
      <c r="P85" s="104">
        <f t="shared" si="7"/>
        <v>19.600000000000001</v>
      </c>
      <c r="Q85" s="105">
        <f t="shared" si="7"/>
        <v>20.58</v>
      </c>
    </row>
    <row r="86" spans="1:17">
      <c r="A86" s="123" t="s">
        <v>169</v>
      </c>
      <c r="B86" s="305">
        <v>26</v>
      </c>
      <c r="C86" s="99">
        <v>7263</v>
      </c>
      <c r="D86" s="100" t="s">
        <v>170</v>
      </c>
      <c r="E86" s="101">
        <v>16</v>
      </c>
      <c r="F86" s="102" t="s">
        <v>171</v>
      </c>
      <c r="G86" s="103">
        <f t="shared" si="7"/>
        <v>15.95</v>
      </c>
      <c r="H86" s="104">
        <f t="shared" si="7"/>
        <v>16.12</v>
      </c>
      <c r="I86" s="104">
        <f t="shared" si="7"/>
        <v>16.28</v>
      </c>
      <c r="J86" s="104">
        <f t="shared" si="7"/>
        <v>16.440000000000001</v>
      </c>
      <c r="K86" s="104">
        <f t="shared" si="7"/>
        <v>16.600000000000001</v>
      </c>
      <c r="L86" s="104">
        <f t="shared" si="7"/>
        <v>17.43</v>
      </c>
      <c r="M86" s="104">
        <f t="shared" si="7"/>
        <v>17.600000000000001</v>
      </c>
      <c r="N86" s="104">
        <f t="shared" si="7"/>
        <v>17.79</v>
      </c>
      <c r="O86" s="104">
        <f t="shared" si="7"/>
        <v>18.66</v>
      </c>
      <c r="P86" s="104">
        <f t="shared" si="7"/>
        <v>19.600000000000001</v>
      </c>
      <c r="Q86" s="105">
        <f t="shared" si="7"/>
        <v>20.58</v>
      </c>
    </row>
    <row r="87" spans="1:17">
      <c r="A87" s="123" t="s">
        <v>403</v>
      </c>
      <c r="B87" s="305">
        <v>26</v>
      </c>
      <c r="C87" s="99">
        <v>7490</v>
      </c>
      <c r="D87" s="100" t="s">
        <v>420</v>
      </c>
      <c r="E87" s="101">
        <v>20</v>
      </c>
      <c r="F87" s="102">
        <v>7124</v>
      </c>
      <c r="G87" s="103">
        <f t="shared" si="7"/>
        <v>15.95</v>
      </c>
      <c r="H87" s="104">
        <f t="shared" si="7"/>
        <v>16.12</v>
      </c>
      <c r="I87" s="104">
        <f t="shared" si="7"/>
        <v>16.28</v>
      </c>
      <c r="J87" s="104">
        <f t="shared" si="7"/>
        <v>16.440000000000001</v>
      </c>
      <c r="K87" s="104">
        <f t="shared" si="7"/>
        <v>16.600000000000001</v>
      </c>
      <c r="L87" s="104">
        <f t="shared" si="7"/>
        <v>17.43</v>
      </c>
      <c r="M87" s="104">
        <f t="shared" si="7"/>
        <v>17.600000000000001</v>
      </c>
      <c r="N87" s="104">
        <f t="shared" si="7"/>
        <v>17.79</v>
      </c>
      <c r="O87" s="104">
        <f t="shared" si="7"/>
        <v>18.66</v>
      </c>
      <c r="P87" s="104">
        <f t="shared" si="7"/>
        <v>19.600000000000001</v>
      </c>
      <c r="Q87" s="105">
        <f t="shared" si="7"/>
        <v>20.58</v>
      </c>
    </row>
    <row r="88" spans="1:17">
      <c r="A88" s="123">
        <v>7602</v>
      </c>
      <c r="B88" s="305">
        <v>26</v>
      </c>
      <c r="C88" s="99">
        <v>7602</v>
      </c>
      <c r="D88" s="100" t="s">
        <v>221</v>
      </c>
      <c r="E88" s="101">
        <v>20</v>
      </c>
      <c r="F88" s="102" t="s">
        <v>222</v>
      </c>
      <c r="G88" s="103">
        <f t="shared" si="7"/>
        <v>15.95</v>
      </c>
      <c r="H88" s="104">
        <f t="shared" si="7"/>
        <v>16.12</v>
      </c>
      <c r="I88" s="104">
        <f t="shared" si="7"/>
        <v>16.28</v>
      </c>
      <c r="J88" s="104">
        <f t="shared" si="7"/>
        <v>16.440000000000001</v>
      </c>
      <c r="K88" s="104">
        <f t="shared" si="7"/>
        <v>16.600000000000001</v>
      </c>
      <c r="L88" s="104">
        <f t="shared" si="7"/>
        <v>17.43</v>
      </c>
      <c r="M88" s="104">
        <f t="shared" si="7"/>
        <v>17.600000000000001</v>
      </c>
      <c r="N88" s="104">
        <f t="shared" si="7"/>
        <v>17.79</v>
      </c>
      <c r="O88" s="104">
        <f t="shared" si="7"/>
        <v>18.66</v>
      </c>
      <c r="P88" s="104">
        <f t="shared" si="7"/>
        <v>19.600000000000001</v>
      </c>
      <c r="Q88" s="105">
        <f t="shared" si="7"/>
        <v>20.58</v>
      </c>
    </row>
    <row r="89" spans="1:17">
      <c r="A89" s="123" t="s">
        <v>275</v>
      </c>
      <c r="B89" s="305">
        <v>26</v>
      </c>
      <c r="C89" s="99">
        <v>7665</v>
      </c>
      <c r="D89" s="100" t="s">
        <v>408</v>
      </c>
      <c r="E89" s="101"/>
      <c r="F89" s="102"/>
      <c r="G89" s="103">
        <f t="shared" si="7"/>
        <v>15.95</v>
      </c>
      <c r="H89" s="104">
        <f t="shared" si="7"/>
        <v>16.12</v>
      </c>
      <c r="I89" s="104">
        <f t="shared" si="7"/>
        <v>16.28</v>
      </c>
      <c r="J89" s="104">
        <f t="shared" si="7"/>
        <v>16.440000000000001</v>
      </c>
      <c r="K89" s="104">
        <f t="shared" si="7"/>
        <v>16.600000000000001</v>
      </c>
      <c r="L89" s="104">
        <f t="shared" si="7"/>
        <v>17.43</v>
      </c>
      <c r="M89" s="104">
        <f t="shared" si="7"/>
        <v>17.600000000000001</v>
      </c>
      <c r="N89" s="104">
        <f t="shared" si="7"/>
        <v>17.79</v>
      </c>
      <c r="O89" s="104">
        <f t="shared" si="7"/>
        <v>18.66</v>
      </c>
      <c r="P89" s="104">
        <f t="shared" si="7"/>
        <v>19.600000000000001</v>
      </c>
      <c r="Q89" s="105">
        <f t="shared" si="7"/>
        <v>20.58</v>
      </c>
    </row>
    <row r="90" spans="1:17">
      <c r="A90" s="123" t="s">
        <v>233</v>
      </c>
      <c r="B90" s="305">
        <v>26</v>
      </c>
      <c r="C90" s="99">
        <v>7761</v>
      </c>
      <c r="D90" s="100" t="s">
        <v>274</v>
      </c>
      <c r="E90" s="101">
        <v>21</v>
      </c>
      <c r="F90" s="102">
        <v>7913</v>
      </c>
      <c r="G90" s="103">
        <f t="shared" si="7"/>
        <v>15.95</v>
      </c>
      <c r="H90" s="104">
        <f t="shared" si="7"/>
        <v>16.12</v>
      </c>
      <c r="I90" s="104">
        <f t="shared" si="7"/>
        <v>16.28</v>
      </c>
      <c r="J90" s="104">
        <f t="shared" si="7"/>
        <v>16.440000000000001</v>
      </c>
      <c r="K90" s="104">
        <f t="shared" si="7"/>
        <v>16.600000000000001</v>
      </c>
      <c r="L90" s="104">
        <f t="shared" si="7"/>
        <v>17.43</v>
      </c>
      <c r="M90" s="104">
        <f t="shared" si="7"/>
        <v>17.600000000000001</v>
      </c>
      <c r="N90" s="104">
        <f t="shared" si="7"/>
        <v>17.79</v>
      </c>
      <c r="O90" s="104">
        <f t="shared" si="7"/>
        <v>18.66</v>
      </c>
      <c r="P90" s="104">
        <f t="shared" si="7"/>
        <v>19.600000000000001</v>
      </c>
      <c r="Q90" s="105">
        <f t="shared" si="7"/>
        <v>20.58</v>
      </c>
    </row>
    <row r="91" spans="1:17">
      <c r="A91" s="123" t="s">
        <v>257</v>
      </c>
      <c r="B91" s="305">
        <v>27</v>
      </c>
      <c r="C91" s="99">
        <v>7911</v>
      </c>
      <c r="D91" s="100" t="s">
        <v>258</v>
      </c>
      <c r="E91" s="101">
        <v>24</v>
      </c>
      <c r="F91" s="102" t="s">
        <v>197</v>
      </c>
      <c r="G91" s="103">
        <f t="shared" si="7"/>
        <v>17.48</v>
      </c>
      <c r="H91" s="104">
        <f t="shared" si="7"/>
        <v>17.64</v>
      </c>
      <c r="I91" s="104">
        <f t="shared" si="7"/>
        <v>17.829999999999998</v>
      </c>
      <c r="J91" s="104">
        <f t="shared" si="7"/>
        <v>18.010000000000002</v>
      </c>
      <c r="K91" s="104">
        <f t="shared" si="7"/>
        <v>18.18</v>
      </c>
      <c r="L91" s="104">
        <f t="shared" si="7"/>
        <v>19.09</v>
      </c>
      <c r="M91" s="104">
        <f t="shared" si="7"/>
        <v>19.27</v>
      </c>
      <c r="N91" s="104">
        <f t="shared" si="7"/>
        <v>19.47</v>
      </c>
      <c r="O91" s="104">
        <f t="shared" si="7"/>
        <v>20.43</v>
      </c>
      <c r="P91" s="104">
        <f t="shared" si="7"/>
        <v>21.46</v>
      </c>
      <c r="Q91" s="105">
        <f t="shared" si="7"/>
        <v>22.53</v>
      </c>
    </row>
    <row r="92" spans="1:17">
      <c r="A92" s="123" t="s">
        <v>200</v>
      </c>
      <c r="B92" s="305">
        <v>27</v>
      </c>
      <c r="C92" s="99">
        <v>7432</v>
      </c>
      <c r="D92" s="100" t="s">
        <v>201</v>
      </c>
      <c r="E92" s="101">
        <v>19</v>
      </c>
      <c r="F92" s="102" t="s">
        <v>202</v>
      </c>
      <c r="G92" s="103">
        <f t="shared" si="7"/>
        <v>17.48</v>
      </c>
      <c r="H92" s="104">
        <f t="shared" si="7"/>
        <v>17.64</v>
      </c>
      <c r="I92" s="104">
        <f t="shared" si="7"/>
        <v>17.829999999999998</v>
      </c>
      <c r="J92" s="104">
        <f t="shared" si="7"/>
        <v>18.010000000000002</v>
      </c>
      <c r="K92" s="104">
        <f t="shared" si="7"/>
        <v>18.18</v>
      </c>
      <c r="L92" s="104">
        <f t="shared" si="7"/>
        <v>19.09</v>
      </c>
      <c r="M92" s="104">
        <f t="shared" si="7"/>
        <v>19.27</v>
      </c>
      <c r="N92" s="104">
        <f t="shared" si="7"/>
        <v>19.47</v>
      </c>
      <c r="O92" s="104">
        <f t="shared" si="7"/>
        <v>20.43</v>
      </c>
      <c r="P92" s="104">
        <f t="shared" si="7"/>
        <v>21.46</v>
      </c>
      <c r="Q92" s="105">
        <f t="shared" si="7"/>
        <v>22.53</v>
      </c>
    </row>
    <row r="93" spans="1:17">
      <c r="A93" s="159" t="s">
        <v>440</v>
      </c>
      <c r="B93" s="306">
        <v>28</v>
      </c>
      <c r="C93" s="160">
        <v>7431</v>
      </c>
      <c r="D93" s="161" t="s">
        <v>441</v>
      </c>
      <c r="E93" s="162">
        <v>20</v>
      </c>
      <c r="F93" s="163" t="s">
        <v>182</v>
      </c>
      <c r="G93" s="103">
        <f t="shared" si="7"/>
        <v>19.190000000000001</v>
      </c>
      <c r="H93" s="104">
        <f t="shared" si="7"/>
        <v>19.37</v>
      </c>
      <c r="I93" s="104">
        <f t="shared" si="7"/>
        <v>19.57</v>
      </c>
      <c r="J93" s="104">
        <f t="shared" si="7"/>
        <v>19.77</v>
      </c>
      <c r="K93" s="104">
        <f t="shared" si="7"/>
        <v>19.98</v>
      </c>
      <c r="L93" s="104">
        <f t="shared" si="7"/>
        <v>20.97</v>
      </c>
      <c r="M93" s="104">
        <f t="shared" si="7"/>
        <v>21.18</v>
      </c>
      <c r="N93" s="104">
        <f t="shared" si="7"/>
        <v>21.38</v>
      </c>
      <c r="O93" s="104">
        <f t="shared" si="7"/>
        <v>22.45</v>
      </c>
      <c r="P93" s="104">
        <f t="shared" si="7"/>
        <v>23.57</v>
      </c>
      <c r="Q93" s="105">
        <f t="shared" si="7"/>
        <v>24.76</v>
      </c>
    </row>
    <row r="94" spans="1:17">
      <c r="A94" s="159" t="s">
        <v>438</v>
      </c>
      <c r="B94" s="306">
        <v>28</v>
      </c>
      <c r="C94" s="160">
        <v>7437</v>
      </c>
      <c r="D94" s="161" t="s">
        <v>439</v>
      </c>
      <c r="E94" s="162">
        <v>20</v>
      </c>
      <c r="F94" s="163" t="s">
        <v>182</v>
      </c>
      <c r="G94" s="103">
        <f t="shared" si="7"/>
        <v>19.190000000000001</v>
      </c>
      <c r="H94" s="104">
        <f t="shared" si="7"/>
        <v>19.37</v>
      </c>
      <c r="I94" s="104">
        <f t="shared" si="7"/>
        <v>19.57</v>
      </c>
      <c r="J94" s="104">
        <f t="shared" si="7"/>
        <v>19.77</v>
      </c>
      <c r="K94" s="104">
        <f t="shared" si="7"/>
        <v>19.98</v>
      </c>
      <c r="L94" s="104">
        <f t="shared" si="7"/>
        <v>20.97</v>
      </c>
      <c r="M94" s="104">
        <f t="shared" si="7"/>
        <v>21.18</v>
      </c>
      <c r="N94" s="104">
        <f t="shared" si="7"/>
        <v>21.38</v>
      </c>
      <c r="O94" s="104">
        <f t="shared" si="7"/>
        <v>22.45</v>
      </c>
      <c r="P94" s="104">
        <f t="shared" si="7"/>
        <v>23.57</v>
      </c>
      <c r="Q94" s="105">
        <f t="shared" si="7"/>
        <v>24.76</v>
      </c>
    </row>
    <row r="95" spans="1:17">
      <c r="A95" s="159" t="s">
        <v>423</v>
      </c>
      <c r="B95" s="306">
        <v>28</v>
      </c>
      <c r="C95" s="160">
        <v>7460</v>
      </c>
      <c r="D95" s="161" t="s">
        <v>424</v>
      </c>
      <c r="E95" s="162">
        <v>20</v>
      </c>
      <c r="F95" s="163" t="s">
        <v>182</v>
      </c>
      <c r="G95" s="103">
        <f t="shared" si="7"/>
        <v>19.190000000000001</v>
      </c>
      <c r="H95" s="104">
        <f t="shared" si="7"/>
        <v>19.37</v>
      </c>
      <c r="I95" s="104">
        <f t="shared" si="7"/>
        <v>19.57</v>
      </c>
      <c r="J95" s="104">
        <f t="shared" si="7"/>
        <v>19.77</v>
      </c>
      <c r="K95" s="104">
        <f t="shared" si="7"/>
        <v>19.98</v>
      </c>
      <c r="L95" s="104">
        <f t="shared" si="7"/>
        <v>20.97</v>
      </c>
      <c r="M95" s="104">
        <f t="shared" si="7"/>
        <v>21.18</v>
      </c>
      <c r="N95" s="104">
        <f t="shared" si="7"/>
        <v>21.38</v>
      </c>
      <c r="O95" s="104">
        <f t="shared" si="7"/>
        <v>22.45</v>
      </c>
      <c r="P95" s="104">
        <f t="shared" si="7"/>
        <v>23.57</v>
      </c>
      <c r="Q95" s="105">
        <f t="shared" si="7"/>
        <v>24.76</v>
      </c>
    </row>
    <row r="96" spans="1:17">
      <c r="A96" s="159">
        <v>7515</v>
      </c>
      <c r="B96" s="306">
        <v>28</v>
      </c>
      <c r="C96" s="160">
        <v>7515</v>
      </c>
      <c r="D96" s="161" t="s">
        <v>213</v>
      </c>
      <c r="E96" s="162">
        <v>20</v>
      </c>
      <c r="F96" s="163" t="s">
        <v>182</v>
      </c>
      <c r="G96" s="103">
        <f t="shared" si="7"/>
        <v>19.190000000000001</v>
      </c>
      <c r="H96" s="104">
        <f t="shared" si="7"/>
        <v>19.37</v>
      </c>
      <c r="I96" s="104">
        <f t="shared" si="7"/>
        <v>19.57</v>
      </c>
      <c r="J96" s="104">
        <f t="shared" si="7"/>
        <v>19.77</v>
      </c>
      <c r="K96" s="104">
        <f t="shared" si="7"/>
        <v>19.98</v>
      </c>
      <c r="L96" s="104">
        <f t="shared" si="7"/>
        <v>20.97</v>
      </c>
      <c r="M96" s="104">
        <f t="shared" si="7"/>
        <v>21.18</v>
      </c>
      <c r="N96" s="104">
        <f t="shared" si="7"/>
        <v>21.38</v>
      </c>
      <c r="O96" s="104">
        <f t="shared" si="7"/>
        <v>22.45</v>
      </c>
      <c r="P96" s="104">
        <f t="shared" si="7"/>
        <v>23.57</v>
      </c>
      <c r="Q96" s="105">
        <f t="shared" si="7"/>
        <v>24.76</v>
      </c>
    </row>
    <row r="97" spans="1:17">
      <c r="A97" s="123" t="s">
        <v>272</v>
      </c>
      <c r="B97" s="305">
        <v>28</v>
      </c>
      <c r="C97" s="99">
        <v>7515</v>
      </c>
      <c r="D97" s="100" t="s">
        <v>273</v>
      </c>
      <c r="E97" s="101"/>
      <c r="F97" s="307"/>
      <c r="G97" s="103">
        <f t="shared" si="7"/>
        <v>19.190000000000001</v>
      </c>
      <c r="H97" s="104">
        <f t="shared" si="7"/>
        <v>19.37</v>
      </c>
      <c r="I97" s="104">
        <f t="shared" si="7"/>
        <v>19.57</v>
      </c>
      <c r="J97" s="104">
        <f t="shared" si="7"/>
        <v>19.77</v>
      </c>
      <c r="K97" s="104">
        <f t="shared" si="7"/>
        <v>19.98</v>
      </c>
      <c r="L97" s="104">
        <f t="shared" si="7"/>
        <v>20.97</v>
      </c>
      <c r="M97" s="104">
        <f t="shared" si="7"/>
        <v>21.18</v>
      </c>
      <c r="N97" s="104">
        <f t="shared" si="7"/>
        <v>21.38</v>
      </c>
      <c r="O97" s="104">
        <f t="shared" si="7"/>
        <v>22.45</v>
      </c>
      <c r="P97" s="104">
        <f t="shared" si="7"/>
        <v>23.57</v>
      </c>
      <c r="Q97" s="105">
        <f t="shared" si="7"/>
        <v>24.76</v>
      </c>
    </row>
    <row r="98" spans="1:17" ht="7.5" customHeight="1" thickBot="1">
      <c r="A98" s="159"/>
      <c r="B98" s="306"/>
      <c r="C98" s="160"/>
      <c r="D98" s="161"/>
      <c r="E98" s="162"/>
      <c r="F98" s="319"/>
      <c r="G98" s="298"/>
      <c r="H98" s="299"/>
      <c r="I98" s="299"/>
      <c r="J98" s="299"/>
      <c r="K98" s="299"/>
      <c r="L98" s="299"/>
      <c r="M98" s="299"/>
      <c r="N98" s="299"/>
      <c r="O98" s="299"/>
      <c r="P98" s="299"/>
      <c r="Q98" s="300"/>
    </row>
    <row r="99" spans="1:17">
      <c r="A99" s="320" t="s">
        <v>444</v>
      </c>
      <c r="B99" s="321">
        <v>25</v>
      </c>
      <c r="C99" s="320" t="s">
        <v>444</v>
      </c>
      <c r="D99" s="322" t="s">
        <v>442</v>
      </c>
      <c r="E99" s="323"/>
      <c r="F99" s="324"/>
      <c r="G99" s="308">
        <f t="shared" si="7"/>
        <v>15.25</v>
      </c>
      <c r="H99" s="226">
        <f t="shared" si="7"/>
        <v>15.4</v>
      </c>
      <c r="I99" s="226">
        <f t="shared" si="7"/>
        <v>15.55</v>
      </c>
      <c r="J99" s="226">
        <f t="shared" si="7"/>
        <v>15.71</v>
      </c>
      <c r="K99" s="226">
        <f t="shared" si="7"/>
        <v>15.87</v>
      </c>
      <c r="L99" s="226">
        <f t="shared" si="7"/>
        <v>16.670000000000002</v>
      </c>
      <c r="M99" s="226">
        <f t="shared" si="7"/>
        <v>16.84</v>
      </c>
      <c r="N99" s="226">
        <f t="shared" si="7"/>
        <v>16.989999999999998</v>
      </c>
      <c r="O99" s="226">
        <f t="shared" si="7"/>
        <v>17.84</v>
      </c>
      <c r="P99" s="226">
        <f t="shared" si="7"/>
        <v>18.73</v>
      </c>
      <c r="Q99" s="227">
        <f t="shared" si="7"/>
        <v>19.670000000000002</v>
      </c>
    </row>
    <row r="100" spans="1:17" ht="13.5" thickBot="1">
      <c r="A100" s="309" t="s">
        <v>444</v>
      </c>
      <c r="B100" s="310">
        <v>26</v>
      </c>
      <c r="C100" s="309" t="s">
        <v>444</v>
      </c>
      <c r="D100" s="311" t="s">
        <v>431</v>
      </c>
      <c r="E100" s="4"/>
      <c r="F100" s="4"/>
      <c r="G100" s="301">
        <f t="shared" si="7"/>
        <v>15.95</v>
      </c>
      <c r="H100" s="302">
        <f t="shared" si="7"/>
        <v>16.12</v>
      </c>
      <c r="I100" s="302">
        <f t="shared" si="7"/>
        <v>16.28</v>
      </c>
      <c r="J100" s="302">
        <f t="shared" si="7"/>
        <v>16.440000000000001</v>
      </c>
      <c r="K100" s="302">
        <f t="shared" si="7"/>
        <v>16.600000000000001</v>
      </c>
      <c r="L100" s="302">
        <f t="shared" si="7"/>
        <v>17.43</v>
      </c>
      <c r="M100" s="302">
        <f t="shared" si="7"/>
        <v>17.600000000000001</v>
      </c>
      <c r="N100" s="302">
        <f t="shared" si="7"/>
        <v>17.79</v>
      </c>
      <c r="O100" s="302">
        <f t="shared" si="7"/>
        <v>18.66</v>
      </c>
      <c r="P100" s="302">
        <f t="shared" si="7"/>
        <v>19.600000000000001</v>
      </c>
      <c r="Q100" s="303">
        <f t="shared" si="7"/>
        <v>20.58</v>
      </c>
    </row>
    <row r="101" spans="1:17" s="318" customFormat="1" ht="13.5" thickBot="1">
      <c r="A101" s="371" t="s">
        <v>25</v>
      </c>
      <c r="B101" s="372" t="s">
        <v>481</v>
      </c>
      <c r="C101" s="372" t="s">
        <v>480</v>
      </c>
      <c r="D101" s="312" t="s">
        <v>432</v>
      </c>
      <c r="E101" s="313"/>
      <c r="F101" s="314"/>
      <c r="G101" s="315">
        <v>1.44</v>
      </c>
      <c r="H101" s="316">
        <v>1.44</v>
      </c>
      <c r="I101" s="316">
        <v>1.44</v>
      </c>
      <c r="J101" s="316">
        <v>1.44</v>
      </c>
      <c r="K101" s="316">
        <v>1.44</v>
      </c>
      <c r="L101" s="316">
        <v>1.44</v>
      </c>
      <c r="M101" s="316">
        <v>1.44</v>
      </c>
      <c r="N101" s="316">
        <v>1.44</v>
      </c>
      <c r="O101" s="316">
        <v>1.44</v>
      </c>
      <c r="P101" s="316">
        <v>1.44</v>
      </c>
      <c r="Q101" s="317">
        <v>1.44</v>
      </c>
    </row>
  </sheetData>
  <mergeCells count="4">
    <mergeCell ref="A1:Q1"/>
    <mergeCell ref="A2:Q2"/>
    <mergeCell ref="A3:D3"/>
    <mergeCell ref="G3:Q3"/>
  </mergeCells>
  <phoneticPr fontId="0" type="noConversion"/>
  <printOptions horizontalCentered="1"/>
  <pageMargins left="0.25" right="0.25" top="0.75" bottom="0.52"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1</vt:i4>
      </vt:variant>
      <vt:variant>
        <vt:lpstr>Named Ranges</vt:lpstr>
      </vt:variant>
      <vt:variant>
        <vt:i4>6</vt:i4>
      </vt:variant>
    </vt:vector>
  </HeadingPairs>
  <TitlesOfParts>
    <vt:vector size="17" baseType="lpstr">
      <vt:lpstr>Cover Page</vt:lpstr>
      <vt:lpstr>2011-12 Certified Teachers</vt:lpstr>
      <vt:lpstr>Administration</vt:lpstr>
      <vt:lpstr>Extra Service Supplements</vt:lpstr>
      <vt:lpstr>Other Wages</vt:lpstr>
      <vt:lpstr>Substitutes</vt:lpstr>
      <vt:lpstr>2011-12 Classified Sch</vt:lpstr>
      <vt:lpstr>2011-12 Bus Drivers</vt:lpstr>
      <vt:lpstr>2011-12Classified Sch</vt:lpstr>
      <vt:lpstr>Professional Licensure</vt:lpstr>
      <vt:lpstr>Salary Schedule Graph</vt:lpstr>
      <vt:lpstr>'2011-12 Certified Teachers'!Print_Area</vt:lpstr>
      <vt:lpstr>'Cover Page'!Print_Area</vt:lpstr>
      <vt:lpstr>'2011-12Classified Sch'!Print_Titles</vt:lpstr>
      <vt:lpstr>'Extra Service Supplements'!Print_Titles</vt:lpstr>
      <vt:lpstr>SalaryTable</vt:lpstr>
      <vt:lpstr>Step_Increase</vt:lpstr>
    </vt:vector>
  </TitlesOfParts>
  <Company>Henderson County Schools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County Schools</dc:creator>
  <cp:lastModifiedBy>cindy.cloutier</cp:lastModifiedBy>
  <cp:lastPrinted>2011-06-15T12:53:54Z</cp:lastPrinted>
  <dcterms:created xsi:type="dcterms:W3CDTF">2002-06-12T14:53:33Z</dcterms:created>
  <dcterms:modified xsi:type="dcterms:W3CDTF">2011-06-15T19:13:06Z</dcterms:modified>
</cp:coreProperties>
</file>