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tabRatio="601" activeTab="0"/>
  </bookViews>
  <sheets>
    <sheet name="Commissioner" sheetId="1" r:id="rId1"/>
    <sheet name="KBE" sheetId="2" r:id="rId2"/>
    <sheet name="Comm Exp Detail" sheetId="3" r:id="rId3"/>
    <sheet name="KBE Exp Detail" sheetId="4" r:id="rId4"/>
    <sheet name="EP&amp;M Expenditures" sheetId="5" state="hidden" r:id="rId5"/>
    <sheet name="E2100 Personnel Cap" sheetId="6" state="hidden" r:id="rId6"/>
  </sheets>
  <definedNames>
    <definedName name="_xlfn.BAHTTEXT" hidden="1">#NAME?</definedName>
    <definedName name="_xlnm.Print_Area" localSheetId="2">'Comm Exp Detail'!$A$1:$D$176</definedName>
    <definedName name="_xlnm.Print_Area" localSheetId="3">'KBE Exp Detail'!$A$1:$D$259</definedName>
  </definedNames>
  <calcPr fullCalcOnLoad="1"/>
</workbook>
</file>

<file path=xl/sharedStrings.xml><?xml version="1.0" encoding="utf-8"?>
<sst xmlns="http://schemas.openxmlformats.org/spreadsheetml/2006/main" count="683" uniqueCount="250">
  <si>
    <t>PERSONNEL EXPENDITURES</t>
  </si>
  <si>
    <t>SALARY AND FRINGE BENEFITS</t>
  </si>
  <si>
    <t>OPERATING EXPENDITURES</t>
  </si>
  <si>
    <t>IN-STATE TRAVEL</t>
  </si>
  <si>
    <t>OUT OF STATE TRAVEL</t>
  </si>
  <si>
    <t>TRAVEL FOR NON-STATE EMPLOYEES</t>
  </si>
  <si>
    <t>TELEPHONE CHARGES-WIRELESS/CELL</t>
  </si>
  <si>
    <t>TOTAL OPERATING</t>
  </si>
  <si>
    <t>TOTAL PERSONNEL AND OPERATING</t>
  </si>
  <si>
    <t>TOTAL</t>
  </si>
  <si>
    <t>PRINTING</t>
  </si>
  <si>
    <t>$50.30*</t>
  </si>
  <si>
    <t>$393.34*</t>
  </si>
  <si>
    <t>POSTAGE/PARCEL DELIVERY</t>
  </si>
  <si>
    <t>*Includes, but not limited to, items such as office supplies, coffee, water, paper, books; support items not to exceed $1000.</t>
  </si>
  <si>
    <t>INSURANCE PREMIUM</t>
  </si>
  <si>
    <t>TRAVEL FOR NON-STATE EMPLOYEES &amp; MEETING EXPENSES</t>
  </si>
  <si>
    <t>Necessary but Unbudgeted Professional Development Costs:</t>
  </si>
  <si>
    <t>OFFICE SUPPLIES*</t>
  </si>
  <si>
    <t>PROCUREMENT CARD PURCHASES*</t>
  </si>
  <si>
    <t>OFFICE SUPPLIES (STOCKROOM)*</t>
  </si>
  <si>
    <t>In-state travel</t>
  </si>
  <si>
    <t>Out of state travel</t>
  </si>
  <si>
    <t>Printing</t>
  </si>
  <si>
    <t>Procard</t>
  </si>
  <si>
    <t>Highbridge Water</t>
  </si>
  <si>
    <t>KBE travel</t>
  </si>
  <si>
    <t>All the Way Shoppe</t>
  </si>
  <si>
    <t>Cardinal Office</t>
  </si>
  <si>
    <t>Postage</t>
  </si>
  <si>
    <t>**</t>
  </si>
  <si>
    <t>EXPENDITURES FOR E2000 FROM JULY 2009 TO JULY 2010</t>
  </si>
  <si>
    <t>ENACTED ALLOTMENT FY10</t>
  </si>
  <si>
    <t>PHOTOGRAPHS AND RELATED SUPPLIES</t>
  </si>
  <si>
    <t>FY10 TOTAL</t>
  </si>
  <si>
    <t>DUES/SUBSCRIPTIONS</t>
  </si>
  <si>
    <t>Finance postal svcs</t>
  </si>
  <si>
    <t>John Conti</t>
  </si>
  <si>
    <t>Jessie's Art Gallery</t>
  </si>
  <si>
    <t xml:space="preserve">EXPENDITURES FOR E2100 FROM JULY 2009 THROUGH JUNE 2010 </t>
  </si>
  <si>
    <t>E2100 Commissioner's Office Personnel Cap</t>
  </si>
  <si>
    <t>Kevin Noland</t>
  </si>
  <si>
    <t>Mary Ann Miller</t>
  </si>
  <si>
    <t>Mary J. Smith</t>
  </si>
  <si>
    <t>Sharman Noe</t>
  </si>
  <si>
    <t>Teresa Perry</t>
  </si>
  <si>
    <t>Total Personnel</t>
  </si>
  <si>
    <t>Terry Holliday</t>
  </si>
  <si>
    <t>FY10 ALLOTMENT AFTER REDUCTIONS</t>
  </si>
  <si>
    <t>CCSSO Washington D.C.</t>
  </si>
  <si>
    <t>PRINTING/COPIER</t>
  </si>
  <si>
    <t>Chicago, IL</t>
  </si>
  <si>
    <t>Naples, FL</t>
  </si>
  <si>
    <t>Office Supplies</t>
  </si>
  <si>
    <t>Stockroom</t>
  </si>
  <si>
    <t>Holliday</t>
  </si>
  <si>
    <t>Cell</t>
  </si>
  <si>
    <t>Out-of-state travel</t>
  </si>
  <si>
    <t>CCSSO registration</t>
  </si>
  <si>
    <t>KSBA Enews Serv</t>
  </si>
  <si>
    <t>June, July, Aug newspapers</t>
  </si>
  <si>
    <t>Map of KY districts</t>
  </si>
  <si>
    <t>Airfare</t>
  </si>
  <si>
    <t>October agenda books</t>
  </si>
  <si>
    <t>UPS ist quarter charges</t>
  </si>
  <si>
    <t>CD/DVD copying graphic design</t>
  </si>
  <si>
    <t>Capital Plaza Hotel</t>
  </si>
  <si>
    <t>Dorothy Combs</t>
  </si>
  <si>
    <t>Katheryn Baird</t>
  </si>
  <si>
    <t>Wilburn Brothers</t>
  </si>
  <si>
    <t xml:space="preserve">John Conti </t>
  </si>
  <si>
    <t>Curtiss Trophy</t>
  </si>
  <si>
    <t>Lou., KY</t>
  </si>
  <si>
    <r>
      <t xml:space="preserve">**Does not include the cost for National Association of State Boards of Education dues in the amount of $ that was paid from an OIAS account during closeout - </t>
    </r>
    <r>
      <rPr>
        <sz val="10"/>
        <color indexed="10"/>
        <rFont val="Arial"/>
        <family val="2"/>
      </rPr>
      <t>NOT PAID FOR FY10 AS OF 1/25/10</t>
    </r>
  </si>
  <si>
    <t>Meals (State Park)</t>
  </si>
  <si>
    <t>Meeting Expenses</t>
  </si>
  <si>
    <t>Cincinnati, OH</t>
  </si>
  <si>
    <t>all mileage</t>
  </si>
  <si>
    <t>Includes $1500.00 living expenses as stated in contract</t>
  </si>
  <si>
    <t>Includes $371.70 for airfare to NC as stated in contract</t>
  </si>
  <si>
    <t>Includes $487.70 for airfare to NC as stated in contract</t>
  </si>
  <si>
    <t>Airfare - CCSSO</t>
  </si>
  <si>
    <t>Judith Gibbons</t>
  </si>
  <si>
    <t>February agenda books</t>
  </si>
  <si>
    <t>Core Academic Standards draft</t>
  </si>
  <si>
    <t>Austin Moss</t>
  </si>
  <si>
    <t>Washington, DC</t>
  </si>
  <si>
    <t>Insurance premium</t>
  </si>
  <si>
    <t>Chubb Insurance</t>
  </si>
  <si>
    <t>KBE liability insurance</t>
  </si>
  <si>
    <t>Dues/Subscriptions</t>
  </si>
  <si>
    <t>College Board membership</t>
  </si>
  <si>
    <t>Susan Palmer</t>
  </si>
  <si>
    <t>CCSSO</t>
  </si>
  <si>
    <t>Dave's Snacks</t>
  </si>
  <si>
    <t>1st floor newspapers</t>
  </si>
  <si>
    <t>Registration KSBA</t>
  </si>
  <si>
    <t>RTTT</t>
  </si>
  <si>
    <t>David Cook</t>
  </si>
  <si>
    <t>Postage/Parcel</t>
  </si>
  <si>
    <t>UPS chgs 2nd qtr</t>
  </si>
  <si>
    <t>NASBE</t>
  </si>
  <si>
    <t>Terri's Catering</t>
  </si>
  <si>
    <t>April agenda books</t>
  </si>
  <si>
    <t>UPS chgs 3rd qtr</t>
  </si>
  <si>
    <t>Framed photos for outgoing KBE members</t>
  </si>
  <si>
    <t>airline</t>
  </si>
  <si>
    <t>Meeting expenses</t>
  </si>
  <si>
    <t>airline tickets</t>
  </si>
  <si>
    <t>registration</t>
  </si>
  <si>
    <t>FY11 ALLOTMENT AFTER REDUCTIONS</t>
  </si>
  <si>
    <t>Miller</t>
  </si>
  <si>
    <t>ANNUITY</t>
  </si>
  <si>
    <t>agenda books</t>
  </si>
  <si>
    <t>UPS charges</t>
  </si>
  <si>
    <t>Capital Plaza</t>
  </si>
  <si>
    <t>Intercall</t>
  </si>
  <si>
    <t>Office supplies</t>
  </si>
  <si>
    <t>MEETING EXPENSES</t>
  </si>
  <si>
    <t>1st quarter shipping</t>
  </si>
  <si>
    <t>Out of state</t>
  </si>
  <si>
    <t>CCSSO Phoenix, AZ</t>
  </si>
  <si>
    <t>TELEPHONE</t>
  </si>
  <si>
    <t>Travel expenses for members to attend KBE meeting</t>
  </si>
  <si>
    <t>Telephone</t>
  </si>
  <si>
    <t>Cheesery</t>
  </si>
  <si>
    <t>Robinson award</t>
  </si>
  <si>
    <t xml:space="preserve">Miller </t>
  </si>
  <si>
    <t>stockroom</t>
  </si>
  <si>
    <t>Grissom award</t>
  </si>
  <si>
    <t>TOTAL PERSONNEL AND OPERATING REMAINING</t>
  </si>
  <si>
    <t>BALANCE OF PERSONNEL REMAINING</t>
  </si>
  <si>
    <t>PERCENTAGE OF BUDGETED AMT REMAINING</t>
  </si>
  <si>
    <t>TOTAL TRAVEL</t>
  </si>
  <si>
    <t>POSTAGE</t>
  </si>
  <si>
    <t xml:space="preserve">* Operating expenditures are for the Commissioner and staff, a total of 8 employees. </t>
  </si>
  <si>
    <t>OFFICE SUPPLIES (STOCKROOM)</t>
  </si>
  <si>
    <t>PROCUREMENT CARD PURCHASES</t>
  </si>
  <si>
    <t>BALANCE REMAINING</t>
  </si>
  <si>
    <t>PERCENTAGE OF PERSONNEL REMAINING</t>
  </si>
  <si>
    <t>COMMISSIONER'S PERSONNEL EXPENDITURES</t>
  </si>
  <si>
    <t>Business/Education Council Nashville, TN</t>
  </si>
  <si>
    <t>Press Conference with Secretary Duncan Washington, DC</t>
  </si>
  <si>
    <t>coffee</t>
  </si>
  <si>
    <t>water</t>
  </si>
  <si>
    <t>interoffice routing forms</t>
  </si>
  <si>
    <t>Dues/subscriptions</t>
  </si>
  <si>
    <t>Commissioner's Office Expenditure Detail</t>
  </si>
  <si>
    <t>Cardinal</t>
  </si>
  <si>
    <t>conference call</t>
  </si>
  <si>
    <t>newspapers</t>
  </si>
  <si>
    <t>Dave's Snack Bar</t>
  </si>
  <si>
    <t>September postal svcs</t>
  </si>
  <si>
    <t>October postal svcs</t>
  </si>
  <si>
    <t>November postal svcs</t>
  </si>
  <si>
    <t>KBE'S PERSONNEL EXPENDITURES</t>
  </si>
  <si>
    <t>KBE TRAVEL</t>
  </si>
  <si>
    <t>OPERATING EXPENDITURES**</t>
  </si>
  <si>
    <t>no travel</t>
  </si>
  <si>
    <t>COMMISSIONER'S TRAVEL</t>
  </si>
  <si>
    <t>OPERATING EXPENDITURES FOR COMMISSIONER'S OFFICE*</t>
  </si>
  <si>
    <t>PERCENTAGE REMAINING</t>
  </si>
  <si>
    <t>Membership Dues</t>
  </si>
  <si>
    <t>KBE Operating Expenditure Detail</t>
  </si>
  <si>
    <t>no expenses</t>
  </si>
  <si>
    <t>Joseph Kelly Award</t>
  </si>
  <si>
    <t>December postal svcs</t>
  </si>
  <si>
    <t>January postal svcs</t>
  </si>
  <si>
    <t>Dave's Snack bar</t>
  </si>
  <si>
    <t>P-21 Strategic Council Meeting/White House (waiver)</t>
  </si>
  <si>
    <t>CCSSO meeting</t>
  </si>
  <si>
    <t>National Chinese Language Conference</t>
  </si>
  <si>
    <t>USDOE Labor Management Conference</t>
  </si>
  <si>
    <t>February postal svcs</t>
  </si>
  <si>
    <t>March postal svcs</t>
  </si>
  <si>
    <t>April postal svcs</t>
  </si>
  <si>
    <t>All KDE agency meeting webcast</t>
  </si>
  <si>
    <t>Education Week for KBE</t>
  </si>
  <si>
    <t>Amazon</t>
  </si>
  <si>
    <t>KSBA</t>
  </si>
  <si>
    <t>e-meeting service</t>
  </si>
  <si>
    <t>Robert's Rules of Order Book</t>
  </si>
  <si>
    <t>Holiday Inn</t>
  </si>
  <si>
    <t>Apple Education Sales</t>
  </si>
  <si>
    <t>carts for iPADS</t>
  </si>
  <si>
    <t>The Cheesery</t>
  </si>
  <si>
    <t>UPS</t>
  </si>
  <si>
    <t>Reconciliation of Expenditures</t>
  </si>
  <si>
    <t>Budgeted</t>
  </si>
  <si>
    <t>Spent</t>
  </si>
  <si>
    <t>Balance</t>
  </si>
  <si>
    <t>Personnel</t>
  </si>
  <si>
    <t>Commissioner's Travel</t>
  </si>
  <si>
    <t>Commissioner's Office Operating</t>
  </si>
  <si>
    <t>Total</t>
  </si>
  <si>
    <t>KBE Travel</t>
  </si>
  <si>
    <t>KBE Operating</t>
  </si>
  <si>
    <t>Net Total</t>
  </si>
  <si>
    <t>Apple, Inc.</t>
  </si>
  <si>
    <t>iPads</t>
  </si>
  <si>
    <t>MEMBERSHIP DUES/INSURANCE</t>
  </si>
  <si>
    <t xml:space="preserve">lunch for 10/5/11 </t>
  </si>
  <si>
    <t>lodging 10/4/11</t>
  </si>
  <si>
    <t>NASBE Atlanta, GA - lodging and meals</t>
  </si>
  <si>
    <t>Obesity Summit New Orleans, LA - lodging and meals</t>
  </si>
  <si>
    <t>lunch for 12/7/11</t>
  </si>
  <si>
    <t>lodging 12/6-7/11</t>
  </si>
  <si>
    <t>Education Week</t>
  </si>
  <si>
    <t>lunch for 2/1/12</t>
  </si>
  <si>
    <t>dinner 12/7/11</t>
  </si>
  <si>
    <t>lodging for 1/31-2/1/12</t>
  </si>
  <si>
    <t>lunch 4/4/12</t>
  </si>
  <si>
    <t>lunch for orientation mtg 5/25/12</t>
  </si>
  <si>
    <t>lodging 4/3-4/12</t>
  </si>
  <si>
    <t>lunch for 6/6/12</t>
  </si>
  <si>
    <t>lodging for 6/5-6/12</t>
  </si>
  <si>
    <t>Membership dues/Insurance</t>
  </si>
  <si>
    <t>Chubb Insurance Group</t>
  </si>
  <si>
    <t>annual liability insurance payment</t>
  </si>
  <si>
    <t>interpreters</t>
  </si>
  <si>
    <t>motor pool</t>
  </si>
  <si>
    <t>lodging for Twyman 9/13/11</t>
  </si>
  <si>
    <t>toner (2)</t>
  </si>
  <si>
    <t>toner (3)</t>
  </si>
  <si>
    <t>EXPENDITURES FOR E2100 FROM JULY 2012 THROUGH JUNE 2013</t>
  </si>
  <si>
    <t>FY13 TOTAL</t>
  </si>
  <si>
    <t>BUDGETED AMOUNT FY13</t>
  </si>
  <si>
    <t>EXPENDITURES FOR E2000 FROM JULY 2012 TO JUNE 2013</t>
  </si>
  <si>
    <t>Commissioner's Travel Detail</t>
  </si>
  <si>
    <t>July travel</t>
  </si>
  <si>
    <t>August travel</t>
  </si>
  <si>
    <t>Couer A'lene, ID, July 12-18/12, P21 Institute</t>
  </si>
  <si>
    <t>Napa, CA, August 19-21/12, CCSSO CEO to CEO Exchange</t>
  </si>
  <si>
    <t>August agenda books</t>
  </si>
  <si>
    <t>John Conti Coffee</t>
  </si>
  <si>
    <t>ICC Telecon</t>
  </si>
  <si>
    <t xml:space="preserve">Parent Advisory Committee members travel, August 10, 2012 mtg </t>
  </si>
  <si>
    <t>KBE Travel Detail</t>
  </si>
  <si>
    <t>KBE Orientation Mtg August 1, 2012</t>
  </si>
  <si>
    <t>August 8, 2012 meeting</t>
  </si>
  <si>
    <t>lodging August 7-8, 2012</t>
  </si>
  <si>
    <t>Karem</t>
  </si>
  <si>
    <t>NASBE Chicago, Il Oct 11-13, 2012</t>
  </si>
  <si>
    <t>Privett</t>
  </si>
  <si>
    <t>NASBE Chicago, Il Oct 11-13, 2013</t>
  </si>
  <si>
    <t>Calderon</t>
  </si>
  <si>
    <t>NASBE Chicago, Il Oct 11-13, 2014</t>
  </si>
  <si>
    <t>NASBE Chicago, Il Oct 11-13, 2015</t>
  </si>
  <si>
    <t>4th qtr FY12</t>
  </si>
  <si>
    <t>August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</si>
</sst>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d\-mmm\-yy;@"/>
    <numFmt numFmtId="168" formatCode="[$-409]dd\-mmm\-yy;@"/>
    <numFmt numFmtId="169" formatCode="0.00_);[Red]\(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66" fontId="2" fillId="0" borderId="0" xfId="0" applyNumberFormat="1" applyFont="1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4" borderId="16" xfId="0" applyFill="1" applyBorder="1" applyAlignment="1">
      <alignment/>
    </xf>
    <xf numFmtId="17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 applyAlignment="1">
      <alignment horizontal="right" wrapText="1"/>
    </xf>
    <xf numFmtId="164" fontId="2" fillId="33" borderId="16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 wrapText="1"/>
    </xf>
    <xf numFmtId="0" fontId="0" fillId="34" borderId="16" xfId="0" applyFill="1" applyBorder="1" applyAlignment="1">
      <alignment horizontal="right"/>
    </xf>
    <xf numFmtId="17" fontId="0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7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right"/>
    </xf>
    <xf numFmtId="0" fontId="8" fillId="35" borderId="15" xfId="0" applyFont="1" applyFill="1" applyBorder="1" applyAlignment="1">
      <alignment/>
    </xf>
    <xf numFmtId="164" fontId="0" fillId="0" borderId="12" xfId="0" applyNumberFormat="1" applyBorder="1" applyAlignment="1">
      <alignment horizontal="right"/>
    </xf>
    <xf numFmtId="164" fontId="2" fillId="34" borderId="12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33" borderId="1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8" fontId="2" fillId="0" borderId="10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17" fontId="2" fillId="33" borderId="11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9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6" fontId="0" fillId="0" borderId="11" xfId="0" applyNumberForma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7" borderId="10" xfId="0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37" borderId="1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Layout" workbookViewId="0" topLeftCell="A1">
      <selection activeCell="A2" sqref="A2"/>
    </sheetView>
  </sheetViews>
  <sheetFormatPr defaultColWidth="0" defaultRowHeight="12.75"/>
  <cols>
    <col min="1" max="1" width="43.7109375" style="0" customWidth="1"/>
    <col min="2" max="2" width="13.421875" style="0" customWidth="1"/>
    <col min="3" max="3" width="13.421875" style="0" hidden="1" customWidth="1"/>
    <col min="4" max="14" width="13.28125" style="0" customWidth="1"/>
    <col min="15" max="16" width="13.28125" style="121" customWidth="1"/>
    <col min="17" max="16384" width="0" style="0" hidden="1" customWidth="1"/>
  </cols>
  <sheetData>
    <row r="1" spans="1:16" ht="12.75">
      <c r="A1" s="152" t="s">
        <v>224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30"/>
    </row>
    <row r="2" spans="1:16" ht="51" customHeight="1">
      <c r="A2" s="3" t="s">
        <v>140</v>
      </c>
      <c r="B2" s="16" t="s">
        <v>226</v>
      </c>
      <c r="C2" s="16" t="s">
        <v>110</v>
      </c>
      <c r="D2" s="2">
        <v>41091</v>
      </c>
      <c r="E2" s="66">
        <v>41122</v>
      </c>
      <c r="F2" s="2">
        <v>41153</v>
      </c>
      <c r="G2" s="2">
        <v>41183</v>
      </c>
      <c r="H2" s="2">
        <v>41214</v>
      </c>
      <c r="I2" s="2">
        <v>41244</v>
      </c>
      <c r="J2" s="2">
        <v>41275</v>
      </c>
      <c r="K2" s="23">
        <v>41306</v>
      </c>
      <c r="L2" s="23">
        <v>41334</v>
      </c>
      <c r="M2" s="23">
        <v>41365</v>
      </c>
      <c r="N2" s="131">
        <v>41395</v>
      </c>
      <c r="O2" s="122">
        <v>41426</v>
      </c>
      <c r="P2" s="92" t="s">
        <v>225</v>
      </c>
    </row>
    <row r="3" spans="1:16" ht="12.75">
      <c r="A3" s="1" t="s">
        <v>1</v>
      </c>
      <c r="B3" s="9">
        <v>271000</v>
      </c>
      <c r="C3" s="9"/>
      <c r="D3" s="9">
        <v>22597.76</v>
      </c>
      <c r="E3" s="9">
        <v>22597.76</v>
      </c>
      <c r="F3" s="9">
        <v>22597.76</v>
      </c>
      <c r="G3" s="9"/>
      <c r="H3" s="9"/>
      <c r="I3" s="9"/>
      <c r="J3" s="9"/>
      <c r="K3" s="9"/>
      <c r="L3" s="9"/>
      <c r="M3" s="9"/>
      <c r="N3" s="27"/>
      <c r="O3" s="123"/>
      <c r="P3" s="124">
        <f>SUM(D3:O3)</f>
        <v>67793.28</v>
      </c>
    </row>
    <row r="4" spans="1:16" ht="12.75">
      <c r="A4" s="1" t="s">
        <v>112</v>
      </c>
      <c r="B4" s="4">
        <v>17000</v>
      </c>
      <c r="C4" s="4"/>
      <c r="D4" s="80">
        <v>17000</v>
      </c>
      <c r="E4" s="80"/>
      <c r="F4" s="4"/>
      <c r="G4" s="4"/>
      <c r="H4" s="4"/>
      <c r="I4" s="4"/>
      <c r="J4" s="4"/>
      <c r="K4" s="4"/>
      <c r="L4" s="4"/>
      <c r="M4" s="4"/>
      <c r="N4" s="28"/>
      <c r="O4" s="125"/>
      <c r="P4" s="126"/>
    </row>
    <row r="5" spans="1:16" ht="12.75">
      <c r="A5" s="52"/>
      <c r="B5" s="4"/>
      <c r="C5" s="4"/>
      <c r="D5" s="80">
        <f>SUM(D3:D4)</f>
        <v>39597.759999999995</v>
      </c>
      <c r="E5" s="80"/>
      <c r="F5" s="4"/>
      <c r="G5" s="4"/>
      <c r="H5" s="4"/>
      <c r="I5" s="4"/>
      <c r="J5" s="4"/>
      <c r="K5" s="4"/>
      <c r="L5" s="4"/>
      <c r="M5" s="4"/>
      <c r="N5" s="28"/>
      <c r="O5" s="125"/>
      <c r="P5" s="126"/>
    </row>
    <row r="6" spans="1:16" ht="12.75">
      <c r="A6" s="84" t="s">
        <v>131</v>
      </c>
      <c r="B6" s="85">
        <f>SUM(B3:B4)</f>
        <v>288000</v>
      </c>
      <c r="C6" s="85"/>
      <c r="D6" s="90">
        <f>B6-D5</f>
        <v>248402.24</v>
      </c>
      <c r="E6" s="90">
        <f aca="true" t="shared" si="0" ref="E6:K6">D6-E3</f>
        <v>225804.47999999998</v>
      </c>
      <c r="F6" s="90">
        <f t="shared" si="0"/>
        <v>203206.71999999997</v>
      </c>
      <c r="G6" s="90">
        <f t="shared" si="0"/>
        <v>203206.71999999997</v>
      </c>
      <c r="H6" s="90">
        <f t="shared" si="0"/>
        <v>203206.71999999997</v>
      </c>
      <c r="I6" s="90">
        <f t="shared" si="0"/>
        <v>203206.71999999997</v>
      </c>
      <c r="J6" s="90">
        <f t="shared" si="0"/>
        <v>203206.71999999997</v>
      </c>
      <c r="K6" s="90">
        <f t="shared" si="0"/>
        <v>203206.71999999997</v>
      </c>
      <c r="L6" s="90">
        <f>K6-L3</f>
        <v>203206.71999999997</v>
      </c>
      <c r="M6" s="90">
        <f>L6-M3</f>
        <v>203206.71999999997</v>
      </c>
      <c r="N6" s="90">
        <f>M6-N3</f>
        <v>203206.71999999997</v>
      </c>
      <c r="O6" s="90">
        <f>N6-O3</f>
        <v>203206.71999999997</v>
      </c>
      <c r="P6" s="124"/>
    </row>
    <row r="7" spans="1:16" ht="12.75">
      <c r="A7" s="84" t="s">
        <v>139</v>
      </c>
      <c r="B7" s="85"/>
      <c r="C7" s="85"/>
      <c r="D7" s="105">
        <f>D6/B6</f>
        <v>0.8625077777777778</v>
      </c>
      <c r="E7" s="105">
        <f>E6/B6</f>
        <v>0.7840433333333333</v>
      </c>
      <c r="F7" s="105">
        <f>F6/B6</f>
        <v>0.7055788888888888</v>
      </c>
      <c r="G7" s="105">
        <f>G6/B6</f>
        <v>0.7055788888888888</v>
      </c>
      <c r="H7" s="105">
        <f>H6/B6</f>
        <v>0.7055788888888888</v>
      </c>
      <c r="I7" s="105">
        <f>I6/B6</f>
        <v>0.7055788888888888</v>
      </c>
      <c r="J7" s="105">
        <f>J6/B6</f>
        <v>0.7055788888888888</v>
      </c>
      <c r="K7" s="105">
        <f>K6/B6</f>
        <v>0.7055788888888888</v>
      </c>
      <c r="L7" s="105">
        <f>L6/B6</f>
        <v>0.7055788888888888</v>
      </c>
      <c r="M7" s="105">
        <f>M6/B6</f>
        <v>0.7055788888888888</v>
      </c>
      <c r="N7" s="105">
        <f>N6/B6</f>
        <v>0.7055788888888888</v>
      </c>
      <c r="O7" s="105">
        <f>O6/B6</f>
        <v>0.7055788888888888</v>
      </c>
      <c r="P7" s="124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1"/>
      <c r="O8" s="124"/>
      <c r="P8" s="124"/>
    </row>
    <row r="9" spans="1:16" ht="12.75">
      <c r="A9" s="3" t="s">
        <v>159</v>
      </c>
      <c r="B9" s="9">
        <v>12000</v>
      </c>
      <c r="C9" s="9"/>
      <c r="D9" s="14"/>
      <c r="E9" s="4"/>
      <c r="F9" s="4"/>
      <c r="G9" s="1"/>
      <c r="H9" s="4"/>
      <c r="I9" s="4"/>
      <c r="J9" s="4"/>
      <c r="K9" s="4"/>
      <c r="L9" s="4"/>
      <c r="M9" s="4"/>
      <c r="N9" s="28"/>
      <c r="O9" s="125"/>
      <c r="P9" s="126"/>
    </row>
    <row r="10" spans="1:16" ht="12.75">
      <c r="A10" s="1" t="s">
        <v>3</v>
      </c>
      <c r="B10" s="4"/>
      <c r="C10" s="4"/>
      <c r="D10" s="103">
        <v>0</v>
      </c>
      <c r="E10" s="103">
        <v>344.56</v>
      </c>
      <c r="F10" s="117">
        <v>1412.77</v>
      </c>
      <c r="G10" s="117"/>
      <c r="H10" s="117"/>
      <c r="I10" s="117"/>
      <c r="J10" s="11"/>
      <c r="K10" s="103"/>
      <c r="L10" s="103"/>
      <c r="M10" s="103"/>
      <c r="N10" s="110"/>
      <c r="O10" s="128"/>
      <c r="P10" s="124">
        <f>SUM(D10:O10)</f>
        <v>1757.33</v>
      </c>
    </row>
    <row r="11" spans="1:16" ht="12.75">
      <c r="A11" s="1" t="s">
        <v>4</v>
      </c>
      <c r="B11" s="4"/>
      <c r="C11" s="4"/>
      <c r="D11" s="103">
        <v>0</v>
      </c>
      <c r="E11" s="103">
        <v>63.82</v>
      </c>
      <c r="F11" s="103">
        <v>49.82</v>
      </c>
      <c r="G11" s="117"/>
      <c r="H11" s="103"/>
      <c r="I11" s="117"/>
      <c r="J11" s="4"/>
      <c r="K11" s="103"/>
      <c r="L11" s="103"/>
      <c r="M11" s="103"/>
      <c r="N11" s="110"/>
      <c r="O11" s="128"/>
      <c r="P11" s="124">
        <f>SUM(D11:O11)</f>
        <v>113.64</v>
      </c>
    </row>
    <row r="12" spans="1:16" ht="12.75">
      <c r="A12" s="84" t="s">
        <v>133</v>
      </c>
      <c r="B12" s="85"/>
      <c r="C12" s="85"/>
      <c r="D12" s="85">
        <f aca="true" t="shared" si="1" ref="D12:K12">SUM(D9:D11)</f>
        <v>0</v>
      </c>
      <c r="E12" s="85">
        <f t="shared" si="1"/>
        <v>408.38</v>
      </c>
      <c r="F12" s="85">
        <f t="shared" si="1"/>
        <v>1462.59</v>
      </c>
      <c r="G12" s="85">
        <f t="shared" si="1"/>
        <v>0</v>
      </c>
      <c r="H12" s="85">
        <f t="shared" si="1"/>
        <v>0</v>
      </c>
      <c r="I12" s="85">
        <f t="shared" si="1"/>
        <v>0</v>
      </c>
      <c r="J12" s="85">
        <f t="shared" si="1"/>
        <v>0</v>
      </c>
      <c r="K12" s="85">
        <f t="shared" si="1"/>
        <v>0</v>
      </c>
      <c r="L12" s="85">
        <f>SUM(L10:L11)</f>
        <v>0</v>
      </c>
      <c r="M12" s="85">
        <f>SUM(M10:M11)</f>
        <v>0</v>
      </c>
      <c r="N12" s="132">
        <f>SUM(N10:N11)</f>
        <v>0</v>
      </c>
      <c r="O12" s="129">
        <f>SUM(O10:O11)</f>
        <v>0</v>
      </c>
      <c r="P12" s="124">
        <f>SUM(P10:P11)</f>
        <v>1870.97</v>
      </c>
    </row>
    <row r="13" spans="1:16" ht="12.75">
      <c r="A13" s="84" t="s">
        <v>138</v>
      </c>
      <c r="B13" s="85"/>
      <c r="C13" s="85"/>
      <c r="D13" s="85">
        <f>B9-D12</f>
        <v>12000</v>
      </c>
      <c r="E13" s="85">
        <f aca="true" t="shared" si="2" ref="E13:K13">D13-E12</f>
        <v>11591.62</v>
      </c>
      <c r="F13" s="85">
        <f t="shared" si="2"/>
        <v>10129.03</v>
      </c>
      <c r="G13" s="85">
        <f t="shared" si="2"/>
        <v>10129.03</v>
      </c>
      <c r="H13" s="85">
        <f t="shared" si="2"/>
        <v>10129.03</v>
      </c>
      <c r="I13" s="85">
        <f t="shared" si="2"/>
        <v>10129.03</v>
      </c>
      <c r="J13" s="85">
        <f t="shared" si="2"/>
        <v>10129.03</v>
      </c>
      <c r="K13" s="85">
        <f t="shared" si="2"/>
        <v>10129.03</v>
      </c>
      <c r="L13" s="85">
        <f>K13-L12</f>
        <v>10129.03</v>
      </c>
      <c r="M13" s="85">
        <f>L13-M12</f>
        <v>10129.03</v>
      </c>
      <c r="N13" s="85">
        <f>M13-N12</f>
        <v>10129.03</v>
      </c>
      <c r="O13" s="85">
        <f>N13-O12</f>
        <v>10129.03</v>
      </c>
      <c r="P13" s="124"/>
    </row>
    <row r="14" spans="1:16" ht="12.75">
      <c r="A14" s="84" t="s">
        <v>161</v>
      </c>
      <c r="B14" s="85"/>
      <c r="C14" s="85"/>
      <c r="D14" s="105">
        <f>D13/B9</f>
        <v>1</v>
      </c>
      <c r="E14" s="105">
        <f>E13/B9</f>
        <v>0.9659683333333334</v>
      </c>
      <c r="F14" s="105">
        <f>F13/B9</f>
        <v>0.8440858333333334</v>
      </c>
      <c r="G14" s="105">
        <f>G13/B9</f>
        <v>0.8440858333333334</v>
      </c>
      <c r="H14" s="105">
        <f>H13/B9</f>
        <v>0.8440858333333334</v>
      </c>
      <c r="I14" s="105">
        <f>I13/B9</f>
        <v>0.8440858333333334</v>
      </c>
      <c r="J14" s="105">
        <f>J13/B9</f>
        <v>0.8440858333333334</v>
      </c>
      <c r="K14" s="105">
        <f>K13/B9</f>
        <v>0.8440858333333334</v>
      </c>
      <c r="L14" s="105">
        <f>L13/B9</f>
        <v>0.8440858333333334</v>
      </c>
      <c r="M14" s="105">
        <f>M13/B9</f>
        <v>0.8440858333333334</v>
      </c>
      <c r="N14" s="105">
        <f>N13/B9</f>
        <v>0.8440858333333334</v>
      </c>
      <c r="O14" s="105">
        <f>O13/B9</f>
        <v>0.8440858333333334</v>
      </c>
      <c r="P14" s="124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1"/>
      <c r="O15" s="124"/>
      <c r="P15" s="126"/>
    </row>
    <row r="16" spans="1:16" ht="25.5" hidden="1">
      <c r="A16" s="104" t="s">
        <v>130</v>
      </c>
      <c r="B16" s="85">
        <f>B6+B9</f>
        <v>300000</v>
      </c>
      <c r="C16" s="85">
        <f>C3+C9</f>
        <v>0</v>
      </c>
      <c r="D16" s="85">
        <f>B16-D3-D12</f>
        <v>277402.24</v>
      </c>
      <c r="E16" s="85">
        <f aca="true" t="shared" si="3" ref="E16:J16">D16-E3-E12</f>
        <v>254396.09999999998</v>
      </c>
      <c r="F16" s="85">
        <f t="shared" si="3"/>
        <v>230335.74999999997</v>
      </c>
      <c r="G16" s="85">
        <f t="shared" si="3"/>
        <v>230335.74999999997</v>
      </c>
      <c r="H16" s="85">
        <f t="shared" si="3"/>
        <v>230335.74999999997</v>
      </c>
      <c r="I16" s="85">
        <f t="shared" si="3"/>
        <v>230335.74999999997</v>
      </c>
      <c r="J16" s="85">
        <f t="shared" si="3"/>
        <v>230335.74999999997</v>
      </c>
      <c r="K16" s="85">
        <f>J16-K3-K12</f>
        <v>230335.74999999997</v>
      </c>
      <c r="L16" s="85">
        <f>K16-L3-L12</f>
        <v>230335.74999999997</v>
      </c>
      <c r="M16" s="85">
        <f>L16-M3-M12</f>
        <v>230335.74999999997</v>
      </c>
      <c r="N16" s="132">
        <f>M16-N3-N12</f>
        <v>230335.74999999997</v>
      </c>
      <c r="O16" s="129">
        <f>N16-O3-O12</f>
        <v>230335.74999999997</v>
      </c>
      <c r="P16" s="124">
        <f>P3+P12</f>
        <v>69664.25</v>
      </c>
    </row>
    <row r="17" spans="1:16" ht="25.5" hidden="1">
      <c r="A17" s="104" t="s">
        <v>132</v>
      </c>
      <c r="B17" s="105"/>
      <c r="C17" s="105"/>
      <c r="D17" s="105">
        <f>D16/B16</f>
        <v>0.9246741333333333</v>
      </c>
      <c r="E17" s="105">
        <f>E16/B16</f>
        <v>0.8479869999999999</v>
      </c>
      <c r="F17" s="105">
        <f>F16/B16</f>
        <v>0.7677858333333333</v>
      </c>
      <c r="G17" s="105">
        <f>G16/B16</f>
        <v>0.7677858333333333</v>
      </c>
      <c r="H17" s="105">
        <f>H16/B16</f>
        <v>0.7677858333333333</v>
      </c>
      <c r="I17" s="105">
        <f>I16/B16</f>
        <v>0.7677858333333333</v>
      </c>
      <c r="J17" s="105">
        <f>J16/B16</f>
        <v>0.7677858333333333</v>
      </c>
      <c r="K17" s="105">
        <f>K16/B16</f>
        <v>0.7677858333333333</v>
      </c>
      <c r="L17" s="105">
        <f>L16/B16</f>
        <v>0.7677858333333333</v>
      </c>
      <c r="M17" s="105">
        <f>M16/B16</f>
        <v>0.7677858333333333</v>
      </c>
      <c r="N17" s="107">
        <f>N16/B16</f>
        <v>0.7677858333333333</v>
      </c>
      <c r="O17" s="127">
        <f>O16/B16</f>
        <v>0.7677858333333333</v>
      </c>
      <c r="P17" s="124"/>
    </row>
    <row r="18" spans="1:16" ht="25.5">
      <c r="A18" s="139" t="s">
        <v>160</v>
      </c>
      <c r="B18" s="9">
        <v>9000</v>
      </c>
      <c r="C18" s="9"/>
      <c r="D18" s="14"/>
      <c r="E18" s="4"/>
      <c r="F18" s="4"/>
      <c r="G18" s="1"/>
      <c r="H18" s="4"/>
      <c r="I18" s="4"/>
      <c r="J18" s="4"/>
      <c r="K18" s="4"/>
      <c r="L18" s="4"/>
      <c r="M18" s="4"/>
      <c r="N18" s="28"/>
      <c r="O18" s="125"/>
      <c r="P18" s="126"/>
    </row>
    <row r="19" spans="1:16" ht="12.75">
      <c r="A19" s="52" t="s">
        <v>136</v>
      </c>
      <c r="B19" s="4"/>
      <c r="C19" s="4"/>
      <c r="D19" s="89">
        <v>0</v>
      </c>
      <c r="E19" s="103">
        <v>0</v>
      </c>
      <c r="F19" s="103">
        <v>0</v>
      </c>
      <c r="G19" s="117"/>
      <c r="H19" s="117"/>
      <c r="I19" s="103"/>
      <c r="J19" s="4"/>
      <c r="K19" s="103"/>
      <c r="L19" s="103"/>
      <c r="M19" s="103"/>
      <c r="N19" s="110"/>
      <c r="O19" s="128"/>
      <c r="P19" s="124">
        <f aca="true" t="shared" si="4" ref="P19:P25">SUM(D19:O19)</f>
        <v>0</v>
      </c>
    </row>
    <row r="20" spans="1:16" ht="12.75">
      <c r="A20" s="52" t="s">
        <v>137</v>
      </c>
      <c r="B20" s="4"/>
      <c r="C20" s="4"/>
      <c r="D20" s="103">
        <v>101.18</v>
      </c>
      <c r="E20" s="103">
        <v>151.97</v>
      </c>
      <c r="F20" s="117">
        <v>58.15</v>
      </c>
      <c r="G20" s="117"/>
      <c r="H20" s="117"/>
      <c r="I20" s="117"/>
      <c r="J20" s="4"/>
      <c r="K20" s="103"/>
      <c r="L20" s="103"/>
      <c r="M20" s="103"/>
      <c r="N20" s="110"/>
      <c r="O20" s="128"/>
      <c r="P20" s="124">
        <f t="shared" si="4"/>
        <v>311.3</v>
      </c>
    </row>
    <row r="21" spans="1:16" ht="12.75">
      <c r="A21" s="1" t="s">
        <v>50</v>
      </c>
      <c r="B21" s="4"/>
      <c r="C21" s="4"/>
      <c r="D21" s="103">
        <v>565</v>
      </c>
      <c r="E21" s="103">
        <v>0</v>
      </c>
      <c r="F21" s="117">
        <v>0</v>
      </c>
      <c r="G21" s="117"/>
      <c r="H21" s="117"/>
      <c r="I21" s="117"/>
      <c r="J21" s="4"/>
      <c r="K21" s="103"/>
      <c r="L21" s="103"/>
      <c r="M21" s="103"/>
      <c r="N21" s="110"/>
      <c r="O21" s="128"/>
      <c r="P21" s="124">
        <f t="shared" si="4"/>
        <v>565</v>
      </c>
    </row>
    <row r="22" spans="1:16" ht="12.75">
      <c r="A22" s="1" t="s">
        <v>118</v>
      </c>
      <c r="B22" s="4"/>
      <c r="C22" s="4"/>
      <c r="D22" s="103">
        <v>0</v>
      </c>
      <c r="E22" s="118">
        <v>344.08</v>
      </c>
      <c r="F22" s="118">
        <v>0</v>
      </c>
      <c r="G22" s="118"/>
      <c r="H22" s="118"/>
      <c r="I22" s="118"/>
      <c r="J22" s="11"/>
      <c r="K22" s="103"/>
      <c r="L22" s="103"/>
      <c r="M22" s="103"/>
      <c r="N22" s="110"/>
      <c r="O22" s="128"/>
      <c r="P22" s="124">
        <f t="shared" si="4"/>
        <v>344.08</v>
      </c>
    </row>
    <row r="23" spans="1:16" ht="12.75">
      <c r="A23" s="1" t="s">
        <v>6</v>
      </c>
      <c r="B23" s="4"/>
      <c r="C23" s="4"/>
      <c r="D23" s="103">
        <v>0</v>
      </c>
      <c r="E23" s="118">
        <v>0</v>
      </c>
      <c r="F23" s="118">
        <v>0</v>
      </c>
      <c r="G23" s="118"/>
      <c r="H23" s="118"/>
      <c r="I23" s="118"/>
      <c r="J23" s="11"/>
      <c r="K23" s="103"/>
      <c r="L23" s="103"/>
      <c r="M23" s="103"/>
      <c r="N23" s="110"/>
      <c r="O23" s="128"/>
      <c r="P23" s="124">
        <f t="shared" si="4"/>
        <v>0</v>
      </c>
    </row>
    <row r="24" spans="1:16" ht="12" customHeight="1">
      <c r="A24" s="52" t="s">
        <v>35</v>
      </c>
      <c r="B24" s="4"/>
      <c r="C24" s="4"/>
      <c r="D24" s="103">
        <v>120</v>
      </c>
      <c r="E24" s="118">
        <v>0</v>
      </c>
      <c r="F24" s="118">
        <v>0</v>
      </c>
      <c r="G24" s="118"/>
      <c r="H24" s="118"/>
      <c r="I24" s="118"/>
      <c r="J24" s="11"/>
      <c r="K24" s="103"/>
      <c r="L24" s="103"/>
      <c r="M24" s="103"/>
      <c r="N24" s="110"/>
      <c r="O24" s="128"/>
      <c r="P24" s="124">
        <f t="shared" si="4"/>
        <v>120</v>
      </c>
    </row>
    <row r="25" spans="1:16" ht="12" customHeight="1">
      <c r="A25" s="52" t="s">
        <v>134</v>
      </c>
      <c r="B25" s="4"/>
      <c r="C25" s="4"/>
      <c r="D25" s="103">
        <v>0</v>
      </c>
      <c r="E25" s="118">
        <v>0</v>
      </c>
      <c r="F25" s="118">
        <v>93.65</v>
      </c>
      <c r="G25" s="118"/>
      <c r="H25" s="118"/>
      <c r="I25" s="118"/>
      <c r="J25" s="11"/>
      <c r="K25" s="103"/>
      <c r="L25" s="103"/>
      <c r="M25" s="103"/>
      <c r="N25" s="110"/>
      <c r="O25" s="128"/>
      <c r="P25" s="124">
        <f t="shared" si="4"/>
        <v>93.65</v>
      </c>
    </row>
    <row r="26" spans="1:16" ht="12.75">
      <c r="A26" s="84" t="s">
        <v>7</v>
      </c>
      <c r="B26" s="85"/>
      <c r="C26" s="85"/>
      <c r="D26" s="85">
        <f aca="true" t="shared" si="5" ref="D26:K26">SUM(D18:D25)</f>
        <v>786.1800000000001</v>
      </c>
      <c r="E26" s="85">
        <f t="shared" si="5"/>
        <v>496.04999999999995</v>
      </c>
      <c r="F26" s="85">
        <f t="shared" si="5"/>
        <v>151.8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5">
        <f>SUM(L19:L25)</f>
        <v>0</v>
      </c>
      <c r="M26" s="85">
        <f>SUM(M19:M25)</f>
        <v>0</v>
      </c>
      <c r="N26" s="85">
        <f>SUM(N19:N25)</f>
        <v>0</v>
      </c>
      <c r="O26" s="85">
        <f>SUM(O19:O25)</f>
        <v>0</v>
      </c>
      <c r="P26" s="124">
        <f>SUM(P19:P25)</f>
        <v>1434.03</v>
      </c>
    </row>
    <row r="27" spans="1:16" ht="12.75">
      <c r="A27" s="84" t="s">
        <v>138</v>
      </c>
      <c r="B27" s="85"/>
      <c r="C27" s="85"/>
      <c r="D27" s="85">
        <f>B18-D26</f>
        <v>8213.82</v>
      </c>
      <c r="E27" s="85">
        <f aca="true" t="shared" si="6" ref="E27:K27">D27-E26</f>
        <v>7717.7699999999995</v>
      </c>
      <c r="F27" s="85">
        <f t="shared" si="6"/>
        <v>7565.969999999999</v>
      </c>
      <c r="G27" s="85">
        <f t="shared" si="6"/>
        <v>7565.969999999999</v>
      </c>
      <c r="H27" s="85">
        <f t="shared" si="6"/>
        <v>7565.969999999999</v>
      </c>
      <c r="I27" s="85">
        <f t="shared" si="6"/>
        <v>7565.969999999999</v>
      </c>
      <c r="J27" s="85">
        <f t="shared" si="6"/>
        <v>7565.969999999999</v>
      </c>
      <c r="K27" s="85">
        <f t="shared" si="6"/>
        <v>7565.969999999999</v>
      </c>
      <c r="L27" s="85">
        <f>K27-L26</f>
        <v>7565.969999999999</v>
      </c>
      <c r="M27" s="85">
        <f>L27-M26</f>
        <v>7565.969999999999</v>
      </c>
      <c r="N27" s="85">
        <f>M27-N26</f>
        <v>7565.969999999999</v>
      </c>
      <c r="O27" s="85">
        <f>N27-O26</f>
        <v>7565.969999999999</v>
      </c>
      <c r="P27" s="124"/>
    </row>
    <row r="28" spans="1:16" ht="12.75">
      <c r="A28" s="84" t="s">
        <v>161</v>
      </c>
      <c r="B28" s="85"/>
      <c r="C28" s="85"/>
      <c r="D28" s="105">
        <f>D27/B18</f>
        <v>0.9126466666666666</v>
      </c>
      <c r="E28" s="105">
        <f>E27/B18</f>
        <v>0.8575299999999999</v>
      </c>
      <c r="F28" s="105">
        <f>F27/B18</f>
        <v>0.8406633333333332</v>
      </c>
      <c r="G28" s="105">
        <f>G27/B18</f>
        <v>0.8406633333333332</v>
      </c>
      <c r="H28" s="105">
        <f>H27/B18</f>
        <v>0.8406633333333332</v>
      </c>
      <c r="I28" s="105">
        <f>I27/B18</f>
        <v>0.8406633333333332</v>
      </c>
      <c r="J28" s="105">
        <f>J27/B18</f>
        <v>0.8406633333333332</v>
      </c>
      <c r="K28" s="105">
        <f>K27/B18</f>
        <v>0.8406633333333332</v>
      </c>
      <c r="L28" s="105">
        <f>L27/B18</f>
        <v>0.8406633333333332</v>
      </c>
      <c r="M28" s="105">
        <f>M27/B18</f>
        <v>0.8406633333333332</v>
      </c>
      <c r="N28" s="105">
        <f>N27/B18</f>
        <v>0.8406633333333332</v>
      </c>
      <c r="O28" s="105">
        <f>O27/B18</f>
        <v>0.8406633333333332</v>
      </c>
      <c r="P28" s="124"/>
    </row>
    <row r="29" spans="1:16" ht="12.75">
      <c r="A29" s="5"/>
      <c r="B29" s="6">
        <f>B6+B9+B18</f>
        <v>309000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1"/>
      <c r="O29" s="124"/>
      <c r="P29" s="124">
        <f>P3+P12+P26</f>
        <v>71098.28</v>
      </c>
    </row>
    <row r="30" spans="1:16" ht="12.75">
      <c r="A30" s="106" t="s">
        <v>135</v>
      </c>
      <c r="O30" s="133"/>
      <c r="P30" s="133"/>
    </row>
    <row r="31" spans="15:16" ht="12.75">
      <c r="O31" s="133"/>
      <c r="P31" s="133"/>
    </row>
    <row r="32" spans="1:16" ht="12.75">
      <c r="A32" s="47" t="s">
        <v>187</v>
      </c>
      <c r="B32" s="47" t="s">
        <v>188</v>
      </c>
      <c r="C32" s="47"/>
      <c r="D32" s="47" t="s">
        <v>189</v>
      </c>
      <c r="E32" s="47" t="s">
        <v>190</v>
      </c>
      <c r="O32" s="133"/>
      <c r="P32" s="144">
        <v>41183</v>
      </c>
    </row>
    <row r="33" spans="1:16" ht="12.75">
      <c r="A33" s="1" t="s">
        <v>191</v>
      </c>
      <c r="B33" s="4">
        <v>271000</v>
      </c>
      <c r="C33" s="4"/>
      <c r="D33" s="4"/>
      <c r="E33" s="4">
        <f>B33-D33</f>
        <v>271000</v>
      </c>
      <c r="O33" s="133"/>
      <c r="P33" s="133"/>
    </row>
    <row r="34" spans="1:16" ht="12.75">
      <c r="A34" s="1" t="s">
        <v>192</v>
      </c>
      <c r="B34" s="4">
        <v>12000</v>
      </c>
      <c r="C34" s="4"/>
      <c r="D34" s="4"/>
      <c r="E34" s="4">
        <f>B34-D34</f>
        <v>12000</v>
      </c>
      <c r="O34" s="133"/>
      <c r="P34" s="133"/>
    </row>
    <row r="35" spans="1:16" ht="12.75">
      <c r="A35" s="1" t="s">
        <v>193</v>
      </c>
      <c r="B35" s="4">
        <v>9000</v>
      </c>
      <c r="C35" s="4"/>
      <c r="D35" s="4"/>
      <c r="E35" s="4">
        <f>B35-D35</f>
        <v>9000</v>
      </c>
      <c r="O35" s="133"/>
      <c r="P35" s="133"/>
    </row>
    <row r="36" spans="1:16" ht="12.75">
      <c r="A36" s="145" t="s">
        <v>194</v>
      </c>
      <c r="B36" s="103">
        <f>SUM(B33:B35)</f>
        <v>292000</v>
      </c>
      <c r="C36" s="1"/>
      <c r="D36" s="4"/>
      <c r="E36" s="146">
        <f>SUM(E33:E35)</f>
        <v>292000</v>
      </c>
      <c r="F36" s="54"/>
      <c r="O36" s="133"/>
      <c r="P36" s="133"/>
    </row>
    <row r="37" spans="15:16" ht="12.75">
      <c r="O37" s="133"/>
      <c r="P37" s="133"/>
    </row>
    <row r="38" spans="15:16" ht="12.75">
      <c r="O38" s="133"/>
      <c r="P38" s="133"/>
    </row>
    <row r="39" spans="15:16" ht="12.75">
      <c r="O39" s="133"/>
      <c r="P39" s="133"/>
    </row>
    <row r="40" spans="15:16" ht="12.75">
      <c r="O40" s="133"/>
      <c r="P40" s="133"/>
    </row>
    <row r="41" spans="15:16" ht="12.75">
      <c r="O41" s="133"/>
      <c r="P41" s="133"/>
    </row>
    <row r="42" spans="15:16" ht="12.75">
      <c r="O42" s="133"/>
      <c r="P42" s="133"/>
    </row>
    <row r="43" spans="15:16" ht="12.75">
      <c r="O43" s="133"/>
      <c r="P43" s="133"/>
    </row>
    <row r="44" spans="15:16" ht="12.75">
      <c r="O44" s="133"/>
      <c r="P44" s="133"/>
    </row>
    <row r="45" spans="15:16" ht="12.75">
      <c r="O45" s="133"/>
      <c r="P45" s="133"/>
    </row>
    <row r="46" spans="15:16" ht="12.75">
      <c r="O46" s="133"/>
      <c r="P46" s="133"/>
    </row>
    <row r="47" spans="15:16" ht="12.75">
      <c r="O47" s="133"/>
      <c r="P47" s="133"/>
    </row>
    <row r="48" spans="15:16" ht="12.75">
      <c r="O48" s="133"/>
      <c r="P48" s="133"/>
    </row>
    <row r="49" spans="15:16" ht="12.75">
      <c r="O49" s="133"/>
      <c r="P49" s="133"/>
    </row>
    <row r="50" spans="15:16" ht="12.75">
      <c r="O50" s="133"/>
      <c r="P50" s="133"/>
    </row>
    <row r="51" spans="15:16" ht="12.75">
      <c r="O51" s="133"/>
      <c r="P51" s="133"/>
    </row>
    <row r="52" spans="15:16" ht="12.75">
      <c r="O52" s="133"/>
      <c r="P52" s="133"/>
    </row>
    <row r="53" spans="15:16" ht="12.75">
      <c r="O53" s="133"/>
      <c r="P53" s="133"/>
    </row>
    <row r="54" spans="15:16" ht="12.75">
      <c r="O54" s="133"/>
      <c r="P54" s="133"/>
    </row>
    <row r="55" spans="15:16" ht="12.75">
      <c r="O55" s="133"/>
      <c r="P55" s="133"/>
    </row>
    <row r="56" spans="15:16" ht="12.75">
      <c r="O56" s="133"/>
      <c r="P56" s="133"/>
    </row>
    <row r="57" spans="15:16" ht="12.75">
      <c r="O57" s="133"/>
      <c r="P57" s="133"/>
    </row>
    <row r="58" spans="15:16" ht="12.75">
      <c r="O58" s="133"/>
      <c r="P58" s="133"/>
    </row>
    <row r="59" spans="15:16" ht="12.75">
      <c r="O59" s="133"/>
      <c r="P59" s="133"/>
    </row>
    <row r="60" spans="15:16" ht="12.75">
      <c r="O60" s="133"/>
      <c r="P60" s="133"/>
    </row>
    <row r="61" spans="15:16" ht="12.75">
      <c r="O61" s="133"/>
      <c r="P61" s="133"/>
    </row>
    <row r="62" spans="15:16" ht="12.75">
      <c r="O62" s="133"/>
      <c r="P62" s="133"/>
    </row>
    <row r="63" spans="15:16" ht="12.75">
      <c r="O63" s="133"/>
      <c r="P63" s="133"/>
    </row>
    <row r="64" spans="15:16" ht="12.75">
      <c r="O64" s="133"/>
      <c r="P64" s="133"/>
    </row>
    <row r="65" spans="15:16" ht="12.75">
      <c r="O65" s="133"/>
      <c r="P65" s="133"/>
    </row>
    <row r="66" spans="15:16" ht="12.75">
      <c r="O66" s="133"/>
      <c r="P66" s="133"/>
    </row>
    <row r="67" spans="15:16" ht="12.75">
      <c r="O67" s="133"/>
      <c r="P67" s="133"/>
    </row>
    <row r="68" spans="15:16" ht="12.75">
      <c r="O68" s="133"/>
      <c r="P68" s="133"/>
    </row>
    <row r="69" spans="15:16" ht="12.75">
      <c r="O69" s="133"/>
      <c r="P69" s="133"/>
    </row>
    <row r="70" spans="15:16" ht="12.75">
      <c r="O70" s="133"/>
      <c r="P70" s="133"/>
    </row>
    <row r="71" spans="15:16" ht="12.75">
      <c r="O71" s="133"/>
      <c r="P71" s="133"/>
    </row>
    <row r="72" spans="15:16" ht="12.75">
      <c r="O72" s="133"/>
      <c r="P72" s="133"/>
    </row>
    <row r="73" spans="15:16" ht="12.75">
      <c r="O73" s="133"/>
      <c r="P73" s="133"/>
    </row>
    <row r="74" spans="15:16" ht="12.75">
      <c r="O74" s="133"/>
      <c r="P74" s="133"/>
    </row>
    <row r="75" spans="15:16" ht="12.75">
      <c r="O75" s="133"/>
      <c r="P75" s="133"/>
    </row>
    <row r="76" spans="15:16" ht="12.75">
      <c r="O76" s="133"/>
      <c r="P76" s="133"/>
    </row>
    <row r="77" spans="15:16" ht="12.75">
      <c r="O77" s="133"/>
      <c r="P77" s="133"/>
    </row>
    <row r="78" spans="15:16" ht="12.75">
      <c r="O78" s="133"/>
      <c r="P78" s="133"/>
    </row>
    <row r="79" spans="15:16" ht="12.75">
      <c r="O79" s="133"/>
      <c r="P79" s="133"/>
    </row>
    <row r="80" spans="15:16" ht="12.75">
      <c r="O80" s="133"/>
      <c r="P80" s="133"/>
    </row>
    <row r="81" spans="15:16" ht="12.75">
      <c r="O81" s="133"/>
      <c r="P81" s="133"/>
    </row>
    <row r="82" spans="15:16" ht="12.75">
      <c r="O82" s="133"/>
      <c r="P82" s="133"/>
    </row>
    <row r="83" spans="15:16" ht="12.75">
      <c r="O83" s="133"/>
      <c r="P83" s="133"/>
    </row>
    <row r="84" spans="15:16" ht="12.75">
      <c r="O84" s="133"/>
      <c r="P84" s="133"/>
    </row>
    <row r="85" spans="15:16" ht="12.75">
      <c r="O85" s="133"/>
      <c r="P85" s="133"/>
    </row>
    <row r="86" spans="15:16" ht="12.75">
      <c r="O86" s="133"/>
      <c r="P86" s="133"/>
    </row>
    <row r="87" spans="15:16" ht="12.75">
      <c r="O87" s="133"/>
      <c r="P87" s="133"/>
    </row>
    <row r="88" spans="15:16" ht="12.75">
      <c r="O88" s="133"/>
      <c r="P88" s="133"/>
    </row>
    <row r="89" spans="15:16" ht="12.75">
      <c r="O89" s="133"/>
      <c r="P89" s="133"/>
    </row>
    <row r="90" spans="15:16" ht="12.75">
      <c r="O90" s="133"/>
      <c r="P90" s="133"/>
    </row>
    <row r="91" spans="15:16" ht="12.75">
      <c r="O91" s="133"/>
      <c r="P91" s="133"/>
    </row>
    <row r="92" spans="15:16" ht="12.75">
      <c r="O92" s="133"/>
      <c r="P92" s="133"/>
    </row>
    <row r="93" spans="15:16" ht="12.75">
      <c r="O93" s="133"/>
      <c r="P93" s="133"/>
    </row>
    <row r="94" spans="15:16" ht="12.75">
      <c r="O94" s="133"/>
      <c r="P94" s="133"/>
    </row>
    <row r="95" spans="15:16" ht="12.75">
      <c r="O95" s="133"/>
      <c r="P95" s="133"/>
    </row>
    <row r="96" spans="15:16" ht="12.75">
      <c r="O96" s="133"/>
      <c r="P96" s="133"/>
    </row>
    <row r="97" spans="15:16" ht="12.75">
      <c r="O97" s="133"/>
      <c r="P97" s="133"/>
    </row>
    <row r="98" spans="15:16" ht="12.75">
      <c r="O98" s="133"/>
      <c r="P98" s="133"/>
    </row>
    <row r="99" spans="15:16" ht="12.75">
      <c r="O99" s="133"/>
      <c r="P99" s="133"/>
    </row>
    <row r="100" spans="15:16" ht="12.75">
      <c r="O100" s="133"/>
      <c r="P100" s="133"/>
    </row>
    <row r="101" spans="15:16" ht="12.75">
      <c r="O101" s="133"/>
      <c r="P101" s="133"/>
    </row>
    <row r="102" spans="15:16" ht="12.75">
      <c r="O102" s="133"/>
      <c r="P102" s="133"/>
    </row>
    <row r="103" spans="15:16" ht="12.75">
      <c r="O103" s="133"/>
      <c r="P103" s="133"/>
    </row>
    <row r="104" spans="15:16" ht="12.75">
      <c r="O104" s="133"/>
      <c r="P104" s="133"/>
    </row>
    <row r="105" spans="15:16" ht="12.75">
      <c r="O105" s="133"/>
      <c r="P105" s="133"/>
    </row>
    <row r="106" spans="15:16" ht="12.75">
      <c r="O106" s="133"/>
      <c r="P106" s="133"/>
    </row>
    <row r="107" spans="15:16" ht="12.75">
      <c r="O107" s="133"/>
      <c r="P107" s="133"/>
    </row>
    <row r="108" spans="15:16" ht="12.75">
      <c r="O108" s="133"/>
      <c r="P108" s="133"/>
    </row>
    <row r="109" spans="15:16" ht="12.75">
      <c r="O109" s="133"/>
      <c r="P109" s="133"/>
    </row>
    <row r="110" spans="15:16" ht="12.75">
      <c r="O110" s="133"/>
      <c r="P110" s="133"/>
    </row>
    <row r="111" spans="15:16" ht="12.75">
      <c r="O111" s="133"/>
      <c r="P111" s="133"/>
    </row>
    <row r="112" spans="15:16" ht="12.75">
      <c r="O112" s="133"/>
      <c r="P112" s="133"/>
    </row>
    <row r="113" spans="15:16" ht="12.75">
      <c r="O113" s="133"/>
      <c r="P113" s="133"/>
    </row>
    <row r="114" spans="15:16" ht="12.75">
      <c r="O114" s="133"/>
      <c r="P114" s="133"/>
    </row>
    <row r="115" spans="15:16" ht="12.75">
      <c r="O115" s="133"/>
      <c r="P115" s="133"/>
    </row>
    <row r="116" spans="15:16" ht="12.75">
      <c r="O116" s="133"/>
      <c r="P116" s="133"/>
    </row>
    <row r="117" spans="15:16" ht="12.75">
      <c r="O117" s="133"/>
      <c r="P117" s="133"/>
    </row>
    <row r="118" spans="15:16" ht="12.75">
      <c r="O118" s="133"/>
      <c r="P118" s="133"/>
    </row>
    <row r="119" spans="15:16" ht="12.75">
      <c r="O119" s="133"/>
      <c r="P119" s="133"/>
    </row>
    <row r="120" spans="15:16" ht="12.75">
      <c r="O120" s="133"/>
      <c r="P120" s="133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5" scale="65" r:id="rId1"/>
  <headerFooter alignWithMargins="0">
    <oddHeader>&amp;C&amp;14REPORT OF COMMISSIONER'S
EXPENDITURES
JULY 2012 THROUGH JUNE 2013
</oddHeader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X34"/>
  <sheetViews>
    <sheetView view="pageLayout" workbookViewId="0" topLeftCell="A1">
      <selection activeCell="A3" sqref="A3:V3"/>
    </sheetView>
  </sheetViews>
  <sheetFormatPr defaultColWidth="0" defaultRowHeight="12.75"/>
  <cols>
    <col min="1" max="1" width="42.7109375" style="0" customWidth="1"/>
    <col min="2" max="2" width="13.28125" style="0" customWidth="1"/>
    <col min="3" max="3" width="13.140625" style="0" hidden="1" customWidth="1"/>
    <col min="4" max="15" width="13.28125" style="0" customWidth="1"/>
    <col min="16" max="16" width="14.8515625" style="0" customWidth="1"/>
    <col min="17" max="17" width="10.00390625" style="0" hidden="1" customWidth="1"/>
    <col min="18" max="18" width="10.140625" style="0" hidden="1" customWidth="1"/>
    <col min="19" max="21" width="10.7109375" style="0" hidden="1" customWidth="1"/>
    <col min="22" max="22" width="11.140625" style="0" hidden="1" customWidth="1"/>
    <col min="23" max="23" width="1.8515625" style="0" customWidth="1"/>
    <col min="24" max="16384" width="0" style="0" hidden="1" customWidth="1"/>
  </cols>
  <sheetData>
    <row r="3" spans="1:23" ht="12.75">
      <c r="A3" s="155" t="s">
        <v>227</v>
      </c>
      <c r="B3" s="156"/>
      <c r="C3" s="156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91"/>
    </row>
    <row r="4" spans="1:23" ht="51">
      <c r="A4" s="1"/>
      <c r="B4" s="16" t="s">
        <v>226</v>
      </c>
      <c r="C4" s="16" t="s">
        <v>48</v>
      </c>
      <c r="D4" s="2">
        <v>41091</v>
      </c>
      <c r="E4" s="25">
        <v>41122</v>
      </c>
      <c r="F4" s="66">
        <v>41153</v>
      </c>
      <c r="G4" s="2">
        <v>41183</v>
      </c>
      <c r="H4" s="2">
        <v>41214</v>
      </c>
      <c r="I4" s="2">
        <v>41244</v>
      </c>
      <c r="J4" s="2">
        <v>41275</v>
      </c>
      <c r="K4" s="2">
        <v>41306</v>
      </c>
      <c r="L4" s="2">
        <v>41334</v>
      </c>
      <c r="M4" s="2">
        <v>41365</v>
      </c>
      <c r="N4" s="2">
        <v>41395</v>
      </c>
      <c r="O4" s="2">
        <v>41426</v>
      </c>
      <c r="P4" s="102" t="s">
        <v>225</v>
      </c>
      <c r="Q4" s="56">
        <v>39630</v>
      </c>
      <c r="R4" s="2">
        <v>39661</v>
      </c>
      <c r="S4" s="2">
        <v>39692</v>
      </c>
      <c r="T4" s="2">
        <v>39729</v>
      </c>
      <c r="U4" s="21">
        <v>39767</v>
      </c>
      <c r="V4" s="53" t="s">
        <v>9</v>
      </c>
      <c r="W4" s="55"/>
    </row>
    <row r="5" spans="1:23" ht="12.75">
      <c r="A5" s="3" t="s">
        <v>155</v>
      </c>
      <c r="B5" s="9">
        <v>12000</v>
      </c>
      <c r="C5" s="9"/>
      <c r="D5" s="9">
        <v>0</v>
      </c>
      <c r="E5" s="27">
        <v>1775.95</v>
      </c>
      <c r="F5" s="9">
        <v>107.65</v>
      </c>
      <c r="G5" s="9"/>
      <c r="H5" s="9"/>
      <c r="I5" s="9"/>
      <c r="J5" s="9"/>
      <c r="K5" s="9"/>
      <c r="L5" s="9"/>
      <c r="M5" s="9"/>
      <c r="N5" s="9"/>
      <c r="O5" s="9"/>
      <c r="P5" s="63">
        <f>SUM(D5:O5)</f>
        <v>1883.6000000000001</v>
      </c>
      <c r="Q5" s="57">
        <v>0</v>
      </c>
      <c r="R5" s="11">
        <v>2153</v>
      </c>
      <c r="S5" s="11">
        <v>0</v>
      </c>
      <c r="T5" s="11">
        <v>1830.05</v>
      </c>
      <c r="U5" s="11">
        <v>0</v>
      </c>
      <c r="V5" s="6">
        <f>R5+T5</f>
        <v>3983.05</v>
      </c>
      <c r="W5" s="55"/>
    </row>
    <row r="6" spans="1:23" ht="12.75">
      <c r="A6" s="3"/>
      <c r="B6" s="9"/>
      <c r="C6" s="9"/>
      <c r="D6" s="9"/>
      <c r="E6" s="27"/>
      <c r="F6" s="9"/>
      <c r="G6" s="9"/>
      <c r="H6" s="9"/>
      <c r="I6" s="9"/>
      <c r="J6" s="9"/>
      <c r="K6" s="9"/>
      <c r="L6" s="9"/>
      <c r="M6" s="9"/>
      <c r="N6" s="9"/>
      <c r="O6" s="9"/>
      <c r="P6" s="63"/>
      <c r="Q6" s="57"/>
      <c r="R6" s="11"/>
      <c r="S6" s="11"/>
      <c r="T6" s="11"/>
      <c r="U6" s="11"/>
      <c r="V6" s="6"/>
      <c r="W6" s="55"/>
    </row>
    <row r="7" spans="1:23" ht="12.75">
      <c r="A7" s="47" t="s">
        <v>131</v>
      </c>
      <c r="B7" s="9">
        <v>12000</v>
      </c>
      <c r="C7" s="9">
        <f>SUM(C5:C5)</f>
        <v>0</v>
      </c>
      <c r="D7" s="9">
        <f>B7-D5</f>
        <v>12000</v>
      </c>
      <c r="E7" s="9">
        <f aca="true" t="shared" si="0" ref="E7:K7">D7-E5</f>
        <v>10224.05</v>
      </c>
      <c r="F7" s="9">
        <f t="shared" si="0"/>
        <v>10116.4</v>
      </c>
      <c r="G7" s="9">
        <f t="shared" si="0"/>
        <v>10116.4</v>
      </c>
      <c r="H7" s="9">
        <f t="shared" si="0"/>
        <v>10116.4</v>
      </c>
      <c r="I7" s="9">
        <f t="shared" si="0"/>
        <v>10116.4</v>
      </c>
      <c r="J7" s="9">
        <f t="shared" si="0"/>
        <v>10116.4</v>
      </c>
      <c r="K7" s="9">
        <f t="shared" si="0"/>
        <v>10116.4</v>
      </c>
      <c r="L7" s="9">
        <f>K7-L5</f>
        <v>10116.4</v>
      </c>
      <c r="M7" s="9">
        <f>L7-M5</f>
        <v>10116.4</v>
      </c>
      <c r="N7" s="9">
        <f>M7-N5</f>
        <v>10116.4</v>
      </c>
      <c r="O7" s="9">
        <f>N7-O5</f>
        <v>10116.4</v>
      </c>
      <c r="P7" s="63"/>
      <c r="Q7" s="57"/>
      <c r="R7" s="11"/>
      <c r="S7" s="11"/>
      <c r="T7" s="11"/>
      <c r="U7" s="11"/>
      <c r="V7" s="6"/>
      <c r="W7" s="55"/>
    </row>
    <row r="8" spans="1:23" ht="12.75">
      <c r="A8" s="47" t="s">
        <v>139</v>
      </c>
      <c r="B8" s="9"/>
      <c r="C8" s="9"/>
      <c r="D8" s="108">
        <f>D7/B7</f>
        <v>1</v>
      </c>
      <c r="E8" s="109">
        <f>E7/B7</f>
        <v>0.8520041666666666</v>
      </c>
      <c r="F8" s="108">
        <f>F7/B7</f>
        <v>0.8430333333333333</v>
      </c>
      <c r="G8" s="108">
        <f>G7/B7</f>
        <v>0.8430333333333333</v>
      </c>
      <c r="H8" s="108">
        <f>H7/B7</f>
        <v>0.8430333333333333</v>
      </c>
      <c r="I8" s="108">
        <f>I7/B7</f>
        <v>0.8430333333333333</v>
      </c>
      <c r="J8" s="108">
        <f>J7/B7</f>
        <v>0.8430333333333333</v>
      </c>
      <c r="K8" s="108">
        <f>K7/B7</f>
        <v>0.8430333333333333</v>
      </c>
      <c r="L8" s="108">
        <f>L7/B7</f>
        <v>0.8430333333333333</v>
      </c>
      <c r="M8" s="108">
        <f>M7/B7</f>
        <v>0.8430333333333333</v>
      </c>
      <c r="N8" s="108">
        <f>N7/B7</f>
        <v>0.8430333333333333</v>
      </c>
      <c r="O8" s="108">
        <f>O7/B7</f>
        <v>0.8430333333333333</v>
      </c>
      <c r="P8" s="63"/>
      <c r="Q8" s="57"/>
      <c r="R8" s="11"/>
      <c r="S8" s="11"/>
      <c r="T8" s="11"/>
      <c r="U8" s="11"/>
      <c r="V8" s="6"/>
      <c r="W8" s="55"/>
    </row>
    <row r="9" spans="1:23" ht="12.75">
      <c r="A9" s="7"/>
      <c r="B9" s="8"/>
      <c r="C9" s="8"/>
      <c r="D9" s="8"/>
      <c r="E9" s="29"/>
      <c r="F9" s="8"/>
      <c r="G9" s="8"/>
      <c r="H9" s="8"/>
      <c r="I9" s="8"/>
      <c r="J9" s="8"/>
      <c r="K9" s="8"/>
      <c r="L9" s="8"/>
      <c r="M9" s="8"/>
      <c r="N9" s="8"/>
      <c r="O9" s="8"/>
      <c r="P9" s="31"/>
      <c r="Q9" s="58"/>
      <c r="R9" s="8"/>
      <c r="S9" s="8"/>
      <c r="T9" s="8"/>
      <c r="U9" s="8"/>
      <c r="V9" s="5"/>
      <c r="W9" s="55"/>
    </row>
    <row r="10" spans="1:23" ht="12.75">
      <c r="A10" s="111" t="s">
        <v>156</v>
      </c>
      <c r="B10" s="85">
        <v>17000</v>
      </c>
      <c r="C10" s="103"/>
      <c r="D10" s="103"/>
      <c r="E10" s="110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31"/>
      <c r="Q10" s="58"/>
      <c r="R10" s="8"/>
      <c r="S10" s="8"/>
      <c r="T10" s="8"/>
      <c r="U10" s="8"/>
      <c r="V10" s="5"/>
      <c r="W10" s="55"/>
    </row>
    <row r="11" spans="1:23" ht="12.75">
      <c r="A11" s="1" t="s">
        <v>3</v>
      </c>
      <c r="B11" s="4"/>
      <c r="C11" s="4"/>
      <c r="D11" s="4">
        <v>0</v>
      </c>
      <c r="E11" s="28">
        <v>1710.77</v>
      </c>
      <c r="F11" s="4">
        <v>0</v>
      </c>
      <c r="G11" s="10"/>
      <c r="H11" s="4"/>
      <c r="I11" s="10"/>
      <c r="J11" s="103"/>
      <c r="K11" s="103"/>
      <c r="L11" s="103"/>
      <c r="M11" s="103"/>
      <c r="N11" s="103"/>
      <c r="O11" s="103"/>
      <c r="P11" s="31">
        <f>D11+E11+F11+G11+H11+I11+J11+K11+L11+M11+N11+O11</f>
        <v>1710.77</v>
      </c>
      <c r="Q11" s="58"/>
      <c r="R11" s="8"/>
      <c r="S11" s="8"/>
      <c r="T11" s="8"/>
      <c r="U11" s="8"/>
      <c r="V11" s="5"/>
      <c r="W11" s="55"/>
    </row>
    <row r="12" spans="1:23" ht="12.75">
      <c r="A12" s="1" t="s">
        <v>4</v>
      </c>
      <c r="B12" s="4"/>
      <c r="C12" s="4"/>
      <c r="D12" s="4">
        <v>0</v>
      </c>
      <c r="E12" s="26">
        <v>2979.7</v>
      </c>
      <c r="F12" s="11">
        <v>0</v>
      </c>
      <c r="G12" s="11"/>
      <c r="H12" s="11"/>
      <c r="I12" s="11"/>
      <c r="J12" s="103"/>
      <c r="K12" s="103"/>
      <c r="L12" s="103"/>
      <c r="M12" s="103"/>
      <c r="N12" s="103"/>
      <c r="O12" s="103"/>
      <c r="P12" s="31">
        <f>D12+E12+F12+G12+H12+I12+J12+K12+L12+M12+N12+O12</f>
        <v>2979.7</v>
      </c>
      <c r="Q12" s="58"/>
      <c r="R12" s="8"/>
      <c r="S12" s="8"/>
      <c r="T12" s="8"/>
      <c r="U12" s="8"/>
      <c r="V12" s="5"/>
      <c r="W12" s="55"/>
    </row>
    <row r="13" spans="1:23" ht="12.75">
      <c r="A13" s="47" t="s">
        <v>133</v>
      </c>
      <c r="B13" s="1"/>
      <c r="C13" s="1"/>
      <c r="D13" s="9">
        <f aca="true" t="shared" si="1" ref="D13:O13">SUM(D11:D12)</f>
        <v>0</v>
      </c>
      <c r="E13" s="9">
        <f t="shared" si="1"/>
        <v>4690.469999999999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31">
        <f>D13+E13+F13+G13+H13+I13+J13+K13+L13+M13+N13+O13</f>
        <v>4690.469999999999</v>
      </c>
      <c r="Q13" s="58"/>
      <c r="R13" s="8"/>
      <c r="S13" s="8"/>
      <c r="T13" s="8"/>
      <c r="U13" s="8"/>
      <c r="V13" s="5"/>
      <c r="W13" s="55"/>
    </row>
    <row r="14" spans="1:23" ht="12.75">
      <c r="A14" s="47" t="s">
        <v>138</v>
      </c>
      <c r="B14" s="1"/>
      <c r="C14" s="1"/>
      <c r="D14" s="9">
        <f>B10-D13</f>
        <v>17000</v>
      </c>
      <c r="E14" s="27">
        <f aca="true" t="shared" si="2" ref="E14:K14">D14-E13</f>
        <v>12309.53</v>
      </c>
      <c r="F14" s="9">
        <f t="shared" si="2"/>
        <v>12309.53</v>
      </c>
      <c r="G14" s="9">
        <f t="shared" si="2"/>
        <v>12309.53</v>
      </c>
      <c r="H14" s="9">
        <f t="shared" si="2"/>
        <v>12309.53</v>
      </c>
      <c r="I14" s="9">
        <f t="shared" si="2"/>
        <v>12309.53</v>
      </c>
      <c r="J14" s="9">
        <f t="shared" si="2"/>
        <v>12309.53</v>
      </c>
      <c r="K14" s="9">
        <f t="shared" si="2"/>
        <v>12309.53</v>
      </c>
      <c r="L14" s="9">
        <f>K14-L13</f>
        <v>12309.53</v>
      </c>
      <c r="M14" s="9">
        <f>L14-M13</f>
        <v>12309.53</v>
      </c>
      <c r="N14" s="9">
        <f>M14-N13</f>
        <v>12309.53</v>
      </c>
      <c r="O14" s="9">
        <f>N14-O13</f>
        <v>12309.53</v>
      </c>
      <c r="P14" s="31"/>
      <c r="Q14" s="58"/>
      <c r="R14" s="8"/>
      <c r="S14" s="8"/>
      <c r="T14" s="8"/>
      <c r="U14" s="8"/>
      <c r="V14" s="5"/>
      <c r="W14" s="55"/>
    </row>
    <row r="15" spans="1:23" ht="12.75">
      <c r="A15" s="47" t="s">
        <v>161</v>
      </c>
      <c r="B15" s="1"/>
      <c r="C15" s="1"/>
      <c r="D15" s="108">
        <f>D14/B10</f>
        <v>1</v>
      </c>
      <c r="E15" s="109">
        <f>E14/B10</f>
        <v>0.72409</v>
      </c>
      <c r="F15" s="108">
        <f>F14/B10</f>
        <v>0.72409</v>
      </c>
      <c r="G15" s="108">
        <f>G14/B10</f>
        <v>0.72409</v>
      </c>
      <c r="H15" s="108">
        <f>G14/B10</f>
        <v>0.72409</v>
      </c>
      <c r="I15" s="108">
        <f>I14/B10</f>
        <v>0.72409</v>
      </c>
      <c r="J15" s="105">
        <f>J14/B10</f>
        <v>0.72409</v>
      </c>
      <c r="K15" s="105">
        <f>K14/B10</f>
        <v>0.72409</v>
      </c>
      <c r="L15" s="105">
        <f>L14/B10</f>
        <v>0.72409</v>
      </c>
      <c r="M15" s="105">
        <f>M14/B10</f>
        <v>0.72409</v>
      </c>
      <c r="N15" s="105">
        <f>N14/B10</f>
        <v>0.72409</v>
      </c>
      <c r="O15" s="105">
        <f>O14/B10</f>
        <v>0.72409</v>
      </c>
      <c r="P15" s="31"/>
      <c r="Q15" s="58"/>
      <c r="R15" s="8"/>
      <c r="S15" s="8"/>
      <c r="T15" s="8"/>
      <c r="U15" s="8"/>
      <c r="V15" s="5"/>
      <c r="W15" s="55"/>
    </row>
    <row r="16" spans="1:23" ht="12.75">
      <c r="A16" s="7"/>
      <c r="B16" s="8"/>
      <c r="C16" s="8"/>
      <c r="D16" s="6"/>
      <c r="E16" s="31"/>
      <c r="F16" s="6"/>
      <c r="G16" s="6"/>
      <c r="H16" s="6"/>
      <c r="I16" s="6"/>
      <c r="J16" s="6"/>
      <c r="K16" s="6"/>
      <c r="L16" s="6"/>
      <c r="M16" s="6"/>
      <c r="N16" s="6"/>
      <c r="O16" s="6"/>
      <c r="P16" s="31"/>
      <c r="Q16" s="58"/>
      <c r="R16" s="8"/>
      <c r="S16" s="8"/>
      <c r="T16" s="8"/>
      <c r="U16" s="8"/>
      <c r="V16" s="5"/>
      <c r="W16" s="55"/>
    </row>
    <row r="17" spans="1:23" ht="12.75">
      <c r="A17" s="3" t="s">
        <v>157</v>
      </c>
      <c r="B17" s="9">
        <v>55000</v>
      </c>
      <c r="C17" s="4"/>
      <c r="D17" s="1"/>
      <c r="E17" s="1"/>
      <c r="F17" s="1"/>
      <c r="G17" s="1"/>
      <c r="H17" s="1"/>
      <c r="I17" s="1"/>
      <c r="J17" s="4"/>
      <c r="K17" s="4"/>
      <c r="L17" s="4"/>
      <c r="M17" s="4"/>
      <c r="N17" s="4"/>
      <c r="O17" s="4"/>
      <c r="P17" s="31"/>
      <c r="Q17" s="59">
        <v>0</v>
      </c>
      <c r="R17" s="4">
        <v>81.3</v>
      </c>
      <c r="S17" s="4">
        <v>2313.17</v>
      </c>
      <c r="T17" s="4">
        <v>13.78</v>
      </c>
      <c r="U17" s="4">
        <v>1172.23</v>
      </c>
      <c r="V17" s="6">
        <v>3580.48</v>
      </c>
      <c r="W17" s="55"/>
    </row>
    <row r="18" spans="1:23" ht="12.75">
      <c r="A18" s="112" t="s">
        <v>136</v>
      </c>
      <c r="B18" s="4"/>
      <c r="C18" s="4"/>
      <c r="D18" s="15">
        <v>0</v>
      </c>
      <c r="E18" s="30">
        <v>0</v>
      </c>
      <c r="F18" s="10">
        <v>0</v>
      </c>
      <c r="G18" s="10"/>
      <c r="H18" s="10"/>
      <c r="I18" s="10"/>
      <c r="J18" s="4"/>
      <c r="K18" s="4"/>
      <c r="L18" s="4"/>
      <c r="M18" s="4"/>
      <c r="N18" s="4"/>
      <c r="O18" s="4"/>
      <c r="P18" s="31">
        <f aca="true" t="shared" si="3" ref="P18:P24">SUM(D18:O18)</f>
        <v>0</v>
      </c>
      <c r="Q18" s="59"/>
      <c r="R18" s="4"/>
      <c r="S18" s="4"/>
      <c r="T18" s="4"/>
      <c r="U18" s="4"/>
      <c r="V18" s="6"/>
      <c r="W18" s="55"/>
    </row>
    <row r="19" spans="1:23" s="18" customFormat="1" ht="12.75">
      <c r="A19" s="52" t="s">
        <v>137</v>
      </c>
      <c r="B19" s="15"/>
      <c r="C19" s="15"/>
      <c r="D19" s="4">
        <v>0</v>
      </c>
      <c r="E19" s="28">
        <v>409.77</v>
      </c>
      <c r="F19" s="10">
        <v>0</v>
      </c>
      <c r="G19" s="10"/>
      <c r="H19" s="10"/>
      <c r="I19" s="10"/>
      <c r="J19" s="15"/>
      <c r="K19" s="10"/>
      <c r="L19" s="15"/>
      <c r="M19" s="15"/>
      <c r="N19" s="15"/>
      <c r="O19" s="15"/>
      <c r="P19" s="63">
        <f t="shared" si="3"/>
        <v>409.77</v>
      </c>
      <c r="Q19" s="60">
        <v>0</v>
      </c>
      <c r="R19" s="15" t="s">
        <v>11</v>
      </c>
      <c r="S19" s="15" t="s">
        <v>12</v>
      </c>
      <c r="T19" s="15">
        <v>0</v>
      </c>
      <c r="U19" s="15">
        <v>0</v>
      </c>
      <c r="V19" s="17">
        <v>443.64</v>
      </c>
      <c r="W19" s="65"/>
    </row>
    <row r="20" spans="1:23" s="18" customFormat="1" ht="12.75">
      <c r="A20" s="1" t="s">
        <v>10</v>
      </c>
      <c r="B20" s="4"/>
      <c r="C20" s="4"/>
      <c r="D20" s="4">
        <v>0</v>
      </c>
      <c r="E20" s="28">
        <v>0</v>
      </c>
      <c r="F20" s="10">
        <v>0</v>
      </c>
      <c r="G20" s="10"/>
      <c r="H20" s="10"/>
      <c r="I20" s="10"/>
      <c r="J20" s="15"/>
      <c r="K20" s="10"/>
      <c r="L20" s="15"/>
      <c r="M20" s="15"/>
      <c r="N20" s="15"/>
      <c r="O20" s="15"/>
      <c r="P20" s="63">
        <f t="shared" si="3"/>
        <v>0</v>
      </c>
      <c r="Q20" s="60"/>
      <c r="R20" s="15"/>
      <c r="S20" s="15"/>
      <c r="T20" s="15"/>
      <c r="U20" s="15"/>
      <c r="V20" s="17"/>
      <c r="W20" s="65"/>
    </row>
    <row r="21" spans="1:23" s="18" customFormat="1" ht="12.75">
      <c r="A21" s="97" t="s">
        <v>118</v>
      </c>
      <c r="B21" s="4"/>
      <c r="C21" s="4"/>
      <c r="D21" s="4">
        <v>0</v>
      </c>
      <c r="E21" s="28">
        <v>428</v>
      </c>
      <c r="F21" s="10">
        <v>0</v>
      </c>
      <c r="G21" s="10"/>
      <c r="H21" s="10"/>
      <c r="I21" s="10"/>
      <c r="J21" s="15"/>
      <c r="K21" s="10"/>
      <c r="L21" s="15"/>
      <c r="M21" s="15"/>
      <c r="N21" s="15"/>
      <c r="O21" s="15"/>
      <c r="P21" s="63">
        <f t="shared" si="3"/>
        <v>428</v>
      </c>
      <c r="Q21" s="60"/>
      <c r="R21" s="15"/>
      <c r="S21" s="15"/>
      <c r="T21" s="15"/>
      <c r="U21" s="15"/>
      <c r="V21" s="17"/>
      <c r="W21" s="65"/>
    </row>
    <row r="22" spans="1:23" ht="12.75">
      <c r="A22" s="1" t="s">
        <v>122</v>
      </c>
      <c r="B22" s="4"/>
      <c r="C22" s="4"/>
      <c r="D22" s="4">
        <v>0</v>
      </c>
      <c r="E22" s="26">
        <v>11.33</v>
      </c>
      <c r="F22" s="11">
        <v>20.67</v>
      </c>
      <c r="G22" s="11"/>
      <c r="H22" s="11"/>
      <c r="I22" s="11"/>
      <c r="J22" s="11"/>
      <c r="K22" s="4"/>
      <c r="L22" s="4"/>
      <c r="M22" s="4"/>
      <c r="N22" s="4"/>
      <c r="O22" s="4"/>
      <c r="P22" s="31">
        <f t="shared" si="3"/>
        <v>32</v>
      </c>
      <c r="Q22" s="59">
        <v>0</v>
      </c>
      <c r="R22" s="4">
        <v>878.12</v>
      </c>
      <c r="S22" s="4">
        <v>1436.2</v>
      </c>
      <c r="T22" s="4">
        <v>1122.65</v>
      </c>
      <c r="U22" s="4">
        <v>0</v>
      </c>
      <c r="V22" s="6">
        <v>3436.97</v>
      </c>
      <c r="W22" s="55"/>
    </row>
    <row r="23" spans="1:23" ht="12.75">
      <c r="A23" s="1" t="s">
        <v>13</v>
      </c>
      <c r="B23" s="4"/>
      <c r="C23" s="4"/>
      <c r="D23" s="15">
        <v>0</v>
      </c>
      <c r="E23" s="28">
        <v>0</v>
      </c>
      <c r="F23" s="4">
        <v>474.87</v>
      </c>
      <c r="G23" s="10"/>
      <c r="H23" s="10"/>
      <c r="I23" s="4"/>
      <c r="J23" s="4"/>
      <c r="K23" s="4"/>
      <c r="L23" s="10"/>
      <c r="M23" s="10"/>
      <c r="N23" s="10"/>
      <c r="O23" s="10"/>
      <c r="P23" s="64">
        <f t="shared" si="3"/>
        <v>474.87</v>
      </c>
      <c r="Q23" s="61">
        <v>695</v>
      </c>
      <c r="R23" s="10">
        <v>3544.61</v>
      </c>
      <c r="S23" s="10">
        <v>3279</v>
      </c>
      <c r="T23" s="10">
        <v>876.03</v>
      </c>
      <c r="U23" s="10">
        <v>1849.53</v>
      </c>
      <c r="V23" s="6">
        <v>10244.17</v>
      </c>
      <c r="W23" s="55"/>
    </row>
    <row r="24" spans="1:23" ht="12.75">
      <c r="A24" s="1" t="s">
        <v>200</v>
      </c>
      <c r="B24" s="4"/>
      <c r="C24" s="4"/>
      <c r="D24" s="15">
        <v>0</v>
      </c>
      <c r="E24" s="28">
        <v>0</v>
      </c>
      <c r="F24" s="4">
        <v>0</v>
      </c>
      <c r="G24" s="10"/>
      <c r="H24" s="10"/>
      <c r="I24" s="4"/>
      <c r="J24" s="4"/>
      <c r="K24" s="4"/>
      <c r="L24" s="10"/>
      <c r="M24" s="10"/>
      <c r="N24" s="10"/>
      <c r="O24" s="10"/>
      <c r="P24" s="64">
        <f t="shared" si="3"/>
        <v>0</v>
      </c>
      <c r="Q24" s="61"/>
      <c r="R24" s="10"/>
      <c r="S24" s="10"/>
      <c r="T24" s="10"/>
      <c r="U24" s="10"/>
      <c r="V24" s="6"/>
      <c r="W24" s="55"/>
    </row>
    <row r="25" spans="1:23" ht="12.75">
      <c r="A25" s="84" t="s">
        <v>7</v>
      </c>
      <c r="B25" s="85"/>
      <c r="C25" s="85"/>
      <c r="D25" s="85">
        <f aca="true" t="shared" si="4" ref="D25:I25">SUM(D18:D24)</f>
        <v>0</v>
      </c>
      <c r="E25" s="85">
        <f t="shared" si="4"/>
        <v>849.1</v>
      </c>
      <c r="F25" s="85">
        <f t="shared" si="4"/>
        <v>495.54</v>
      </c>
      <c r="G25" s="85">
        <f t="shared" si="4"/>
        <v>0</v>
      </c>
      <c r="H25" s="85">
        <f t="shared" si="4"/>
        <v>0</v>
      </c>
      <c r="I25" s="85">
        <f t="shared" si="4"/>
        <v>0</v>
      </c>
      <c r="J25" s="85">
        <f aca="true" t="shared" si="5" ref="J25:O25">SUM(J18:J24)</f>
        <v>0</v>
      </c>
      <c r="K25" s="85">
        <f t="shared" si="5"/>
        <v>0</v>
      </c>
      <c r="L25" s="85">
        <f t="shared" si="5"/>
        <v>0</v>
      </c>
      <c r="M25" s="85">
        <f t="shared" si="5"/>
        <v>0</v>
      </c>
      <c r="N25" s="85">
        <f t="shared" si="5"/>
        <v>0</v>
      </c>
      <c r="O25" s="85">
        <f t="shared" si="5"/>
        <v>0</v>
      </c>
      <c r="P25" s="31">
        <f>SUM(P17:P24)</f>
        <v>1344.6399999999999</v>
      </c>
      <c r="Q25" s="62">
        <v>1035.07</v>
      </c>
      <c r="R25" s="6">
        <v>5213.02</v>
      </c>
      <c r="S25" s="6">
        <v>10940.38</v>
      </c>
      <c r="T25" s="6">
        <f>SUM(T17:T23)</f>
        <v>2012.46</v>
      </c>
      <c r="U25" s="6">
        <f>SUM(U17:U23)</f>
        <v>3021.76</v>
      </c>
      <c r="V25" s="6">
        <f>SUM(V17:V23)</f>
        <v>17705.260000000002</v>
      </c>
      <c r="W25" s="55"/>
    </row>
    <row r="26" spans="1:23" ht="12.75">
      <c r="A26" s="86" t="s">
        <v>138</v>
      </c>
      <c r="B26" s="87"/>
      <c r="C26" s="87">
        <f>SUM(C17:C25)</f>
        <v>0</v>
      </c>
      <c r="D26" s="87">
        <f>B17-D25</f>
        <v>55000</v>
      </c>
      <c r="E26" s="87">
        <f aca="true" t="shared" si="6" ref="E26:K26">D26-E25</f>
        <v>54150.9</v>
      </c>
      <c r="F26" s="87">
        <f t="shared" si="6"/>
        <v>53655.36</v>
      </c>
      <c r="G26" s="87">
        <f t="shared" si="6"/>
        <v>53655.36</v>
      </c>
      <c r="H26" s="87">
        <f t="shared" si="6"/>
        <v>53655.36</v>
      </c>
      <c r="I26" s="87">
        <f t="shared" si="6"/>
        <v>53655.36</v>
      </c>
      <c r="J26" s="87">
        <f t="shared" si="6"/>
        <v>53655.36</v>
      </c>
      <c r="K26" s="87">
        <f t="shared" si="6"/>
        <v>53655.36</v>
      </c>
      <c r="L26" s="87">
        <f>K26-L25</f>
        <v>53655.36</v>
      </c>
      <c r="M26" s="87">
        <f>L26-M25</f>
        <v>53655.36</v>
      </c>
      <c r="N26" s="87">
        <f>M26-N25</f>
        <v>53655.36</v>
      </c>
      <c r="O26" s="87">
        <f>N26-O25</f>
        <v>53655.36</v>
      </c>
      <c r="P26" s="88"/>
      <c r="Q26" s="59"/>
      <c r="R26" s="4"/>
      <c r="S26" s="4"/>
      <c r="T26" s="4"/>
      <c r="U26" s="4"/>
      <c r="V26" s="7"/>
      <c r="W26" s="55"/>
    </row>
    <row r="27" spans="1:23" ht="12.75">
      <c r="A27" s="104" t="s">
        <v>161</v>
      </c>
      <c r="B27" s="85"/>
      <c r="C27" s="85" t="e">
        <f>SUM(C5+#REF!)</f>
        <v>#REF!</v>
      </c>
      <c r="D27" s="105">
        <f>D26/B17</f>
        <v>1</v>
      </c>
      <c r="E27" s="107">
        <f>E26/B17</f>
        <v>0.9845618181818182</v>
      </c>
      <c r="F27" s="105">
        <f>F26/B17</f>
        <v>0.975552</v>
      </c>
      <c r="G27" s="105">
        <f>G26/B17</f>
        <v>0.975552</v>
      </c>
      <c r="H27" s="105">
        <f>H26/B17</f>
        <v>0.975552</v>
      </c>
      <c r="I27" s="105">
        <f>I26/B17</f>
        <v>0.975552</v>
      </c>
      <c r="J27" s="105">
        <f>J26/B17</f>
        <v>0.975552</v>
      </c>
      <c r="K27" s="105">
        <f>K26/B17</f>
        <v>0.975552</v>
      </c>
      <c r="L27" s="105">
        <f>L26/B17</f>
        <v>0.975552</v>
      </c>
      <c r="M27" s="105">
        <f>M26/B17</f>
        <v>0.975552</v>
      </c>
      <c r="N27" s="105">
        <f>N26/B17</f>
        <v>0.975552</v>
      </c>
      <c r="O27" s="105">
        <f>O26/B17</f>
        <v>0.975552</v>
      </c>
      <c r="P27" s="63"/>
      <c r="Q27" s="62">
        <f>Q5+Q25</f>
        <v>1035.07</v>
      </c>
      <c r="R27" s="6">
        <f>R5+R25</f>
        <v>7366.02</v>
      </c>
      <c r="S27" s="6">
        <f>S5+S25</f>
        <v>10940.38</v>
      </c>
      <c r="T27" s="6">
        <f>T5+T25</f>
        <v>3842.51</v>
      </c>
      <c r="U27" s="6">
        <f>U5+U25</f>
        <v>3021.76</v>
      </c>
      <c r="V27" s="31">
        <v>28220.27</v>
      </c>
      <c r="W27" s="55"/>
    </row>
    <row r="28" spans="1:23" ht="12.75">
      <c r="A28" s="119"/>
      <c r="B28" s="6">
        <f>B5+B10+B17</f>
        <v>84000</v>
      </c>
      <c r="C28" s="6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7">
        <f>P5+P25+P13</f>
        <v>7918.709999999999</v>
      </c>
      <c r="Q28" s="101"/>
      <c r="R28" s="101"/>
      <c r="S28" s="101"/>
      <c r="T28" s="101"/>
      <c r="U28" s="101"/>
      <c r="V28" s="101"/>
      <c r="W28" s="138" t="s">
        <v>30</v>
      </c>
    </row>
    <row r="29" spans="1:4" ht="12.75">
      <c r="A29" s="12"/>
      <c r="B29" s="12"/>
      <c r="C29" s="12"/>
      <c r="D29" s="12"/>
    </row>
    <row r="30" spans="1:5" ht="12.75">
      <c r="A30" s="47" t="s">
        <v>187</v>
      </c>
      <c r="B30" s="47" t="s">
        <v>188</v>
      </c>
      <c r="C30" s="47"/>
      <c r="D30" s="47" t="s">
        <v>189</v>
      </c>
      <c r="E30" s="47" t="s">
        <v>190</v>
      </c>
    </row>
    <row r="31" spans="1:16" ht="12.75">
      <c r="A31" s="1" t="s">
        <v>191</v>
      </c>
      <c r="B31" s="4">
        <v>12000</v>
      </c>
      <c r="C31" s="4"/>
      <c r="D31" s="4"/>
      <c r="E31" s="4">
        <f>B31-D31</f>
        <v>12000</v>
      </c>
      <c r="P31" s="83">
        <v>41183</v>
      </c>
    </row>
    <row r="32" spans="1:24" ht="12.75">
      <c r="A32" s="52" t="s">
        <v>195</v>
      </c>
      <c r="B32" s="4">
        <v>17000</v>
      </c>
      <c r="C32" s="4"/>
      <c r="D32" s="4"/>
      <c r="E32" s="4">
        <f>B32-D32</f>
        <v>17000</v>
      </c>
      <c r="X32" s="22"/>
    </row>
    <row r="33" spans="1:24" ht="12.75">
      <c r="A33" s="52" t="s">
        <v>196</v>
      </c>
      <c r="B33" s="4">
        <v>55000</v>
      </c>
      <c r="C33" s="4"/>
      <c r="D33" s="4"/>
      <c r="E33" s="4">
        <f>B33-D33</f>
        <v>55000</v>
      </c>
      <c r="X33" s="22"/>
    </row>
    <row r="34" spans="1:24" ht="12.75">
      <c r="A34" s="69" t="s">
        <v>197</v>
      </c>
      <c r="B34" s="103">
        <f>SUM(B31:B33)</f>
        <v>84000</v>
      </c>
      <c r="C34" s="1"/>
      <c r="D34" s="4"/>
      <c r="E34" s="146">
        <f>SUM(E31:E33)</f>
        <v>84000</v>
      </c>
      <c r="F34" s="54"/>
      <c r="X34" s="22"/>
    </row>
  </sheetData>
  <sheetProtection/>
  <mergeCells count="1">
    <mergeCell ref="A3:V3"/>
  </mergeCells>
  <printOptions/>
  <pageMargins left="0.75" right="0.75" top="1" bottom="1" header="0.5" footer="0.5"/>
  <pageSetup horizontalDpi="600" verticalDpi="600" orientation="landscape" paperSize="5" scale="70" r:id="rId1"/>
  <headerFooter alignWithMargins="0">
    <oddHeader>&amp;C&amp;14REPORT OF 
KBE EXPENDITURES
JULY 2012 THROUGH JUNE 2013
</oddHeader>
    <oddFooter>&amp;CPage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24.00390625" style="0" customWidth="1"/>
    <col min="3" max="3" width="10.140625" style="13" bestFit="1" customWidth="1"/>
    <col min="4" max="4" width="56.28125" style="0" bestFit="1" customWidth="1"/>
  </cols>
  <sheetData>
    <row r="1" spans="1:4" ht="12.75">
      <c r="A1" s="47" t="s">
        <v>228</v>
      </c>
      <c r="B1" s="1"/>
      <c r="C1" s="4"/>
      <c r="D1" s="1"/>
    </row>
    <row r="2" spans="1:4" ht="12.75">
      <c r="A2" s="7"/>
      <c r="B2" s="7"/>
      <c r="C2" s="8"/>
      <c r="D2" s="7"/>
    </row>
    <row r="3" spans="1:4" ht="12.75">
      <c r="A3" s="46">
        <v>41091</v>
      </c>
      <c r="B3" s="1"/>
      <c r="C3" s="4"/>
      <c r="D3" s="1"/>
    </row>
    <row r="4" spans="1:4" ht="12.75">
      <c r="A4" s="47" t="s">
        <v>21</v>
      </c>
      <c r="B4" s="52" t="s">
        <v>55</v>
      </c>
      <c r="C4" s="11">
        <v>0</v>
      </c>
      <c r="D4" s="52"/>
    </row>
    <row r="5" spans="1:4" ht="12.75">
      <c r="A5" s="1"/>
      <c r="B5" s="52"/>
      <c r="C5" s="11"/>
      <c r="D5" s="52"/>
    </row>
    <row r="6" spans="1:4" ht="12.75">
      <c r="A6" s="47" t="s">
        <v>22</v>
      </c>
      <c r="B6" s="52" t="s">
        <v>55</v>
      </c>
      <c r="C6" s="11">
        <v>0</v>
      </c>
      <c r="D6" s="52"/>
    </row>
    <row r="7" spans="1:4" ht="12.75">
      <c r="A7" s="7"/>
      <c r="B7" s="7"/>
      <c r="C7" s="8">
        <f>SUM(C4:C6)</f>
        <v>0</v>
      </c>
      <c r="D7" s="7"/>
    </row>
    <row r="8" spans="1:4" ht="12.75" hidden="1">
      <c r="A8" s="48" t="s">
        <v>21</v>
      </c>
      <c r="B8" s="52" t="s">
        <v>55</v>
      </c>
      <c r="C8" s="4">
        <v>1035.3</v>
      </c>
      <c r="D8" s="1" t="s">
        <v>77</v>
      </c>
    </row>
    <row r="9" spans="1:3" ht="12.75" hidden="1">
      <c r="A9" s="48"/>
      <c r="B9" s="1"/>
      <c r="C9" s="4"/>
    </row>
    <row r="10" spans="1:4" ht="12.75" hidden="1">
      <c r="A10" s="48"/>
      <c r="B10" s="1"/>
      <c r="C10" s="4"/>
      <c r="D10" s="1"/>
    </row>
    <row r="11" spans="1:4" ht="12.75" hidden="1">
      <c r="A11" s="48" t="s">
        <v>57</v>
      </c>
      <c r="B11" s="52" t="s">
        <v>55</v>
      </c>
      <c r="C11" s="4">
        <v>400</v>
      </c>
      <c r="D11" s="52" t="s">
        <v>58</v>
      </c>
    </row>
    <row r="12" spans="1:4" ht="12.75" hidden="1">
      <c r="A12" s="48"/>
      <c r="B12" s="1"/>
      <c r="C12" s="4"/>
      <c r="D12" s="1"/>
    </row>
    <row r="13" spans="1:4" ht="12.75" hidden="1">
      <c r="A13" s="48" t="s">
        <v>90</v>
      </c>
      <c r="B13" s="52" t="s">
        <v>59</v>
      </c>
      <c r="C13" s="4">
        <v>262</v>
      </c>
      <c r="D13" s="1"/>
    </row>
    <row r="14" spans="1:4" ht="12.75" hidden="1">
      <c r="A14" s="48"/>
      <c r="B14" s="52" t="s">
        <v>60</v>
      </c>
      <c r="C14" s="4">
        <v>97.5</v>
      </c>
      <c r="D14" s="1"/>
    </row>
    <row r="15" spans="1:8" ht="12.75" hidden="1">
      <c r="A15" s="78"/>
      <c r="B15" s="79"/>
      <c r="C15" s="67">
        <f>SUM(C8:C14)</f>
        <v>1794.8</v>
      </c>
      <c r="D15" s="79"/>
      <c r="H15" s="82"/>
    </row>
    <row r="16" spans="1:4" ht="12.75" hidden="1">
      <c r="A16" s="48">
        <v>40118</v>
      </c>
      <c r="B16" s="1"/>
      <c r="C16" s="4"/>
      <c r="D16" s="1"/>
    </row>
    <row r="17" spans="1:4" ht="12.75" hidden="1">
      <c r="A17" s="48" t="s">
        <v>21</v>
      </c>
      <c r="B17" s="52" t="s">
        <v>55</v>
      </c>
      <c r="C17" s="4">
        <v>3293.26</v>
      </c>
      <c r="D17" s="1" t="s">
        <v>79</v>
      </c>
    </row>
    <row r="18" spans="1:4" ht="12.75" hidden="1">
      <c r="A18" s="48"/>
      <c r="D18" s="1" t="s">
        <v>78</v>
      </c>
    </row>
    <row r="19" spans="1:4" ht="12.75" hidden="1">
      <c r="A19" s="48"/>
      <c r="B19" s="52" t="s">
        <v>42</v>
      </c>
      <c r="C19" s="4">
        <v>22.88</v>
      </c>
      <c r="D19" s="1" t="s">
        <v>220</v>
      </c>
    </row>
    <row r="20" spans="1:4" ht="12.75" hidden="1">
      <c r="A20" s="48"/>
      <c r="B20" s="52"/>
      <c r="C20" s="4">
        <v>56.52</v>
      </c>
      <c r="D20" s="1"/>
    </row>
    <row r="21" spans="1:4" ht="12.75" hidden="1">
      <c r="A21" s="48"/>
      <c r="B21" s="52"/>
      <c r="C21" s="4"/>
      <c r="D21" s="1"/>
    </row>
    <row r="22" spans="1:4" ht="12.75" hidden="1">
      <c r="A22" s="48" t="s">
        <v>53</v>
      </c>
      <c r="B22" s="52" t="s">
        <v>54</v>
      </c>
      <c r="C22" s="4">
        <v>291.51</v>
      </c>
      <c r="D22" s="1"/>
    </row>
    <row r="23" spans="1:4" ht="12.75" hidden="1">
      <c r="A23" s="48"/>
      <c r="B23" s="52" t="s">
        <v>61</v>
      </c>
      <c r="C23" s="4">
        <v>10</v>
      </c>
      <c r="D23" s="1"/>
    </row>
    <row r="24" spans="1:4" ht="12.75" hidden="1">
      <c r="A24" s="48"/>
      <c r="B24" s="1"/>
      <c r="C24" s="4"/>
      <c r="D24" s="1"/>
    </row>
    <row r="25" spans="1:4" ht="12.75" hidden="1">
      <c r="A25" s="48" t="s">
        <v>57</v>
      </c>
      <c r="B25" s="52" t="s">
        <v>55</v>
      </c>
      <c r="C25" s="4">
        <v>132.61</v>
      </c>
      <c r="D25" s="52" t="s">
        <v>62</v>
      </c>
    </row>
    <row r="26" spans="1:4" ht="12.75" hidden="1">
      <c r="A26" s="48"/>
      <c r="B26" s="52" t="s">
        <v>42</v>
      </c>
      <c r="C26" s="4">
        <v>747.46</v>
      </c>
      <c r="D26" s="52"/>
    </row>
    <row r="27" spans="1:4" ht="12.75" hidden="1">
      <c r="A27" s="48"/>
      <c r="B27" s="52"/>
      <c r="C27" s="4"/>
      <c r="D27" s="52"/>
    </row>
    <row r="28" spans="1:4" ht="12.75" hidden="1">
      <c r="A28" s="48" t="s">
        <v>24</v>
      </c>
      <c r="B28" s="52" t="s">
        <v>70</v>
      </c>
      <c r="C28" s="4">
        <v>7.03</v>
      </c>
      <c r="D28" s="52"/>
    </row>
    <row r="29" spans="1:4" ht="12.75" hidden="1">
      <c r="A29" s="48"/>
      <c r="B29" s="52" t="s">
        <v>28</v>
      </c>
      <c r="C29" s="4">
        <v>34.85</v>
      </c>
      <c r="D29" s="52"/>
    </row>
    <row r="30" spans="1:4" ht="12.75" hidden="1">
      <c r="A30" s="48"/>
      <c r="B30" s="52" t="s">
        <v>25</v>
      </c>
      <c r="C30" s="4">
        <v>65.25</v>
      </c>
      <c r="D30" s="52"/>
    </row>
    <row r="31" spans="1:4" ht="12.75" hidden="1">
      <c r="A31" s="78"/>
      <c r="B31" s="79"/>
      <c r="C31" s="67">
        <f>SUM(C17:C30)</f>
        <v>4661.37</v>
      </c>
      <c r="D31" s="79"/>
    </row>
    <row r="32" spans="1:4" ht="12.75" hidden="1">
      <c r="A32" s="48">
        <v>40148</v>
      </c>
      <c r="B32" s="1"/>
      <c r="C32" s="4"/>
      <c r="D32" s="1"/>
    </row>
    <row r="33" spans="1:4" ht="12.75" hidden="1">
      <c r="A33" s="48" t="s">
        <v>21</v>
      </c>
      <c r="B33" s="1" t="s">
        <v>55</v>
      </c>
      <c r="C33" s="4">
        <v>2748.82</v>
      </c>
      <c r="D33" s="1" t="s">
        <v>78</v>
      </c>
    </row>
    <row r="34" spans="1:4" ht="12.75" hidden="1">
      <c r="A34" s="48"/>
      <c r="B34" s="1"/>
      <c r="C34" s="4"/>
      <c r="D34" s="1"/>
    </row>
    <row r="35" spans="1:4" ht="12.75" hidden="1">
      <c r="A35" s="48" t="s">
        <v>53</v>
      </c>
      <c r="B35" s="52" t="s">
        <v>54</v>
      </c>
      <c r="C35" s="4">
        <v>100.27</v>
      </c>
      <c r="D35" s="1"/>
    </row>
    <row r="36" spans="1:4" ht="12.75" hidden="1">
      <c r="A36" s="48"/>
      <c r="B36" s="1"/>
      <c r="C36" s="4"/>
      <c r="D36" s="1"/>
    </row>
    <row r="37" spans="1:4" ht="12.75" hidden="1">
      <c r="A37" s="48" t="s">
        <v>57</v>
      </c>
      <c r="B37" s="52" t="s">
        <v>55</v>
      </c>
      <c r="C37" s="4">
        <v>148.86</v>
      </c>
      <c r="D37" s="1" t="s">
        <v>81</v>
      </c>
    </row>
    <row r="38" spans="1:4" ht="12.75" hidden="1">
      <c r="A38" s="48"/>
      <c r="B38" s="1"/>
      <c r="C38" s="4"/>
      <c r="D38" s="1"/>
    </row>
    <row r="39" spans="1:4" ht="12.75" hidden="1">
      <c r="A39" s="48" t="s">
        <v>24</v>
      </c>
      <c r="B39" s="1" t="s">
        <v>25</v>
      </c>
      <c r="C39" s="4">
        <v>54.55</v>
      </c>
      <c r="D39" s="1"/>
    </row>
    <row r="40" spans="1:4" ht="12.75" hidden="1">
      <c r="A40" s="48"/>
      <c r="B40" s="1" t="s">
        <v>37</v>
      </c>
      <c r="C40" s="4">
        <v>14.59</v>
      </c>
      <c r="D40" s="1"/>
    </row>
    <row r="41" spans="1:4" ht="12.75" hidden="1">
      <c r="A41" s="78"/>
      <c r="B41" s="79"/>
      <c r="C41" s="67">
        <f>SUM(C33:C40)</f>
        <v>3067.0900000000006</v>
      </c>
      <c r="D41" s="79"/>
    </row>
    <row r="42" spans="1:4" ht="12.75" hidden="1">
      <c r="A42" s="48">
        <v>40179</v>
      </c>
      <c r="B42" s="1"/>
      <c r="C42" s="4"/>
      <c r="D42" s="1"/>
    </row>
    <row r="43" spans="1:4" ht="12.75" hidden="1">
      <c r="A43" s="48" t="s">
        <v>21</v>
      </c>
      <c r="B43" s="1" t="s">
        <v>55</v>
      </c>
      <c r="C43" s="4">
        <v>2500.08</v>
      </c>
      <c r="D43" s="1" t="s">
        <v>80</v>
      </c>
    </row>
    <row r="44" spans="1:4" ht="12.75" hidden="1">
      <c r="A44" s="48"/>
      <c r="B44" s="1"/>
      <c r="C44" s="4"/>
      <c r="D44" s="1" t="s">
        <v>78</v>
      </c>
    </row>
    <row r="45" spans="1:4" ht="12.75" hidden="1">
      <c r="A45" s="48"/>
      <c r="B45" s="1"/>
      <c r="C45" s="4"/>
      <c r="D45" s="1"/>
    </row>
    <row r="46" spans="1:4" ht="12.75" hidden="1">
      <c r="A46" s="48" t="s">
        <v>53</v>
      </c>
      <c r="B46" s="52" t="s">
        <v>54</v>
      </c>
      <c r="C46" s="4">
        <v>261.6</v>
      </c>
      <c r="D46" s="1"/>
    </row>
    <row r="47" spans="1:4" ht="12.75" hidden="1">
      <c r="A47" s="48"/>
      <c r="B47" s="1"/>
      <c r="C47" s="4"/>
      <c r="D47" s="1"/>
    </row>
    <row r="48" spans="1:4" ht="12.75" hidden="1">
      <c r="A48" s="48" t="s">
        <v>24</v>
      </c>
      <c r="B48" s="1"/>
      <c r="C48" s="4">
        <v>33</v>
      </c>
      <c r="D48" s="1"/>
    </row>
    <row r="49" spans="1:4" ht="12.75" hidden="1">
      <c r="A49" s="48"/>
      <c r="B49" s="1"/>
      <c r="C49" s="4"/>
      <c r="D49" s="1"/>
    </row>
    <row r="50" spans="1:4" ht="12.75" hidden="1">
      <c r="A50" s="48" t="s">
        <v>90</v>
      </c>
      <c r="B50" s="52" t="s">
        <v>91</v>
      </c>
      <c r="C50" s="4">
        <v>325</v>
      </c>
      <c r="D50" s="1"/>
    </row>
    <row r="51" spans="1:4" ht="12.75" hidden="1">
      <c r="A51" s="78"/>
      <c r="B51" s="79"/>
      <c r="C51" s="67">
        <f>SUM(C43:C50)</f>
        <v>3119.68</v>
      </c>
      <c r="D51" s="79"/>
    </row>
    <row r="52" spans="1:4" ht="12.75" hidden="1">
      <c r="A52" s="48">
        <v>40210</v>
      </c>
      <c r="B52" s="1"/>
      <c r="C52" s="4"/>
      <c r="D52" s="1"/>
    </row>
    <row r="53" spans="1:4" ht="12.75" hidden="1">
      <c r="A53" s="48" t="s">
        <v>21</v>
      </c>
      <c r="B53" s="52" t="s">
        <v>92</v>
      </c>
      <c r="C53" s="4">
        <v>39.36</v>
      </c>
      <c r="D53" s="1"/>
    </row>
    <row r="54" spans="1:4" ht="12.75" hidden="1">
      <c r="A54" s="48"/>
      <c r="B54" s="52" t="s">
        <v>55</v>
      </c>
      <c r="C54" s="4">
        <v>2321.71</v>
      </c>
      <c r="D54" s="1"/>
    </row>
    <row r="55" spans="1:4" ht="12.75" hidden="1">
      <c r="A55" s="48"/>
      <c r="B55" s="52"/>
      <c r="C55" s="4"/>
      <c r="D55" s="1"/>
    </row>
    <row r="56" spans="1:4" ht="12.75" hidden="1">
      <c r="A56" s="48" t="s">
        <v>53</v>
      </c>
      <c r="B56" s="52" t="s">
        <v>54</v>
      </c>
      <c r="C56" s="4">
        <v>375.58</v>
      </c>
      <c r="D56" s="1"/>
    </row>
    <row r="57" spans="1:4" ht="12.75" hidden="1">
      <c r="A57" s="48"/>
      <c r="B57" s="1"/>
      <c r="C57" s="4"/>
      <c r="D57" s="1"/>
    </row>
    <row r="58" spans="1:4" ht="12.75" hidden="1">
      <c r="A58" s="48" t="s">
        <v>24</v>
      </c>
      <c r="B58" s="52" t="s">
        <v>37</v>
      </c>
      <c r="C58" s="4">
        <v>47.43</v>
      </c>
      <c r="D58" s="1"/>
    </row>
    <row r="59" spans="1:4" ht="12.75" hidden="1">
      <c r="A59" s="48"/>
      <c r="B59" s="52" t="s">
        <v>28</v>
      </c>
      <c r="C59" s="4">
        <v>253.81</v>
      </c>
      <c r="D59" s="1"/>
    </row>
    <row r="60" spans="1:4" ht="12.75" hidden="1">
      <c r="A60" s="48"/>
      <c r="B60" s="52" t="s">
        <v>25</v>
      </c>
      <c r="C60" s="4">
        <v>40.5</v>
      </c>
      <c r="D60" s="1"/>
    </row>
    <row r="61" spans="1:4" ht="12.75" hidden="1">
      <c r="A61" s="48"/>
      <c r="B61" s="1"/>
      <c r="C61" s="4"/>
      <c r="D61" s="1"/>
    </row>
    <row r="62" spans="1:4" ht="12.75" hidden="1">
      <c r="A62" s="48" t="s">
        <v>56</v>
      </c>
      <c r="B62" s="52" t="s">
        <v>55</v>
      </c>
      <c r="C62" s="4">
        <v>48.78</v>
      </c>
      <c r="D62" s="1"/>
    </row>
    <row r="63" spans="1:4" ht="12.75" hidden="1">
      <c r="A63" s="78"/>
      <c r="B63" s="79"/>
      <c r="C63" s="67">
        <f>SUM(C53:C62)</f>
        <v>3127.17</v>
      </c>
      <c r="D63" s="79"/>
    </row>
    <row r="64" spans="1:4" ht="12.75" hidden="1">
      <c r="A64" s="48">
        <v>40238</v>
      </c>
      <c r="B64" s="1"/>
      <c r="C64" s="4"/>
      <c r="D64" s="1"/>
    </row>
    <row r="65" spans="1:4" ht="12.75" hidden="1">
      <c r="A65" s="48" t="s">
        <v>21</v>
      </c>
      <c r="B65" s="52" t="s">
        <v>55</v>
      </c>
      <c r="C65" s="4">
        <v>1361.09</v>
      </c>
      <c r="D65" s="1"/>
    </row>
    <row r="66" spans="1:4" ht="12.75" hidden="1">
      <c r="A66" s="48"/>
      <c r="B66" s="1"/>
      <c r="C66" s="4"/>
      <c r="D66" s="1"/>
    </row>
    <row r="67" spans="1:4" ht="12.75" hidden="1">
      <c r="A67" s="48" t="s">
        <v>57</v>
      </c>
      <c r="B67" s="52" t="s">
        <v>55</v>
      </c>
      <c r="C67" s="4">
        <v>2308.86</v>
      </c>
      <c r="D67" s="52" t="s">
        <v>93</v>
      </c>
    </row>
    <row r="68" spans="1:4" ht="12.75" hidden="1">
      <c r="A68" s="48"/>
      <c r="B68" s="1"/>
      <c r="C68" s="4"/>
      <c r="D68" s="1"/>
    </row>
    <row r="69" spans="1:4" ht="12.75" hidden="1">
      <c r="A69" s="48" t="s">
        <v>24</v>
      </c>
      <c r="B69" s="52" t="s">
        <v>25</v>
      </c>
      <c r="C69" s="4">
        <v>44.25</v>
      </c>
      <c r="D69" s="1"/>
    </row>
    <row r="70" spans="1:4" ht="12.75" hidden="1">
      <c r="A70" s="78"/>
      <c r="B70" s="79"/>
      <c r="C70" s="67">
        <f>SUM(C64:C69)</f>
        <v>3714.2</v>
      </c>
      <c r="D70" s="79"/>
    </row>
    <row r="71" spans="1:4" ht="12.75" hidden="1">
      <c r="A71" s="46">
        <v>40269</v>
      </c>
      <c r="B71" s="1"/>
      <c r="C71" s="4"/>
      <c r="D71" s="1"/>
    </row>
    <row r="72" spans="1:4" ht="12.75" hidden="1">
      <c r="A72" s="48" t="s">
        <v>21</v>
      </c>
      <c r="B72" s="52" t="s">
        <v>55</v>
      </c>
      <c r="C72" s="4">
        <v>40</v>
      </c>
      <c r="D72" s="52" t="s">
        <v>96</v>
      </c>
    </row>
    <row r="73" spans="1:4" ht="12.75" hidden="1">
      <c r="A73" s="48"/>
      <c r="B73" s="1"/>
      <c r="C73" s="4"/>
      <c r="D73" s="1"/>
    </row>
    <row r="74" spans="1:4" ht="12.75" hidden="1">
      <c r="A74" s="48" t="s">
        <v>57</v>
      </c>
      <c r="B74" s="52" t="s">
        <v>55</v>
      </c>
      <c r="C74" s="4">
        <v>1400.59</v>
      </c>
      <c r="D74" s="52" t="s">
        <v>97</v>
      </c>
    </row>
    <row r="75" spans="1:4" ht="12.75" hidden="1">
      <c r="A75" s="48"/>
      <c r="B75" s="1"/>
      <c r="C75" s="4"/>
      <c r="D75" s="52" t="s">
        <v>93</v>
      </c>
    </row>
    <row r="76" spans="1:4" ht="12.75" hidden="1">
      <c r="A76" s="48"/>
      <c r="B76" s="52" t="s">
        <v>98</v>
      </c>
      <c r="C76" s="4">
        <v>312.07</v>
      </c>
      <c r="D76" s="52" t="s">
        <v>97</v>
      </c>
    </row>
    <row r="77" spans="1:4" ht="12.75" hidden="1">
      <c r="A77" s="48"/>
      <c r="B77" s="1"/>
      <c r="C77" s="4"/>
      <c r="D77" s="1"/>
    </row>
    <row r="78" spans="1:4" ht="12.75" hidden="1">
      <c r="A78" s="48" t="s">
        <v>53</v>
      </c>
      <c r="B78" s="52" t="s">
        <v>54</v>
      </c>
      <c r="C78" s="4">
        <v>145.49</v>
      </c>
      <c r="D78" s="1"/>
    </row>
    <row r="79" spans="1:4" ht="12.75" hidden="1">
      <c r="A79" s="48"/>
      <c r="B79" s="52"/>
      <c r="C79" s="4"/>
      <c r="D79" s="1"/>
    </row>
    <row r="80" spans="1:4" ht="12.75" hidden="1">
      <c r="A80" s="48" t="s">
        <v>24</v>
      </c>
      <c r="B80" s="52" t="s">
        <v>25</v>
      </c>
      <c r="C80" s="4">
        <v>38.75</v>
      </c>
      <c r="D80" s="1"/>
    </row>
    <row r="81" spans="1:4" ht="12.75" hidden="1">
      <c r="A81" s="48"/>
      <c r="B81" s="52"/>
      <c r="C81" s="4"/>
      <c r="D81" s="1"/>
    </row>
    <row r="82" spans="1:4" ht="12.75" hidden="1">
      <c r="A82" s="48" t="s">
        <v>90</v>
      </c>
      <c r="B82" s="52" t="s">
        <v>94</v>
      </c>
      <c r="C82" s="4">
        <v>108.75</v>
      </c>
      <c r="D82" s="52" t="s">
        <v>95</v>
      </c>
    </row>
    <row r="83" spans="1:4" ht="12.75" hidden="1">
      <c r="A83" s="78"/>
      <c r="B83" s="79"/>
      <c r="C83" s="67">
        <f>SUM(C71:C82)</f>
        <v>2045.6499999999999</v>
      </c>
      <c r="D83" s="79"/>
    </row>
    <row r="84" spans="1:4" ht="12.75" hidden="1">
      <c r="A84" s="48">
        <v>40299</v>
      </c>
      <c r="B84" s="1"/>
      <c r="C84" s="4"/>
      <c r="D84" s="1"/>
    </row>
    <row r="85" spans="1:4" ht="12.75" hidden="1">
      <c r="A85" s="48" t="s">
        <v>24</v>
      </c>
      <c r="B85" s="1"/>
      <c r="C85" s="4">
        <v>74.5</v>
      </c>
      <c r="D85" s="1"/>
    </row>
    <row r="86" spans="1:4" ht="12.75" hidden="1">
      <c r="A86" s="48"/>
      <c r="B86" s="1"/>
      <c r="C86" s="4"/>
      <c r="D86" s="1"/>
    </row>
    <row r="87" spans="1:4" ht="12.75" hidden="1">
      <c r="A87" s="48" t="s">
        <v>21</v>
      </c>
      <c r="B87" s="1" t="s">
        <v>55</v>
      </c>
      <c r="C87" s="4">
        <v>537.99</v>
      </c>
      <c r="D87" s="1"/>
    </row>
    <row r="88" spans="1:4" ht="12.75" hidden="1">
      <c r="A88" s="78"/>
      <c r="B88" s="79"/>
      <c r="C88" s="67">
        <f>SUM(C85:C87)</f>
        <v>612.49</v>
      </c>
      <c r="D88" s="79"/>
    </row>
    <row r="89" spans="1:4" ht="12.75" hidden="1">
      <c r="A89" s="48">
        <v>40330</v>
      </c>
      <c r="B89" s="1"/>
      <c r="C89" s="4"/>
      <c r="D89" s="1"/>
    </row>
    <row r="90" spans="1:4" ht="12.75" hidden="1">
      <c r="A90" s="48" t="s">
        <v>53</v>
      </c>
      <c r="B90" s="1" t="s">
        <v>54</v>
      </c>
      <c r="C90" s="4">
        <v>66.5</v>
      </c>
      <c r="D90" s="1"/>
    </row>
    <row r="91" spans="1:4" ht="12.75" hidden="1">
      <c r="A91" s="48"/>
      <c r="B91" s="1"/>
      <c r="C91" s="4"/>
      <c r="D91" s="1"/>
    </row>
    <row r="92" spans="1:4" ht="12.75" hidden="1">
      <c r="A92" s="48" t="s">
        <v>24</v>
      </c>
      <c r="B92" s="1"/>
      <c r="C92" s="4">
        <v>124.88</v>
      </c>
      <c r="D92" s="1"/>
    </row>
    <row r="93" spans="1:4" ht="12.75" hidden="1">
      <c r="A93" s="48"/>
      <c r="B93" s="1"/>
      <c r="C93" s="4"/>
      <c r="D93" s="1"/>
    </row>
    <row r="94" spans="1:4" ht="12.75" hidden="1">
      <c r="A94" s="48" t="s">
        <v>21</v>
      </c>
      <c r="B94" s="1" t="s">
        <v>55</v>
      </c>
      <c r="C94" s="4">
        <v>861.29</v>
      </c>
      <c r="D94" s="1"/>
    </row>
    <row r="95" spans="1:4" ht="12.75" hidden="1">
      <c r="A95" s="48"/>
      <c r="B95" s="1"/>
      <c r="C95" s="4"/>
      <c r="D95" s="1"/>
    </row>
    <row r="96" spans="1:4" ht="12.75" hidden="1">
      <c r="A96" s="48" t="s">
        <v>22</v>
      </c>
      <c r="B96" s="1" t="s">
        <v>55</v>
      </c>
      <c r="C96" s="4">
        <v>493.25</v>
      </c>
      <c r="D96" s="1" t="s">
        <v>108</v>
      </c>
    </row>
    <row r="97" spans="1:4" ht="12.75" hidden="1">
      <c r="A97" s="48"/>
      <c r="B97" s="1"/>
      <c r="C97" s="4">
        <v>400</v>
      </c>
      <c r="D97" s="1" t="s">
        <v>109</v>
      </c>
    </row>
    <row r="98" spans="1:4" ht="12.75" hidden="1">
      <c r="A98" s="78"/>
      <c r="B98" s="79"/>
      <c r="C98" s="67">
        <f>SUM(C90:C97)</f>
        <v>1945.92</v>
      </c>
      <c r="D98" s="79"/>
    </row>
    <row r="99" spans="1:4" ht="12.75">
      <c r="A99" s="116">
        <v>41122</v>
      </c>
      <c r="B99" s="49"/>
      <c r="C99" s="103"/>
      <c r="D99" s="49"/>
    </row>
    <row r="100" spans="1:4" ht="12.75">
      <c r="A100" s="116" t="s">
        <v>21</v>
      </c>
      <c r="B100" s="49" t="s">
        <v>55</v>
      </c>
      <c r="C100" s="103">
        <v>344.56</v>
      </c>
      <c r="D100" s="69" t="s">
        <v>229</v>
      </c>
    </row>
    <row r="101" spans="1:4" ht="12.75">
      <c r="A101" s="116"/>
      <c r="B101" s="49"/>
      <c r="C101" s="103"/>
      <c r="D101" s="69"/>
    </row>
    <row r="102" spans="1:4" ht="12.75">
      <c r="A102" s="116" t="s">
        <v>22</v>
      </c>
      <c r="B102" s="69" t="s">
        <v>55</v>
      </c>
      <c r="C102" s="103">
        <v>63.82</v>
      </c>
      <c r="D102" s="69" t="s">
        <v>231</v>
      </c>
    </row>
    <row r="103" spans="1:4" ht="12.75">
      <c r="A103" s="116"/>
      <c r="B103" s="49"/>
      <c r="C103" s="103"/>
      <c r="D103" s="69"/>
    </row>
    <row r="104" spans="1:4" ht="12.75">
      <c r="A104" s="51"/>
      <c r="B104" s="7"/>
      <c r="C104" s="8">
        <f>SUM(C100:C102)</f>
        <v>408.38</v>
      </c>
      <c r="D104" s="7"/>
    </row>
    <row r="105" spans="1:4" ht="12.75">
      <c r="A105" s="48">
        <v>41153</v>
      </c>
      <c r="B105" s="1"/>
      <c r="C105" s="4"/>
      <c r="D105" s="1"/>
    </row>
    <row r="106" spans="1:4" ht="12.75">
      <c r="A106" s="48" t="s">
        <v>21</v>
      </c>
      <c r="B106" s="52" t="s">
        <v>55</v>
      </c>
      <c r="C106" s="4">
        <v>1412.77</v>
      </c>
      <c r="D106" s="52" t="s">
        <v>230</v>
      </c>
    </row>
    <row r="107" spans="1:4" ht="12.75">
      <c r="A107" s="70"/>
      <c r="B107" s="52"/>
      <c r="C107" s="4"/>
      <c r="D107" s="1"/>
    </row>
    <row r="108" spans="1:4" ht="12.75">
      <c r="A108" s="47" t="s">
        <v>120</v>
      </c>
      <c r="B108" s="52" t="s">
        <v>55</v>
      </c>
      <c r="C108" s="4">
        <v>49.82</v>
      </c>
      <c r="D108" s="69" t="s">
        <v>232</v>
      </c>
    </row>
    <row r="109" spans="1:4" ht="12.75">
      <c r="A109" s="50"/>
      <c r="B109" s="7"/>
      <c r="C109" s="8">
        <f>SUM(C106:C108)</f>
        <v>1462.59</v>
      </c>
      <c r="D109" s="7"/>
    </row>
    <row r="110" spans="1:4" ht="12.75" hidden="1">
      <c r="A110" s="48">
        <v>40817</v>
      </c>
      <c r="B110" s="1"/>
      <c r="C110" s="4"/>
      <c r="D110" s="1"/>
    </row>
    <row r="111" spans="1:4" ht="12.75" hidden="1">
      <c r="A111" s="48" t="s">
        <v>21</v>
      </c>
      <c r="B111" s="52" t="s">
        <v>55</v>
      </c>
      <c r="C111" s="4">
        <v>859.55</v>
      </c>
      <c r="D111" s="49"/>
    </row>
    <row r="112" spans="1:4" ht="12.75" hidden="1">
      <c r="A112" s="48"/>
      <c r="B112" s="52"/>
      <c r="C112" s="4"/>
      <c r="D112" s="49"/>
    </row>
    <row r="113" spans="1:4" ht="12.75" hidden="1">
      <c r="A113" s="48" t="s">
        <v>22</v>
      </c>
      <c r="B113" s="52" t="s">
        <v>55</v>
      </c>
      <c r="C113" s="4">
        <v>400</v>
      </c>
      <c r="D113" s="49" t="s">
        <v>121</v>
      </c>
    </row>
    <row r="114" spans="1:4" ht="12.75" hidden="1">
      <c r="A114" s="48"/>
      <c r="B114" s="52"/>
      <c r="C114" s="4">
        <v>61.52</v>
      </c>
      <c r="D114" s="69" t="s">
        <v>142</v>
      </c>
    </row>
    <row r="115" spans="1:4" ht="12.75" hidden="1">
      <c r="A115" s="48"/>
      <c r="B115" s="93" t="s">
        <v>9</v>
      </c>
      <c r="C115" s="94">
        <f>SUM(C113:C114)</f>
        <v>461.52</v>
      </c>
      <c r="D115" s="69"/>
    </row>
    <row r="116" spans="1:4" ht="12.75" hidden="1">
      <c r="A116" s="50"/>
      <c r="B116" s="7"/>
      <c r="C116" s="8">
        <f>C111+C115</f>
        <v>1321.07</v>
      </c>
      <c r="D116" s="7"/>
    </row>
    <row r="117" spans="1:4" ht="12.75" hidden="1">
      <c r="A117" s="48">
        <v>40848</v>
      </c>
      <c r="B117" s="1"/>
      <c r="C117" s="4"/>
      <c r="D117" s="1"/>
    </row>
    <row r="118" spans="1:4" ht="12.75" hidden="1">
      <c r="A118" s="48" t="s">
        <v>21</v>
      </c>
      <c r="B118" s="52" t="s">
        <v>55</v>
      </c>
      <c r="C118" s="4">
        <v>331.12</v>
      </c>
      <c r="D118" s="49"/>
    </row>
    <row r="119" spans="1:4" ht="12.75" hidden="1">
      <c r="A119" s="48"/>
      <c r="B119" s="52"/>
      <c r="C119" s="4"/>
      <c r="D119" s="1"/>
    </row>
    <row r="120" spans="1:4" ht="12.75" hidden="1">
      <c r="A120" s="48" t="s">
        <v>22</v>
      </c>
      <c r="B120" s="52" t="s">
        <v>55</v>
      </c>
      <c r="C120" s="4">
        <v>208.46</v>
      </c>
      <c r="D120" s="52" t="s">
        <v>141</v>
      </c>
    </row>
    <row r="121" spans="1:4" ht="12.75" hidden="1">
      <c r="A121" s="51"/>
      <c r="B121" s="7"/>
      <c r="C121" s="8">
        <f>SUM(C118:C120)</f>
        <v>539.58</v>
      </c>
      <c r="D121" s="7"/>
    </row>
    <row r="122" spans="1:4" ht="12.75" hidden="1">
      <c r="A122" s="48">
        <v>40878</v>
      </c>
      <c r="B122" s="1"/>
      <c r="C122" s="4"/>
      <c r="D122" s="1"/>
    </row>
    <row r="123" spans="1:4" ht="12.75" hidden="1">
      <c r="A123" s="48" t="s">
        <v>21</v>
      </c>
      <c r="B123" s="1" t="s">
        <v>55</v>
      </c>
      <c r="C123" s="4">
        <v>349.21</v>
      </c>
      <c r="D123" s="1"/>
    </row>
    <row r="124" spans="1:4" ht="12.75" hidden="1">
      <c r="A124" s="50"/>
      <c r="B124" s="7"/>
      <c r="C124" s="8">
        <f>SUM(C123)</f>
        <v>349.21</v>
      </c>
      <c r="D124" s="7"/>
    </row>
    <row r="125" spans="1:4" ht="12.75" hidden="1">
      <c r="A125" s="48">
        <v>40909</v>
      </c>
      <c r="B125" s="1"/>
      <c r="C125" s="4"/>
      <c r="D125" s="1"/>
    </row>
    <row r="126" spans="1:4" ht="12.75" hidden="1">
      <c r="A126" s="48" t="s">
        <v>21</v>
      </c>
      <c r="B126" s="52" t="s">
        <v>55</v>
      </c>
      <c r="C126" s="4">
        <v>333.23</v>
      </c>
      <c r="D126" s="49"/>
    </row>
    <row r="127" spans="1:4" ht="12.75" hidden="1">
      <c r="A127" s="51"/>
      <c r="B127" s="7"/>
      <c r="C127" s="8">
        <f>SUM(C126:C126)</f>
        <v>333.23</v>
      </c>
      <c r="D127" s="7"/>
    </row>
    <row r="128" spans="1:4" ht="12.75" hidden="1">
      <c r="A128" s="48">
        <v>40940</v>
      </c>
      <c r="B128" s="1"/>
      <c r="C128" s="4"/>
      <c r="D128" s="1"/>
    </row>
    <row r="129" spans="1:4" ht="12.75" hidden="1">
      <c r="A129" s="48" t="s">
        <v>21</v>
      </c>
      <c r="B129" s="52" t="s">
        <v>55</v>
      </c>
      <c r="C129" s="4">
        <v>664.28</v>
      </c>
      <c r="D129" s="49"/>
    </row>
    <row r="130" spans="1:4" ht="12.75" hidden="1">
      <c r="A130" s="51"/>
      <c r="B130" s="7"/>
      <c r="C130" s="8">
        <f>SUM(C129:C129)</f>
        <v>664.28</v>
      </c>
      <c r="D130" s="7"/>
    </row>
    <row r="131" spans="1:4" ht="12.75" hidden="1">
      <c r="A131" s="48">
        <v>40969</v>
      </c>
      <c r="B131" s="1"/>
      <c r="C131" s="4"/>
      <c r="D131" s="1"/>
    </row>
    <row r="132" spans="1:4" ht="12.75" hidden="1">
      <c r="A132" s="48" t="s">
        <v>21</v>
      </c>
      <c r="B132" s="52" t="s">
        <v>55</v>
      </c>
      <c r="C132" s="4">
        <v>540.65</v>
      </c>
      <c r="D132" s="49"/>
    </row>
    <row r="133" spans="1:4" ht="12.75" hidden="1">
      <c r="A133" s="48"/>
      <c r="B133" s="52"/>
      <c r="C133" s="4"/>
      <c r="D133" s="1"/>
    </row>
    <row r="134" spans="1:4" ht="12.75" hidden="1">
      <c r="A134" s="48" t="s">
        <v>22</v>
      </c>
      <c r="B134" s="52" t="s">
        <v>55</v>
      </c>
      <c r="C134" s="4">
        <v>593.18</v>
      </c>
      <c r="D134" s="52" t="s">
        <v>169</v>
      </c>
    </row>
    <row r="135" spans="1:4" ht="12.75" hidden="1">
      <c r="A135" s="51"/>
      <c r="B135" s="7"/>
      <c r="C135" s="8">
        <f>SUM(C132:C134)</f>
        <v>1133.83</v>
      </c>
      <c r="D135" s="7"/>
    </row>
    <row r="136" spans="1:4" ht="12.75" hidden="1">
      <c r="A136" s="48">
        <v>41000</v>
      </c>
      <c r="B136" s="1"/>
      <c r="C136" s="4"/>
      <c r="D136" s="1"/>
    </row>
    <row r="137" spans="1:4" ht="12.75" hidden="1">
      <c r="A137" s="48" t="s">
        <v>21</v>
      </c>
      <c r="B137" s="52" t="s">
        <v>55</v>
      </c>
      <c r="C137" s="4">
        <v>521.55</v>
      </c>
      <c r="D137" s="49"/>
    </row>
    <row r="138" spans="1:4" ht="12.75" hidden="1">
      <c r="A138" s="48"/>
      <c r="B138" s="52"/>
      <c r="C138" s="4"/>
      <c r="D138" s="1"/>
    </row>
    <row r="139" spans="1:4" ht="12.75" hidden="1">
      <c r="A139" s="48" t="s">
        <v>22</v>
      </c>
      <c r="B139" s="52" t="s">
        <v>55</v>
      </c>
      <c r="C139" s="4">
        <v>1487.63</v>
      </c>
      <c r="D139" s="52" t="s">
        <v>170</v>
      </c>
    </row>
    <row r="140" spans="1:4" ht="12.75" hidden="1">
      <c r="A140" s="51"/>
      <c r="B140" s="7"/>
      <c r="C140" s="8">
        <f>SUM(C137:C139)</f>
        <v>2009.18</v>
      </c>
      <c r="D140" s="7"/>
    </row>
    <row r="141" spans="1:4" ht="12.75" hidden="1">
      <c r="A141" s="48">
        <v>41030</v>
      </c>
      <c r="B141" s="1"/>
      <c r="C141" s="4"/>
      <c r="D141" s="1"/>
    </row>
    <row r="142" spans="1:4" ht="12.75" hidden="1">
      <c r="A142" s="48" t="s">
        <v>21</v>
      </c>
      <c r="B142" s="52" t="s">
        <v>55</v>
      </c>
      <c r="C142" s="4">
        <v>389.76</v>
      </c>
      <c r="D142" s="49"/>
    </row>
    <row r="143" spans="1:4" ht="12.75" hidden="1">
      <c r="A143" s="48"/>
      <c r="B143" s="52"/>
      <c r="C143" s="4"/>
      <c r="D143" s="1"/>
    </row>
    <row r="144" spans="1:4" ht="12.75" hidden="1">
      <c r="A144" s="48" t="s">
        <v>22</v>
      </c>
      <c r="B144" s="52" t="s">
        <v>55</v>
      </c>
      <c r="C144" s="4">
        <v>62.04</v>
      </c>
      <c r="D144" s="52" t="s">
        <v>171</v>
      </c>
    </row>
    <row r="145" spans="1:4" ht="12.75" hidden="1">
      <c r="A145" s="51"/>
      <c r="B145" s="7"/>
      <c r="C145" s="8">
        <f>SUM(C142:C144)</f>
        <v>451.8</v>
      </c>
      <c r="D145" s="7"/>
    </row>
    <row r="146" spans="1:4" ht="12.75" hidden="1">
      <c r="A146" s="48">
        <v>41061</v>
      </c>
      <c r="B146" s="1"/>
      <c r="C146" s="4"/>
      <c r="D146" s="1"/>
    </row>
    <row r="147" spans="1:4" ht="12.75" hidden="1">
      <c r="A147" s="48" t="s">
        <v>21</v>
      </c>
      <c r="B147" s="52" t="s">
        <v>55</v>
      </c>
      <c r="C147" s="4">
        <v>568.58</v>
      </c>
      <c r="D147" s="49"/>
    </row>
    <row r="148" spans="1:4" ht="12.75" hidden="1">
      <c r="A148" s="48"/>
      <c r="B148" s="52"/>
      <c r="C148" s="4"/>
      <c r="D148" s="1"/>
    </row>
    <row r="149" spans="1:4" ht="12.75" hidden="1">
      <c r="A149" s="48" t="s">
        <v>22</v>
      </c>
      <c r="B149" s="52" t="s">
        <v>55</v>
      </c>
      <c r="C149" s="4">
        <v>16</v>
      </c>
      <c r="D149" s="52" t="s">
        <v>172</v>
      </c>
    </row>
    <row r="150" spans="1:4" ht="12.75" hidden="1">
      <c r="A150" s="51"/>
      <c r="B150" s="7"/>
      <c r="C150" s="8">
        <f>SUM(C147:C149)</f>
        <v>584.58</v>
      </c>
      <c r="D150" s="7"/>
    </row>
    <row r="151" spans="1:4" ht="12.75">
      <c r="A151" s="113"/>
      <c r="B151" s="114"/>
      <c r="C151" s="115"/>
      <c r="D151" s="114"/>
    </row>
    <row r="152" spans="1:4" ht="12.75">
      <c r="A152" s="47" t="s">
        <v>147</v>
      </c>
      <c r="B152" s="1"/>
      <c r="C152" s="4"/>
      <c r="D152" s="1"/>
    </row>
    <row r="153" spans="1:4" ht="12.75">
      <c r="A153" s="147"/>
      <c r="B153" s="135"/>
      <c r="C153" s="136"/>
      <c r="D153" s="135"/>
    </row>
    <row r="154" spans="1:4" ht="12.75">
      <c r="A154" s="48">
        <v>41091</v>
      </c>
      <c r="B154" s="1"/>
      <c r="C154" s="4"/>
      <c r="D154" s="1"/>
    </row>
    <row r="155" spans="1:4" ht="12.75">
      <c r="A155" s="48" t="s">
        <v>24</v>
      </c>
      <c r="B155" s="52" t="s">
        <v>235</v>
      </c>
      <c r="C155" s="4">
        <v>5.68</v>
      </c>
      <c r="D155" s="1"/>
    </row>
    <row r="156" spans="1:4" ht="12.75">
      <c r="A156" s="48"/>
      <c r="B156" s="52" t="s">
        <v>25</v>
      </c>
      <c r="C156" s="4">
        <v>38.75</v>
      </c>
      <c r="D156" s="1"/>
    </row>
    <row r="157" spans="1:4" ht="12.75">
      <c r="A157" s="48"/>
      <c r="B157" s="52" t="s">
        <v>234</v>
      </c>
      <c r="C157" s="4">
        <v>56.75</v>
      </c>
      <c r="D157" s="1"/>
    </row>
    <row r="158" spans="1:4" ht="12.75">
      <c r="A158" s="48"/>
      <c r="B158" s="93" t="s">
        <v>194</v>
      </c>
      <c r="C158" s="94">
        <f>SUM(C155:C157)</f>
        <v>101.18</v>
      </c>
      <c r="D158" s="1"/>
    </row>
    <row r="159" spans="1:4" ht="12.75">
      <c r="A159" s="48"/>
      <c r="B159" s="52"/>
      <c r="C159" s="4"/>
      <c r="D159" s="1"/>
    </row>
    <row r="160" spans="1:4" ht="12.75">
      <c r="A160" s="48" t="s">
        <v>23</v>
      </c>
      <c r="B160" s="52"/>
      <c r="C160" s="4">
        <v>565</v>
      </c>
      <c r="D160" s="52" t="s">
        <v>233</v>
      </c>
    </row>
    <row r="161" spans="1:4" ht="12.75">
      <c r="A161" s="23"/>
      <c r="B161" s="52"/>
      <c r="C161" s="4"/>
      <c r="D161" s="1"/>
    </row>
    <row r="162" spans="1:4" ht="12.75">
      <c r="A162" s="48" t="s">
        <v>146</v>
      </c>
      <c r="B162" s="52" t="s">
        <v>151</v>
      </c>
      <c r="C162" s="4">
        <v>120</v>
      </c>
      <c r="D162" s="52" t="s">
        <v>150</v>
      </c>
    </row>
    <row r="163" spans="1:4" ht="12.75">
      <c r="A163" s="7"/>
      <c r="B163" s="7"/>
      <c r="C163" s="8">
        <f>C158+C162+C160</f>
        <v>786.1800000000001</v>
      </c>
      <c r="D163" s="7"/>
    </row>
    <row r="164" spans="1:4" ht="12.75">
      <c r="A164" s="48">
        <v>41122</v>
      </c>
      <c r="B164" s="1"/>
      <c r="C164" s="4"/>
      <c r="D164" s="1"/>
    </row>
    <row r="165" spans="1:4" ht="12.75">
      <c r="A165" s="48" t="s">
        <v>24</v>
      </c>
      <c r="B165" s="52" t="s">
        <v>28</v>
      </c>
      <c r="C165" s="4">
        <v>95.77</v>
      </c>
      <c r="D165" s="1"/>
    </row>
    <row r="166" spans="1:4" ht="12.75">
      <c r="A166" s="23"/>
      <c r="B166" s="52" t="s">
        <v>25</v>
      </c>
      <c r="C166" s="4">
        <v>46.65</v>
      </c>
      <c r="D166" s="52"/>
    </row>
    <row r="167" spans="1:4" ht="12.75">
      <c r="A167" s="23"/>
      <c r="B167" s="52" t="s">
        <v>235</v>
      </c>
      <c r="C167" s="4">
        <v>9.55</v>
      </c>
      <c r="D167" s="52"/>
    </row>
    <row r="168" spans="1:4" ht="12.75">
      <c r="A168" s="23"/>
      <c r="B168" s="93" t="s">
        <v>194</v>
      </c>
      <c r="C168" s="94">
        <f>SUM(C165:C167)</f>
        <v>151.97</v>
      </c>
      <c r="D168" s="1"/>
    </row>
    <row r="169" spans="1:4" ht="12.75">
      <c r="A169" s="23"/>
      <c r="B169" s="93"/>
      <c r="C169" s="94"/>
      <c r="D169" s="1"/>
    </row>
    <row r="170" spans="1:4" ht="12.75">
      <c r="A170" s="47" t="s">
        <v>75</v>
      </c>
      <c r="B170" s="52"/>
      <c r="C170" s="4">
        <v>344.08</v>
      </c>
      <c r="D170" s="52" t="s">
        <v>236</v>
      </c>
    </row>
    <row r="171" spans="1:4" ht="12.75">
      <c r="A171" s="7"/>
      <c r="B171" s="7"/>
      <c r="C171" s="8">
        <f>C168+C170</f>
        <v>496.04999999999995</v>
      </c>
      <c r="D171" s="7"/>
    </row>
    <row r="172" spans="1:4" ht="12.75">
      <c r="A172" s="48">
        <v>41153</v>
      </c>
      <c r="B172" s="1"/>
      <c r="C172" s="4"/>
      <c r="D172" s="1"/>
    </row>
    <row r="173" spans="1:4" ht="12.75">
      <c r="A173" s="48" t="s">
        <v>24</v>
      </c>
      <c r="B173" s="52" t="s">
        <v>25</v>
      </c>
      <c r="C173" s="4">
        <v>58.15</v>
      </c>
      <c r="D173" s="52"/>
    </row>
    <row r="174" spans="1:4" ht="12.75">
      <c r="A174" s="23"/>
      <c r="B174" s="52"/>
      <c r="C174" s="4"/>
      <c r="D174" s="1"/>
    </row>
    <row r="175" spans="1:4" ht="12.75">
      <c r="A175" s="48" t="s">
        <v>29</v>
      </c>
      <c r="B175" s="52"/>
      <c r="C175" s="4">
        <v>93.65</v>
      </c>
      <c r="D175" s="1" t="s">
        <v>249</v>
      </c>
    </row>
    <row r="176" spans="1:4" ht="12.75">
      <c r="A176" s="7"/>
      <c r="B176" s="7"/>
      <c r="C176" s="8">
        <f>SUM(C173:C175)</f>
        <v>151.8</v>
      </c>
      <c r="D176" s="7"/>
    </row>
    <row r="177" spans="1:4" ht="12.75" hidden="1">
      <c r="A177" s="48">
        <v>40817</v>
      </c>
      <c r="B177" s="1"/>
      <c r="C177" s="4"/>
      <c r="D177" s="1"/>
    </row>
    <row r="178" spans="1:4" ht="12.75" hidden="1">
      <c r="A178" s="48" t="s">
        <v>53</v>
      </c>
      <c r="B178" s="52" t="s">
        <v>54</v>
      </c>
      <c r="C178" s="4">
        <v>151.13</v>
      </c>
      <c r="D178" s="1"/>
    </row>
    <row r="179" spans="1:4" ht="12.75" hidden="1">
      <c r="A179" s="23"/>
      <c r="B179" s="1"/>
      <c r="C179" s="4"/>
      <c r="D179" s="1"/>
    </row>
    <row r="180" spans="1:4" ht="12.75" hidden="1">
      <c r="A180" s="48" t="s">
        <v>24</v>
      </c>
      <c r="B180" s="52" t="s">
        <v>25</v>
      </c>
      <c r="C180" s="4">
        <v>46.25</v>
      </c>
      <c r="D180" s="52" t="s">
        <v>144</v>
      </c>
    </row>
    <row r="181" spans="1:4" ht="12.75" hidden="1">
      <c r="A181" s="23"/>
      <c r="B181" s="52"/>
      <c r="C181" s="4"/>
      <c r="D181" s="1"/>
    </row>
    <row r="182" spans="1:4" ht="12.75" hidden="1">
      <c r="A182" s="48" t="s">
        <v>29</v>
      </c>
      <c r="B182" s="52" t="s">
        <v>152</v>
      </c>
      <c r="C182" s="4">
        <v>59.09</v>
      </c>
      <c r="D182" s="1"/>
    </row>
    <row r="183" spans="1:4" ht="12.75" hidden="1">
      <c r="A183" s="7"/>
      <c r="B183" s="7"/>
      <c r="C183" s="8">
        <f>C182+C180+C178</f>
        <v>256.47</v>
      </c>
      <c r="D183" s="7"/>
    </row>
    <row r="184" spans="1:4" ht="12.75" hidden="1">
      <c r="A184" s="48">
        <v>40848</v>
      </c>
      <c r="B184" s="1"/>
      <c r="C184" s="4"/>
      <c r="D184" s="1"/>
    </row>
    <row r="185" spans="1:4" ht="12.75" hidden="1">
      <c r="A185" s="48" t="s">
        <v>53</v>
      </c>
      <c r="B185" s="52" t="s">
        <v>54</v>
      </c>
      <c r="C185" s="4">
        <v>681.88</v>
      </c>
      <c r="D185" s="1"/>
    </row>
    <row r="186" spans="1:4" ht="12.75" hidden="1">
      <c r="A186" s="23"/>
      <c r="B186" s="1"/>
      <c r="C186" s="4"/>
      <c r="D186" s="1"/>
    </row>
    <row r="187" spans="1:4" ht="12.75" hidden="1">
      <c r="A187" s="48" t="s">
        <v>24</v>
      </c>
      <c r="B187" s="52" t="s">
        <v>37</v>
      </c>
      <c r="C187" s="4">
        <v>81.03</v>
      </c>
      <c r="D187" s="52" t="s">
        <v>143</v>
      </c>
    </row>
    <row r="188" spans="1:4" ht="12.75" hidden="1">
      <c r="A188" s="23"/>
      <c r="B188" s="52" t="s">
        <v>25</v>
      </c>
      <c r="C188" s="4">
        <v>33</v>
      </c>
      <c r="D188" s="1" t="s">
        <v>144</v>
      </c>
    </row>
    <row r="189" spans="1:4" ht="12.75" hidden="1">
      <c r="A189" s="23"/>
      <c r="B189" s="52" t="s">
        <v>116</v>
      </c>
      <c r="C189" s="4">
        <v>6.72</v>
      </c>
      <c r="D189" s="52" t="s">
        <v>149</v>
      </c>
    </row>
    <row r="190" spans="1:4" ht="12.75" hidden="1">
      <c r="A190" s="23"/>
      <c r="B190" s="93" t="s">
        <v>9</v>
      </c>
      <c r="C190" s="94">
        <f>SUM(C187:C189)</f>
        <v>120.75</v>
      </c>
      <c r="D190" s="1"/>
    </row>
    <row r="191" spans="1:4" ht="12.75" hidden="1">
      <c r="A191" s="23"/>
      <c r="B191" s="52"/>
      <c r="C191" s="4"/>
      <c r="D191" s="1"/>
    </row>
    <row r="192" spans="1:4" ht="12.75" hidden="1">
      <c r="A192" s="48" t="s">
        <v>23</v>
      </c>
      <c r="B192" s="52" t="s">
        <v>145</v>
      </c>
      <c r="C192" s="4">
        <v>285</v>
      </c>
      <c r="D192" s="1"/>
    </row>
    <row r="193" spans="1:4" ht="12.75" hidden="1">
      <c r="A193" s="23"/>
      <c r="B193" s="1"/>
      <c r="C193" s="4"/>
      <c r="D193" s="1"/>
    </row>
    <row r="194" spans="1:4" ht="12.75" hidden="1">
      <c r="A194" s="48" t="s">
        <v>29</v>
      </c>
      <c r="B194" s="52" t="s">
        <v>153</v>
      </c>
      <c r="C194" s="4">
        <v>105.22</v>
      </c>
      <c r="D194" s="1"/>
    </row>
    <row r="195" spans="1:4" ht="12.75" hidden="1">
      <c r="A195" s="7"/>
      <c r="B195" s="7"/>
      <c r="C195" s="8">
        <f>C194+C190+C192+C185</f>
        <v>1192.85</v>
      </c>
      <c r="D195" s="7"/>
    </row>
    <row r="196" spans="1:4" ht="12.75" hidden="1">
      <c r="A196" s="48">
        <v>40878</v>
      </c>
      <c r="B196" s="1"/>
      <c r="C196" s="4"/>
      <c r="D196" s="1"/>
    </row>
    <row r="197" spans="1:4" ht="12.75" hidden="1">
      <c r="A197" s="48" t="s">
        <v>53</v>
      </c>
      <c r="B197" s="52" t="s">
        <v>54</v>
      </c>
      <c r="C197" s="4">
        <v>17.13</v>
      </c>
      <c r="D197" s="1"/>
    </row>
    <row r="198" spans="1:4" ht="12.75" hidden="1">
      <c r="A198" s="23"/>
      <c r="B198" s="1"/>
      <c r="C198" s="4"/>
      <c r="D198" s="1"/>
    </row>
    <row r="199" spans="1:4" ht="12.75" hidden="1">
      <c r="A199" s="48" t="s">
        <v>24</v>
      </c>
      <c r="B199" s="52" t="s">
        <v>25</v>
      </c>
      <c r="C199" s="4">
        <v>35.15</v>
      </c>
      <c r="D199" s="52" t="s">
        <v>144</v>
      </c>
    </row>
    <row r="200" spans="1:4" ht="12.75" hidden="1">
      <c r="A200" s="23"/>
      <c r="B200" s="52" t="s">
        <v>116</v>
      </c>
      <c r="C200" s="4">
        <v>5</v>
      </c>
      <c r="D200" s="52" t="s">
        <v>149</v>
      </c>
    </row>
    <row r="201" spans="1:4" ht="12.75" hidden="1">
      <c r="A201" s="23"/>
      <c r="B201" s="93" t="s">
        <v>9</v>
      </c>
      <c r="C201" s="94">
        <f>SUM(C199:C200)</f>
        <v>40.15</v>
      </c>
      <c r="D201" s="1"/>
    </row>
    <row r="202" spans="1:4" ht="12.75" hidden="1">
      <c r="A202" s="23"/>
      <c r="B202" s="52"/>
      <c r="C202" s="4"/>
      <c r="D202" s="1"/>
    </row>
    <row r="203" spans="1:4" ht="12.75" hidden="1">
      <c r="A203" s="48" t="s">
        <v>29</v>
      </c>
      <c r="B203" s="52" t="s">
        <v>154</v>
      </c>
      <c r="C203" s="4">
        <v>29.88</v>
      </c>
      <c r="D203" s="1"/>
    </row>
    <row r="204" spans="1:4" ht="12.75" hidden="1">
      <c r="A204" s="7"/>
      <c r="B204" s="7"/>
      <c r="C204" s="8">
        <f>C203+C201+C197</f>
        <v>87.16</v>
      </c>
      <c r="D204" s="7"/>
    </row>
    <row r="205" spans="1:4" ht="12.75" hidden="1">
      <c r="A205" s="48">
        <v>40909</v>
      </c>
      <c r="B205" s="1"/>
      <c r="C205" s="4"/>
      <c r="D205" s="1"/>
    </row>
    <row r="206" spans="1:4" ht="12.75" hidden="1">
      <c r="A206" s="48" t="s">
        <v>53</v>
      </c>
      <c r="B206" s="52" t="s">
        <v>54</v>
      </c>
      <c r="C206" s="4">
        <v>28.29</v>
      </c>
      <c r="D206" s="1"/>
    </row>
    <row r="207" spans="1:4" ht="12.75" hidden="1">
      <c r="A207" s="23"/>
      <c r="B207" s="1"/>
      <c r="C207" s="4"/>
      <c r="D207" s="1"/>
    </row>
    <row r="208" spans="1:4" ht="12.75" hidden="1">
      <c r="A208" s="48" t="s">
        <v>24</v>
      </c>
      <c r="B208" s="52" t="s">
        <v>25</v>
      </c>
      <c r="C208" s="4">
        <v>27.25</v>
      </c>
      <c r="D208" s="1" t="s">
        <v>144</v>
      </c>
    </row>
    <row r="209" spans="1:4" ht="12.75" hidden="1">
      <c r="A209" s="23"/>
      <c r="B209" s="52" t="s">
        <v>116</v>
      </c>
      <c r="C209" s="4">
        <v>12.12</v>
      </c>
      <c r="D209" s="52" t="s">
        <v>149</v>
      </c>
    </row>
    <row r="210" spans="1:4" ht="12.75" hidden="1">
      <c r="A210" s="23"/>
      <c r="B210" s="93" t="s">
        <v>9</v>
      </c>
      <c r="C210" s="94">
        <f>SUM(C208:C209)</f>
        <v>39.37</v>
      </c>
      <c r="D210" s="1"/>
    </row>
    <row r="211" spans="1:4" ht="12.75" hidden="1">
      <c r="A211" s="23"/>
      <c r="B211" s="1"/>
      <c r="C211" s="4"/>
      <c r="D211" s="1"/>
    </row>
    <row r="212" spans="1:4" ht="12.75" hidden="1">
      <c r="A212" s="48" t="s">
        <v>90</v>
      </c>
      <c r="B212" s="52" t="s">
        <v>150</v>
      </c>
      <c r="C212" s="4">
        <v>120</v>
      </c>
      <c r="D212" s="52" t="s">
        <v>168</v>
      </c>
    </row>
    <row r="213" spans="1:4" ht="12.75" hidden="1">
      <c r="A213" s="23"/>
      <c r="B213" s="1"/>
      <c r="C213" s="4"/>
      <c r="D213" s="1"/>
    </row>
    <row r="214" spans="1:4" ht="12.75" hidden="1">
      <c r="A214" s="48" t="s">
        <v>29</v>
      </c>
      <c r="B214" s="52" t="s">
        <v>166</v>
      </c>
      <c r="C214" s="4">
        <v>53.24</v>
      </c>
      <c r="D214" s="1"/>
    </row>
    <row r="215" spans="1:4" ht="12.75" hidden="1">
      <c r="A215" s="7"/>
      <c r="B215" s="7"/>
      <c r="C215" s="8">
        <f>C214+C210+C212+C206</f>
        <v>240.9</v>
      </c>
      <c r="D215" s="7"/>
    </row>
    <row r="216" spans="1:4" ht="12.75" hidden="1">
      <c r="A216" s="48">
        <v>40940</v>
      </c>
      <c r="B216" s="1"/>
      <c r="C216" s="4"/>
      <c r="D216" s="1"/>
    </row>
    <row r="217" spans="1:4" ht="12.75" hidden="1">
      <c r="A217" s="48" t="s">
        <v>53</v>
      </c>
      <c r="B217" s="52" t="s">
        <v>54</v>
      </c>
      <c r="C217" s="4">
        <v>35</v>
      </c>
      <c r="D217" s="1"/>
    </row>
    <row r="218" spans="1:4" ht="12.75" hidden="1">
      <c r="A218" s="23"/>
      <c r="B218" s="1"/>
      <c r="C218" s="4"/>
      <c r="D218" s="1"/>
    </row>
    <row r="219" spans="1:4" ht="12.75" hidden="1">
      <c r="A219" s="48" t="s">
        <v>24</v>
      </c>
      <c r="B219" s="52" t="s">
        <v>37</v>
      </c>
      <c r="C219" s="4">
        <v>9.91</v>
      </c>
      <c r="D219" s="52" t="s">
        <v>143</v>
      </c>
    </row>
    <row r="220" spans="1:4" ht="12.75" hidden="1">
      <c r="A220" s="23"/>
      <c r="B220" s="52" t="s">
        <v>25</v>
      </c>
      <c r="C220" s="4">
        <v>27.25</v>
      </c>
      <c r="D220" s="1" t="s">
        <v>144</v>
      </c>
    </row>
    <row r="221" spans="1:4" ht="12.75" hidden="1">
      <c r="A221" s="23"/>
      <c r="B221" s="93" t="s">
        <v>9</v>
      </c>
      <c r="C221" s="94">
        <f>SUM(C219:C220)</f>
        <v>37.16</v>
      </c>
      <c r="D221" s="1"/>
    </row>
    <row r="222" spans="1:4" ht="12.75" hidden="1">
      <c r="A222" s="23"/>
      <c r="B222" s="1"/>
      <c r="C222" s="4"/>
      <c r="D222" s="1"/>
    </row>
    <row r="223" spans="1:4" ht="12.75" hidden="1">
      <c r="A223" s="48" t="s">
        <v>29</v>
      </c>
      <c r="B223" s="52" t="s">
        <v>167</v>
      </c>
      <c r="C223" s="4">
        <v>37.09</v>
      </c>
      <c r="D223" s="1"/>
    </row>
    <row r="224" spans="1:4" ht="12.75" hidden="1">
      <c r="A224" s="7"/>
      <c r="B224" s="7"/>
      <c r="C224" s="8">
        <f>C217+C221+C223</f>
        <v>109.25</v>
      </c>
      <c r="D224" s="7"/>
    </row>
    <row r="225" spans="1:4" ht="12.75" hidden="1">
      <c r="A225" s="48">
        <v>40969</v>
      </c>
      <c r="B225" s="1"/>
      <c r="C225" s="4"/>
      <c r="D225" s="1"/>
    </row>
    <row r="226" spans="1:4" ht="12.75" hidden="1">
      <c r="A226" s="48" t="s">
        <v>53</v>
      </c>
      <c r="B226" s="52" t="s">
        <v>54</v>
      </c>
      <c r="C226" s="4">
        <v>508.93</v>
      </c>
      <c r="D226" s="1"/>
    </row>
    <row r="227" spans="1:4" ht="12.75" hidden="1">
      <c r="A227" s="23"/>
      <c r="B227" s="1"/>
      <c r="C227" s="4"/>
      <c r="D227" s="1"/>
    </row>
    <row r="228" spans="1:4" ht="12.75" hidden="1">
      <c r="A228" s="48" t="s">
        <v>24</v>
      </c>
      <c r="B228" s="52" t="s">
        <v>25</v>
      </c>
      <c r="C228" s="4">
        <v>58.15</v>
      </c>
      <c r="D228" s="1" t="s">
        <v>144</v>
      </c>
    </row>
    <row r="229" spans="1:4" ht="12.75" hidden="1">
      <c r="A229" s="23"/>
      <c r="B229" s="52" t="s">
        <v>148</v>
      </c>
      <c r="C229" s="4">
        <v>69.08</v>
      </c>
      <c r="D229" s="52"/>
    </row>
    <row r="230" spans="1:4" ht="12.75" hidden="1">
      <c r="A230" s="23"/>
      <c r="B230" s="93" t="s">
        <v>9</v>
      </c>
      <c r="C230" s="94">
        <f>SUM(C228:C229)</f>
        <v>127.22999999999999</v>
      </c>
      <c r="D230" s="1"/>
    </row>
    <row r="231" spans="1:4" ht="12.75" hidden="1">
      <c r="A231" s="23"/>
      <c r="B231" s="1"/>
      <c r="C231" s="4"/>
      <c r="D231" s="1"/>
    </row>
    <row r="232" spans="1:4" ht="12.75" hidden="1">
      <c r="A232" s="48" t="s">
        <v>29</v>
      </c>
      <c r="B232" s="52" t="s">
        <v>173</v>
      </c>
      <c r="C232" s="4">
        <v>35.1</v>
      </c>
      <c r="D232" s="1"/>
    </row>
    <row r="233" spans="1:4" ht="12.75" hidden="1">
      <c r="A233" s="7"/>
      <c r="B233" s="7"/>
      <c r="C233" s="8">
        <f>C232+C230+C226</f>
        <v>671.26</v>
      </c>
      <c r="D233" s="7"/>
    </row>
    <row r="234" spans="1:4" ht="12.75" hidden="1">
      <c r="A234" s="48">
        <v>41000</v>
      </c>
      <c r="B234" s="1"/>
      <c r="C234" s="4"/>
      <c r="D234" s="1"/>
    </row>
    <row r="235" spans="1:4" ht="12.75" hidden="1">
      <c r="A235" s="48" t="s">
        <v>53</v>
      </c>
      <c r="B235" s="52" t="s">
        <v>54</v>
      </c>
      <c r="C235" s="4">
        <v>868.66</v>
      </c>
      <c r="D235" s="1"/>
    </row>
    <row r="236" spans="1:4" ht="12.75" hidden="1">
      <c r="A236" s="23"/>
      <c r="B236" s="1"/>
      <c r="C236" s="4"/>
      <c r="D236" s="1"/>
    </row>
    <row r="237" spans="1:4" ht="12.75" hidden="1">
      <c r="A237" s="48" t="s">
        <v>24</v>
      </c>
      <c r="B237" s="52" t="s">
        <v>25</v>
      </c>
      <c r="C237" s="4">
        <v>48.8</v>
      </c>
      <c r="D237" s="1" t="s">
        <v>144</v>
      </c>
    </row>
    <row r="238" spans="1:4" ht="12.75" hidden="1">
      <c r="A238" s="23"/>
      <c r="B238" s="52" t="s">
        <v>116</v>
      </c>
      <c r="C238" s="4">
        <v>51.8</v>
      </c>
      <c r="D238" s="52" t="s">
        <v>149</v>
      </c>
    </row>
    <row r="239" spans="1:4" ht="12.75" hidden="1">
      <c r="A239" s="23"/>
      <c r="B239" s="93" t="s">
        <v>9</v>
      </c>
      <c r="C239" s="94">
        <f>SUM(C237:C238)</f>
        <v>100.6</v>
      </c>
      <c r="D239" s="1"/>
    </row>
    <row r="240" spans="1:4" ht="12.75" hidden="1">
      <c r="A240" s="23"/>
      <c r="B240" s="1"/>
      <c r="C240" s="4"/>
      <c r="D240" s="1"/>
    </row>
    <row r="241" spans="1:4" ht="12.75" hidden="1">
      <c r="A241" s="48" t="s">
        <v>90</v>
      </c>
      <c r="B241" s="52" t="s">
        <v>150</v>
      </c>
      <c r="C241" s="4">
        <v>120</v>
      </c>
      <c r="D241" s="52" t="s">
        <v>168</v>
      </c>
    </row>
    <row r="242" spans="1:4" ht="12.75" hidden="1">
      <c r="A242" s="48"/>
      <c r="B242" s="52"/>
      <c r="C242" s="4"/>
      <c r="D242" s="52"/>
    </row>
    <row r="243" spans="1:4" ht="12.75" hidden="1">
      <c r="A243" s="48" t="s">
        <v>23</v>
      </c>
      <c r="B243" s="52" t="s">
        <v>145</v>
      </c>
      <c r="C243" s="4">
        <v>288</v>
      </c>
      <c r="D243" s="52"/>
    </row>
    <row r="244" spans="1:4" ht="12.75" hidden="1">
      <c r="A244" s="23"/>
      <c r="B244" s="1"/>
      <c r="C244" s="4"/>
      <c r="D244" s="1"/>
    </row>
    <row r="245" spans="1:4" ht="12.75" hidden="1">
      <c r="A245" s="48" t="s">
        <v>29</v>
      </c>
      <c r="B245" s="52" t="s">
        <v>174</v>
      </c>
      <c r="C245" s="4">
        <v>11</v>
      </c>
      <c r="D245" s="1"/>
    </row>
    <row r="246" spans="1:4" ht="12.75" hidden="1">
      <c r="A246" s="7"/>
      <c r="B246" s="7"/>
      <c r="C246" s="8">
        <f>C245+C239+C241+C235+C243</f>
        <v>1388.26</v>
      </c>
      <c r="D246" s="7"/>
    </row>
    <row r="247" spans="1:4" ht="12.75" hidden="1">
      <c r="A247" s="48">
        <v>41030</v>
      </c>
      <c r="B247" s="1"/>
      <c r="C247" s="4"/>
      <c r="D247" s="1"/>
    </row>
    <row r="248" spans="1:4" ht="12.75" hidden="1">
      <c r="A248" s="48" t="s">
        <v>53</v>
      </c>
      <c r="B248" s="52" t="s">
        <v>54</v>
      </c>
      <c r="C248" s="4">
        <v>34.1</v>
      </c>
      <c r="D248" s="1"/>
    </row>
    <row r="249" spans="1:4" ht="12.75" hidden="1">
      <c r="A249" s="23"/>
      <c r="B249" s="1"/>
      <c r="C249" s="4"/>
      <c r="D249" s="1"/>
    </row>
    <row r="250" spans="1:4" ht="12.75" hidden="1">
      <c r="A250" s="48" t="s">
        <v>24</v>
      </c>
      <c r="B250" s="52" t="s">
        <v>25</v>
      </c>
      <c r="C250" s="4">
        <v>33</v>
      </c>
      <c r="D250" s="1" t="s">
        <v>144</v>
      </c>
    </row>
    <row r="251" spans="1:4" ht="12.75" hidden="1">
      <c r="A251" s="23"/>
      <c r="B251" s="52" t="s">
        <v>116</v>
      </c>
      <c r="C251" s="4">
        <v>6.02</v>
      </c>
      <c r="D251" s="52" t="s">
        <v>149</v>
      </c>
    </row>
    <row r="252" spans="1:4" ht="12.75" hidden="1">
      <c r="A252" s="23"/>
      <c r="B252" s="93" t="s">
        <v>9</v>
      </c>
      <c r="C252" s="94">
        <f>SUM(C250:C251)</f>
        <v>39.019999999999996</v>
      </c>
      <c r="D252" s="1"/>
    </row>
    <row r="253" spans="1:4" ht="12.75" hidden="1">
      <c r="A253" s="23"/>
      <c r="B253" s="1"/>
      <c r="C253" s="4"/>
      <c r="D253" s="1"/>
    </row>
    <row r="254" spans="1:4" ht="12.75" hidden="1">
      <c r="A254" s="48" t="s">
        <v>29</v>
      </c>
      <c r="B254" s="52" t="s">
        <v>175</v>
      </c>
      <c r="C254" s="4">
        <v>33</v>
      </c>
      <c r="D254" s="1"/>
    </row>
    <row r="255" spans="1:4" ht="12.75" hidden="1">
      <c r="A255" s="7"/>
      <c r="B255" s="7"/>
      <c r="C255" s="8">
        <f>C254+C252+C248</f>
        <v>106.12</v>
      </c>
      <c r="D255" s="7"/>
    </row>
    <row r="256" spans="1:4" ht="12.75" hidden="1">
      <c r="A256" s="48">
        <v>41061</v>
      </c>
      <c r="B256" s="1"/>
      <c r="C256" s="4"/>
      <c r="D256" s="1"/>
    </row>
    <row r="257" spans="1:4" ht="12.75" hidden="1">
      <c r="A257" s="48" t="s">
        <v>90</v>
      </c>
      <c r="B257" s="52" t="s">
        <v>150</v>
      </c>
      <c r="C257" s="4">
        <v>120</v>
      </c>
      <c r="D257" s="52" t="s">
        <v>168</v>
      </c>
    </row>
    <row r="258" spans="1:4" ht="12.75" hidden="1">
      <c r="A258" s="23"/>
      <c r="B258" s="1"/>
      <c r="C258" s="4"/>
      <c r="D258" s="1"/>
    </row>
    <row r="259" spans="1:4" ht="12.75" hidden="1">
      <c r="A259" s="48" t="s">
        <v>107</v>
      </c>
      <c r="B259" s="52" t="s">
        <v>219</v>
      </c>
      <c r="C259" s="4">
        <v>160</v>
      </c>
      <c r="D259" s="1" t="s">
        <v>176</v>
      </c>
    </row>
    <row r="260" spans="1:4" ht="12.75" hidden="1">
      <c r="A260" s="7"/>
      <c r="B260" s="7"/>
      <c r="C260" s="8">
        <f>C259+C257</f>
        <v>280</v>
      </c>
      <c r="D260" s="7"/>
    </row>
  </sheetData>
  <sheetProtection/>
  <printOptions/>
  <pageMargins left="0.75" right="0.75" top="1" bottom="1" header="0.5" footer="0.5"/>
  <pageSetup horizontalDpi="600" verticalDpi="600" orientation="landscape" r:id="rId1"/>
  <rowBreaks count="2" manualBreakCount="2">
    <brk id="151" max="255" man="1"/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59"/>
  <sheetViews>
    <sheetView zoomScalePageLayoutView="0" workbookViewId="0" topLeftCell="A1">
      <selection activeCell="C176" sqref="C176"/>
    </sheetView>
  </sheetViews>
  <sheetFormatPr defaultColWidth="9.140625" defaultRowHeight="12.75"/>
  <cols>
    <col min="1" max="1" width="28.421875" style="0" bestFit="1" customWidth="1"/>
    <col min="2" max="2" width="27.57421875" style="0" customWidth="1"/>
    <col min="3" max="3" width="10.140625" style="13" bestFit="1" customWidth="1"/>
    <col min="4" max="4" width="37.140625" style="99" bestFit="1" customWidth="1"/>
  </cols>
  <sheetData>
    <row r="1" spans="1:4" ht="12.75">
      <c r="A1" s="47" t="s">
        <v>237</v>
      </c>
      <c r="B1" s="1"/>
      <c r="C1" s="4"/>
      <c r="D1" s="20"/>
    </row>
    <row r="2" spans="1:4" ht="12.75">
      <c r="A2" s="46">
        <v>41091</v>
      </c>
      <c r="B2" s="1" t="s">
        <v>158</v>
      </c>
      <c r="C2" s="4"/>
      <c r="D2" s="20"/>
    </row>
    <row r="3" spans="1:4" ht="12.75">
      <c r="A3" s="7"/>
      <c r="B3" s="7"/>
      <c r="C3" s="8">
        <f>SUM(C2)</f>
        <v>0</v>
      </c>
      <c r="D3" s="96"/>
    </row>
    <row r="4" spans="1:4" ht="12.75">
      <c r="A4" s="48">
        <v>41122</v>
      </c>
      <c r="B4" s="1"/>
      <c r="C4" s="4"/>
      <c r="D4" s="20"/>
    </row>
    <row r="5" spans="1:4" ht="25.5">
      <c r="A5" s="48" t="s">
        <v>21</v>
      </c>
      <c r="B5" s="1" t="s">
        <v>26</v>
      </c>
      <c r="C5" s="4">
        <v>870.32</v>
      </c>
      <c r="D5" s="100" t="s">
        <v>123</v>
      </c>
    </row>
    <row r="6" spans="1:4" ht="12.75">
      <c r="A6" s="48"/>
      <c r="B6" s="69" t="s">
        <v>115</v>
      </c>
      <c r="C6" s="4">
        <v>840.45</v>
      </c>
      <c r="D6" s="97" t="s">
        <v>240</v>
      </c>
    </row>
    <row r="7" spans="1:4" ht="12.75">
      <c r="A7" s="48"/>
      <c r="B7" s="95" t="s">
        <v>9</v>
      </c>
      <c r="C7" s="94">
        <f>SUM(C5:C6)</f>
        <v>1710.77</v>
      </c>
      <c r="D7" s="20"/>
    </row>
    <row r="8" spans="1:4" ht="12.75">
      <c r="A8" s="48"/>
      <c r="B8" s="49"/>
      <c r="C8" s="4"/>
      <c r="D8" s="20"/>
    </row>
    <row r="9" spans="1:4" ht="12.75">
      <c r="A9" s="48" t="s">
        <v>22</v>
      </c>
      <c r="B9" s="69" t="s">
        <v>241</v>
      </c>
      <c r="C9" s="4">
        <v>595</v>
      </c>
      <c r="D9" s="97" t="s">
        <v>242</v>
      </c>
    </row>
    <row r="10" spans="1:4" ht="12.75">
      <c r="A10" s="48"/>
      <c r="B10" s="69" t="s">
        <v>243</v>
      </c>
      <c r="C10" s="4">
        <v>595</v>
      </c>
      <c r="D10" s="97" t="s">
        <v>244</v>
      </c>
    </row>
    <row r="11" spans="1:4" ht="12.75">
      <c r="A11" s="48"/>
      <c r="B11" s="69" t="s">
        <v>245</v>
      </c>
      <c r="C11" s="4">
        <v>595</v>
      </c>
      <c r="D11" s="97" t="s">
        <v>246</v>
      </c>
    </row>
    <row r="12" spans="1:4" ht="12.75">
      <c r="A12" s="48"/>
      <c r="B12" s="69" t="s">
        <v>111</v>
      </c>
      <c r="C12" s="4">
        <v>595</v>
      </c>
      <c r="D12" s="97" t="s">
        <v>247</v>
      </c>
    </row>
    <row r="13" spans="1:4" ht="12.75">
      <c r="A13" s="48"/>
      <c r="B13" s="69" t="s">
        <v>62</v>
      </c>
      <c r="C13" s="4">
        <v>599.7</v>
      </c>
      <c r="D13" s="97"/>
    </row>
    <row r="14" spans="1:4" ht="12.75">
      <c r="A14" s="48"/>
      <c r="B14" s="95" t="s">
        <v>9</v>
      </c>
      <c r="C14" s="94">
        <f>SUM(C9:C13)</f>
        <v>2979.7</v>
      </c>
      <c r="D14" s="100"/>
    </row>
    <row r="15" spans="1:4" ht="12.75">
      <c r="A15" s="50"/>
      <c r="B15" s="7"/>
      <c r="C15" s="8">
        <f>C7+C14</f>
        <v>4690.469999999999</v>
      </c>
      <c r="D15" s="96"/>
    </row>
    <row r="16" spans="1:4" ht="12.75" hidden="1">
      <c r="A16" s="48">
        <v>40057</v>
      </c>
      <c r="B16" s="1"/>
      <c r="C16" s="4"/>
      <c r="D16" s="20"/>
    </row>
    <row r="17" spans="1:4" ht="12.75" hidden="1">
      <c r="A17" s="48" t="s">
        <v>29</v>
      </c>
      <c r="B17" s="52" t="s">
        <v>36</v>
      </c>
      <c r="C17" s="4">
        <v>116.48</v>
      </c>
      <c r="D17" s="20"/>
    </row>
    <row r="18" spans="1:4" ht="12.75" hidden="1">
      <c r="A18" s="48"/>
      <c r="B18" s="1"/>
      <c r="C18" s="4"/>
      <c r="D18" s="20"/>
    </row>
    <row r="19" spans="1:4" ht="12.75" hidden="1">
      <c r="A19" s="48" t="s">
        <v>23</v>
      </c>
      <c r="B19" s="52" t="s">
        <v>63</v>
      </c>
      <c r="C19" s="4">
        <v>618.25</v>
      </c>
      <c r="D19" s="20"/>
    </row>
    <row r="20" spans="1:4" ht="12.75" hidden="1">
      <c r="A20" s="48"/>
      <c r="B20" s="1"/>
      <c r="C20" s="4"/>
      <c r="D20" s="20"/>
    </row>
    <row r="21" spans="1:4" ht="12.75" hidden="1">
      <c r="A21" s="48" t="s">
        <v>53</v>
      </c>
      <c r="B21" s="52" t="s">
        <v>54</v>
      </c>
      <c r="C21" s="4">
        <v>12.41</v>
      </c>
      <c r="D21" s="20"/>
    </row>
    <row r="22" spans="1:4" ht="12.75" hidden="1">
      <c r="A22" s="48"/>
      <c r="B22" s="1"/>
      <c r="C22" s="4"/>
      <c r="D22" s="20"/>
    </row>
    <row r="23" spans="1:4" ht="12.75" hidden="1">
      <c r="A23" s="48" t="s">
        <v>21</v>
      </c>
      <c r="B23" s="52" t="s">
        <v>26</v>
      </c>
      <c r="C23" s="4">
        <v>748.21</v>
      </c>
      <c r="D23" s="20"/>
    </row>
    <row r="24" spans="1:4" ht="12.75" hidden="1">
      <c r="A24" s="48"/>
      <c r="B24" s="52"/>
      <c r="C24" s="4"/>
      <c r="D24" s="20"/>
    </row>
    <row r="25" spans="1:4" ht="12.75" customHeight="1" hidden="1">
      <c r="A25" s="81" t="s">
        <v>75</v>
      </c>
      <c r="B25" s="52" t="s">
        <v>74</v>
      </c>
      <c r="C25" s="4">
        <v>823.29</v>
      </c>
      <c r="D25" s="20"/>
    </row>
    <row r="26" spans="1:4" ht="12.75" hidden="1">
      <c r="A26" s="51"/>
      <c r="B26" s="7"/>
      <c r="C26" s="8">
        <f>SUM(C17:C25)</f>
        <v>2318.64</v>
      </c>
      <c r="D26" s="96"/>
    </row>
    <row r="27" spans="1:4" ht="12.75" hidden="1">
      <c r="A27" s="48">
        <v>40087</v>
      </c>
      <c r="B27" s="1"/>
      <c r="C27" s="4"/>
      <c r="D27" s="20"/>
    </row>
    <row r="28" spans="1:4" ht="12.75" hidden="1">
      <c r="A28" s="48" t="s">
        <v>29</v>
      </c>
      <c r="B28" s="52" t="s">
        <v>36</v>
      </c>
      <c r="C28" s="4">
        <v>69.93</v>
      </c>
      <c r="D28" s="20"/>
    </row>
    <row r="29" spans="1:4" ht="12.75" hidden="1">
      <c r="A29" s="48"/>
      <c r="B29" s="52" t="s">
        <v>64</v>
      </c>
      <c r="C29" s="4">
        <v>426.74</v>
      </c>
      <c r="D29" s="20"/>
    </row>
    <row r="30" spans="1:4" ht="12.75" hidden="1">
      <c r="A30" s="48"/>
      <c r="B30" s="1"/>
      <c r="C30" s="4"/>
      <c r="D30" s="20"/>
    </row>
    <row r="31" spans="1:4" ht="12.75" hidden="1">
      <c r="A31" s="48" t="s">
        <v>23</v>
      </c>
      <c r="B31" s="52" t="s">
        <v>65</v>
      </c>
      <c r="C31" s="4">
        <v>4.75</v>
      </c>
      <c r="D31" s="20"/>
    </row>
    <row r="32" spans="1:4" ht="12.75" hidden="1">
      <c r="A32" s="48"/>
      <c r="B32" s="1"/>
      <c r="C32" s="4"/>
      <c r="D32" s="20"/>
    </row>
    <row r="33" spans="1:4" ht="12.75" hidden="1">
      <c r="A33" s="48" t="s">
        <v>53</v>
      </c>
      <c r="B33" s="52" t="s">
        <v>54</v>
      </c>
      <c r="C33" s="4">
        <v>149.82</v>
      </c>
      <c r="D33" s="20"/>
    </row>
    <row r="34" spans="1:4" ht="12.75" hidden="1">
      <c r="A34" s="48"/>
      <c r="B34" s="1"/>
      <c r="C34" s="4"/>
      <c r="D34" s="20"/>
    </row>
    <row r="35" spans="1:4" ht="12.75" hidden="1">
      <c r="A35" s="48" t="s">
        <v>24</v>
      </c>
      <c r="B35" s="52" t="s">
        <v>71</v>
      </c>
      <c r="C35" s="4">
        <v>194.85</v>
      </c>
      <c r="D35" s="20"/>
    </row>
    <row r="36" spans="1:4" ht="12.75" hidden="1">
      <c r="A36" s="48"/>
      <c r="B36" s="1"/>
      <c r="C36" s="4"/>
      <c r="D36" s="20"/>
    </row>
    <row r="37" spans="1:4" ht="12.75" hidden="1">
      <c r="A37" s="48" t="s">
        <v>21</v>
      </c>
      <c r="B37" s="52" t="s">
        <v>26</v>
      </c>
      <c r="C37" s="4">
        <v>2393.82</v>
      </c>
      <c r="D37" s="20"/>
    </row>
    <row r="38" spans="1:4" ht="12.75" hidden="1">
      <c r="A38" s="48"/>
      <c r="B38" s="52"/>
      <c r="C38" s="4"/>
      <c r="D38" s="20"/>
    </row>
    <row r="39" spans="1:4" ht="12.75" hidden="1">
      <c r="A39" s="48" t="s">
        <v>75</v>
      </c>
      <c r="B39" s="52" t="s">
        <v>66</v>
      </c>
      <c r="C39" s="4">
        <v>1119.15</v>
      </c>
      <c r="D39" s="20"/>
    </row>
    <row r="40" spans="1:4" ht="12.75" hidden="1">
      <c r="A40" s="78"/>
      <c r="B40" s="79"/>
      <c r="C40" s="67">
        <f>SUM(C28:C39)</f>
        <v>4359.06</v>
      </c>
      <c r="D40" s="98"/>
    </row>
    <row r="41" spans="1:4" ht="12.75" hidden="1">
      <c r="A41" s="48">
        <v>40118</v>
      </c>
      <c r="B41" s="1"/>
      <c r="C41" s="4"/>
      <c r="D41" s="20"/>
    </row>
    <row r="42" spans="1:4" ht="12.75" hidden="1">
      <c r="A42" s="48" t="s">
        <v>53</v>
      </c>
      <c r="B42" s="52" t="s">
        <v>54</v>
      </c>
      <c r="C42" s="4">
        <v>82.56</v>
      </c>
      <c r="D42" s="20"/>
    </row>
    <row r="43" spans="1:4" ht="12.75" hidden="1">
      <c r="A43" s="48"/>
      <c r="B43" s="1"/>
      <c r="C43" s="4"/>
      <c r="D43" s="20"/>
    </row>
    <row r="44" spans="1:4" ht="12.75" hidden="1">
      <c r="A44" s="48" t="s">
        <v>57</v>
      </c>
      <c r="B44" s="52" t="s">
        <v>67</v>
      </c>
      <c r="C44" s="4">
        <v>508.72</v>
      </c>
      <c r="D44" s="97" t="s">
        <v>76</v>
      </c>
    </row>
    <row r="45" spans="1:4" ht="12.75" hidden="1">
      <c r="A45" s="48"/>
      <c r="B45" s="52" t="s">
        <v>68</v>
      </c>
      <c r="C45" s="4">
        <v>839.92</v>
      </c>
      <c r="D45" s="97" t="s">
        <v>76</v>
      </c>
    </row>
    <row r="46" spans="1:4" ht="12.75" hidden="1">
      <c r="A46" s="48"/>
      <c r="B46" s="52" t="s">
        <v>69</v>
      </c>
      <c r="C46" s="4">
        <v>229.21</v>
      </c>
      <c r="D46" s="97" t="s">
        <v>51</v>
      </c>
    </row>
    <row r="47" spans="1:4" ht="12.75" hidden="1">
      <c r="A47" s="48"/>
      <c r="B47" s="52" t="s">
        <v>42</v>
      </c>
      <c r="C47" s="4">
        <v>22.88</v>
      </c>
      <c r="D47" s="97" t="s">
        <v>76</v>
      </c>
    </row>
    <row r="48" spans="1:4" ht="12.75" hidden="1">
      <c r="A48" s="48"/>
      <c r="B48" s="52"/>
      <c r="C48" s="4"/>
      <c r="D48" s="97"/>
    </row>
    <row r="49" spans="1:4" ht="12.75" hidden="1">
      <c r="A49" s="48" t="s">
        <v>21</v>
      </c>
      <c r="B49" s="52" t="s">
        <v>42</v>
      </c>
      <c r="C49" s="4">
        <v>56.52</v>
      </c>
      <c r="D49" s="97" t="s">
        <v>72</v>
      </c>
    </row>
    <row r="50" spans="1:4" ht="12.75" hidden="1">
      <c r="A50" s="78"/>
      <c r="B50" s="79"/>
      <c r="C50" s="67">
        <f>SUM(C42:C49)</f>
        <v>1739.81</v>
      </c>
      <c r="D50" s="98"/>
    </row>
    <row r="51" spans="1:4" ht="12.75" hidden="1">
      <c r="A51" s="48">
        <v>40148</v>
      </c>
      <c r="B51" s="1"/>
      <c r="C51" s="4"/>
      <c r="D51" s="20"/>
    </row>
    <row r="52" spans="1:4" ht="12.75" hidden="1">
      <c r="A52" s="48" t="s">
        <v>53</v>
      </c>
      <c r="B52" s="52" t="s">
        <v>54</v>
      </c>
      <c r="C52" s="4">
        <v>38.34</v>
      </c>
      <c r="D52" s="20"/>
    </row>
    <row r="53" spans="1:4" ht="12.75" hidden="1">
      <c r="A53" s="48"/>
      <c r="B53" s="1"/>
      <c r="C53" s="4"/>
      <c r="D53" s="20"/>
    </row>
    <row r="54" spans="1:4" ht="12.75" hidden="1">
      <c r="A54" s="48" t="s">
        <v>24</v>
      </c>
      <c r="B54" s="1" t="s">
        <v>71</v>
      </c>
      <c r="C54" s="4">
        <v>72.45</v>
      </c>
      <c r="D54" s="20"/>
    </row>
    <row r="55" spans="1:4" ht="12.75" hidden="1">
      <c r="A55" s="48"/>
      <c r="B55" s="1" t="s">
        <v>28</v>
      </c>
      <c r="C55" s="4">
        <v>15</v>
      </c>
      <c r="D55" s="20"/>
    </row>
    <row r="56" spans="1:4" ht="12.75" hidden="1">
      <c r="A56" s="48"/>
      <c r="B56" s="1"/>
      <c r="C56" s="4"/>
      <c r="D56" s="20"/>
    </row>
    <row r="57" spans="1:4" ht="12.75" hidden="1">
      <c r="A57" s="48" t="s">
        <v>21</v>
      </c>
      <c r="B57" s="52" t="s">
        <v>26</v>
      </c>
      <c r="C57" s="4">
        <v>1131.64</v>
      </c>
      <c r="D57" s="20"/>
    </row>
    <row r="58" spans="1:4" ht="12.75" hidden="1">
      <c r="A58" s="48"/>
      <c r="B58" s="1"/>
      <c r="C58" s="4"/>
      <c r="D58" s="20"/>
    </row>
    <row r="59" spans="1:4" ht="12.75" hidden="1">
      <c r="A59" s="48" t="s">
        <v>57</v>
      </c>
      <c r="B59" s="52" t="s">
        <v>82</v>
      </c>
      <c r="C59" s="4">
        <v>407.82</v>
      </c>
      <c r="D59" s="97" t="s">
        <v>76</v>
      </c>
    </row>
    <row r="60" spans="1:4" ht="12.75" hidden="1">
      <c r="A60" s="78"/>
      <c r="B60" s="79"/>
      <c r="C60" s="67">
        <f>SUM(C52:C59)</f>
        <v>1665.25</v>
      </c>
      <c r="D60" s="98"/>
    </row>
    <row r="61" spans="1:4" ht="12.75" hidden="1">
      <c r="A61" s="48">
        <v>40179</v>
      </c>
      <c r="B61" s="1"/>
      <c r="C61" s="4"/>
      <c r="D61" s="20"/>
    </row>
    <row r="62" spans="1:4" ht="12.75" hidden="1">
      <c r="A62" s="48" t="s">
        <v>29</v>
      </c>
      <c r="B62" s="52" t="s">
        <v>36</v>
      </c>
      <c r="C62" s="4">
        <v>10.56</v>
      </c>
      <c r="D62" s="20"/>
    </row>
    <row r="63" spans="1:4" ht="12.75" hidden="1">
      <c r="A63" s="48"/>
      <c r="B63" s="1"/>
      <c r="C63" s="4"/>
      <c r="D63" s="20"/>
    </row>
    <row r="64" spans="1:4" ht="12.75" hidden="1">
      <c r="A64" s="48" t="s">
        <v>23</v>
      </c>
      <c r="B64" s="52" t="s">
        <v>83</v>
      </c>
      <c r="C64" s="4">
        <v>394.2</v>
      </c>
      <c r="D64" s="20"/>
    </row>
    <row r="65" spans="1:4" ht="12.75" hidden="1">
      <c r="A65" s="48"/>
      <c r="B65" s="52" t="s">
        <v>84</v>
      </c>
      <c r="C65" s="4">
        <v>380.14</v>
      </c>
      <c r="D65" s="20"/>
    </row>
    <row r="66" spans="1:4" ht="12.75" hidden="1">
      <c r="A66" s="48"/>
      <c r="B66" s="1"/>
      <c r="C66" s="4"/>
      <c r="D66" s="20"/>
    </row>
    <row r="67" spans="1:4" ht="12.75" hidden="1">
      <c r="A67" s="48" t="s">
        <v>21</v>
      </c>
      <c r="B67" s="52" t="s">
        <v>26</v>
      </c>
      <c r="C67" s="4">
        <v>1711.26</v>
      </c>
      <c r="D67" s="20"/>
    </row>
    <row r="68" spans="1:4" ht="12.75" hidden="1">
      <c r="A68" s="48"/>
      <c r="B68" s="1"/>
      <c r="C68" s="4"/>
      <c r="D68" s="20"/>
    </row>
    <row r="69" spans="1:4" ht="12.75" hidden="1">
      <c r="A69" s="48" t="s">
        <v>57</v>
      </c>
      <c r="B69" s="52" t="s">
        <v>85</v>
      </c>
      <c r="C69" s="4">
        <v>303.9</v>
      </c>
      <c r="D69" s="97" t="s">
        <v>86</v>
      </c>
    </row>
    <row r="70" spans="1:4" ht="12.75" hidden="1">
      <c r="A70" s="48"/>
      <c r="B70" s="1"/>
      <c r="C70" s="4"/>
      <c r="D70" s="20"/>
    </row>
    <row r="71" spans="1:4" ht="12.75" hidden="1">
      <c r="A71" s="48" t="s">
        <v>87</v>
      </c>
      <c r="B71" s="52" t="s">
        <v>88</v>
      </c>
      <c r="C71" s="4">
        <v>16747.52</v>
      </c>
      <c r="D71" s="97" t="s">
        <v>89</v>
      </c>
    </row>
    <row r="72" spans="1:4" ht="12.75" hidden="1">
      <c r="A72" s="78"/>
      <c r="B72" s="79"/>
      <c r="C72" s="67">
        <f>SUM(C62:C71)</f>
        <v>19547.58</v>
      </c>
      <c r="D72" s="98"/>
    </row>
    <row r="73" spans="1:4" ht="12.75" hidden="1">
      <c r="A73" s="48">
        <v>40210</v>
      </c>
      <c r="B73" s="1"/>
      <c r="C73" s="4"/>
      <c r="D73" s="20"/>
    </row>
    <row r="74" spans="1:4" ht="12.75" hidden="1">
      <c r="A74" s="48" t="s">
        <v>99</v>
      </c>
      <c r="B74" s="1" t="s">
        <v>36</v>
      </c>
      <c r="C74" s="4">
        <v>59.03</v>
      </c>
      <c r="D74" s="20"/>
    </row>
    <row r="75" spans="1:4" ht="12.75" hidden="1">
      <c r="A75" s="48"/>
      <c r="B75" s="1" t="s">
        <v>100</v>
      </c>
      <c r="C75" s="4">
        <v>534.79</v>
      </c>
      <c r="D75" s="20"/>
    </row>
    <row r="76" spans="1:4" ht="12.75" hidden="1">
      <c r="A76" s="48"/>
      <c r="B76" s="1"/>
      <c r="C76" s="4"/>
      <c r="D76" s="20"/>
    </row>
    <row r="77" spans="1:4" ht="12.75" hidden="1">
      <c r="A77" s="48" t="s">
        <v>53</v>
      </c>
      <c r="B77" s="1" t="s">
        <v>54</v>
      </c>
      <c r="C77" s="4">
        <v>28</v>
      </c>
      <c r="D77" s="20"/>
    </row>
    <row r="78" spans="1:4" ht="12.75" hidden="1">
      <c r="A78" s="48"/>
      <c r="B78" s="1"/>
      <c r="C78" s="4"/>
      <c r="D78" s="20"/>
    </row>
    <row r="79" spans="1:4" ht="12.75" hidden="1">
      <c r="A79" s="48" t="s">
        <v>21</v>
      </c>
      <c r="B79" s="1" t="s">
        <v>26</v>
      </c>
      <c r="C79" s="4">
        <v>714.5</v>
      </c>
      <c r="D79" s="20"/>
    </row>
    <row r="80" spans="1:4" ht="12.75" hidden="1">
      <c r="A80" s="48"/>
      <c r="B80" s="1"/>
      <c r="C80" s="4"/>
      <c r="D80" s="20"/>
    </row>
    <row r="81" spans="1:4" ht="12.75" hidden="1">
      <c r="A81" s="48" t="s">
        <v>57</v>
      </c>
      <c r="B81" s="1" t="s">
        <v>85</v>
      </c>
      <c r="C81" s="4">
        <v>303.9</v>
      </c>
      <c r="D81" s="20"/>
    </row>
    <row r="82" spans="1:4" ht="12.75" hidden="1">
      <c r="A82" s="48"/>
      <c r="B82" s="1" t="s">
        <v>101</v>
      </c>
      <c r="C82" s="4">
        <v>430</v>
      </c>
      <c r="D82" s="20" t="s">
        <v>86</v>
      </c>
    </row>
    <row r="83" spans="1:4" ht="12.75" hidden="1">
      <c r="A83" s="48"/>
      <c r="B83" s="1"/>
      <c r="C83" s="4"/>
      <c r="D83" s="20"/>
    </row>
    <row r="84" spans="1:4" ht="12.75" hidden="1">
      <c r="A84" s="48" t="s">
        <v>75</v>
      </c>
      <c r="B84" s="1" t="s">
        <v>102</v>
      </c>
      <c r="C84" s="4">
        <v>390.33</v>
      </c>
      <c r="D84" s="20"/>
    </row>
    <row r="85" spans="1:4" ht="12.75" hidden="1">
      <c r="A85" s="78"/>
      <c r="B85" s="79"/>
      <c r="C85" s="67">
        <f>SUM(C74:C84)</f>
        <v>2460.5499999999997</v>
      </c>
      <c r="D85" s="98"/>
    </row>
    <row r="86" spans="1:4" ht="12.75" hidden="1">
      <c r="A86" s="48">
        <v>40238</v>
      </c>
      <c r="B86" s="1"/>
      <c r="C86" s="4"/>
      <c r="D86" s="20"/>
    </row>
    <row r="87" spans="1:4" ht="12.75" hidden="1">
      <c r="A87" s="48" t="s">
        <v>29</v>
      </c>
      <c r="B87" s="1" t="s">
        <v>36</v>
      </c>
      <c r="C87" s="4">
        <v>37.17</v>
      </c>
      <c r="D87" s="20"/>
    </row>
    <row r="88" spans="1:4" ht="12.75" hidden="1">
      <c r="A88" s="48"/>
      <c r="B88" s="1"/>
      <c r="C88" s="4"/>
      <c r="D88" s="20"/>
    </row>
    <row r="89" spans="1:4" ht="12.75" hidden="1">
      <c r="A89" s="48" t="s">
        <v>23</v>
      </c>
      <c r="B89" s="1" t="s">
        <v>103</v>
      </c>
      <c r="C89" s="4">
        <v>800</v>
      </c>
      <c r="D89" s="20"/>
    </row>
    <row r="90" spans="1:4" ht="12.75" hidden="1">
      <c r="A90" s="48"/>
      <c r="B90" s="1"/>
      <c r="C90" s="4"/>
      <c r="D90" s="20"/>
    </row>
    <row r="91" spans="1:4" ht="12.75" hidden="1">
      <c r="A91" s="48" t="s">
        <v>21</v>
      </c>
      <c r="B91" s="1" t="s">
        <v>26</v>
      </c>
      <c r="C91" s="4">
        <v>406.11</v>
      </c>
      <c r="D91" s="20"/>
    </row>
    <row r="92" spans="1:4" ht="12.75" hidden="1">
      <c r="A92" s="48"/>
      <c r="B92" s="1"/>
      <c r="C92" s="4"/>
      <c r="D92" s="20"/>
    </row>
    <row r="93" spans="1:4" ht="12.75" hidden="1">
      <c r="A93" s="48" t="s">
        <v>57</v>
      </c>
      <c r="B93" s="1" t="s">
        <v>85</v>
      </c>
      <c r="C93" s="4">
        <v>441</v>
      </c>
      <c r="D93" s="20"/>
    </row>
    <row r="94" spans="1:4" ht="12.75" hidden="1">
      <c r="A94" s="48"/>
      <c r="B94" s="1"/>
      <c r="C94" s="4"/>
      <c r="D94" s="20"/>
    </row>
    <row r="95" spans="1:4" ht="12.75" hidden="1">
      <c r="A95" s="48" t="s">
        <v>75</v>
      </c>
      <c r="B95" s="1" t="s">
        <v>27</v>
      </c>
      <c r="C95" s="4">
        <v>225</v>
      </c>
      <c r="D95" s="20"/>
    </row>
    <row r="96" spans="1:4" ht="12.75" hidden="1">
      <c r="A96" s="78"/>
      <c r="B96" s="79"/>
      <c r="C96" s="67">
        <f>SUM(C87:C95)</f>
        <v>1909.28</v>
      </c>
      <c r="D96" s="98"/>
    </row>
    <row r="97" spans="1:4" ht="12.75" hidden="1">
      <c r="A97" s="48">
        <v>40269</v>
      </c>
      <c r="B97" s="1"/>
      <c r="C97" s="4"/>
      <c r="D97" s="20"/>
    </row>
    <row r="98" spans="1:4" ht="12.75" hidden="1">
      <c r="A98" s="48" t="s">
        <v>99</v>
      </c>
      <c r="B98" s="1" t="s">
        <v>36</v>
      </c>
      <c r="C98" s="4">
        <v>3.08</v>
      </c>
      <c r="D98" s="20"/>
    </row>
    <row r="99" spans="1:4" ht="12.75" hidden="1">
      <c r="A99" s="48"/>
      <c r="B99" s="1" t="s">
        <v>104</v>
      </c>
      <c r="C99" s="4">
        <v>411.9</v>
      </c>
      <c r="D99" s="20"/>
    </row>
    <row r="100" spans="1:4" ht="12.75" hidden="1">
      <c r="A100" s="48"/>
      <c r="B100" s="1"/>
      <c r="C100" s="4"/>
      <c r="D100" s="20"/>
    </row>
    <row r="101" spans="1:4" ht="12.75" hidden="1">
      <c r="A101" s="48" t="s">
        <v>53</v>
      </c>
      <c r="B101" s="1" t="s">
        <v>54</v>
      </c>
      <c r="C101" s="4">
        <v>17.7</v>
      </c>
      <c r="D101" s="20"/>
    </row>
    <row r="102" spans="1:4" ht="12.75" hidden="1">
      <c r="A102" s="48"/>
      <c r="B102" s="1"/>
      <c r="C102" s="4"/>
      <c r="D102" s="20"/>
    </row>
    <row r="103" spans="1:4" ht="12.75" hidden="1">
      <c r="A103" s="48" t="s">
        <v>24</v>
      </c>
      <c r="B103" s="1" t="s">
        <v>38</v>
      </c>
      <c r="C103" s="4">
        <v>395.88</v>
      </c>
      <c r="D103" s="20" t="s">
        <v>105</v>
      </c>
    </row>
    <row r="104" spans="1:4" ht="12.75" hidden="1">
      <c r="A104" s="48"/>
      <c r="B104" s="1"/>
      <c r="C104" s="4"/>
      <c r="D104" s="20"/>
    </row>
    <row r="105" spans="1:4" ht="12.75" hidden="1">
      <c r="A105" s="48" t="s">
        <v>21</v>
      </c>
      <c r="B105" s="1" t="s">
        <v>26</v>
      </c>
      <c r="C105" s="4">
        <v>958.18</v>
      </c>
      <c r="D105" s="20"/>
    </row>
    <row r="106" spans="1:4" ht="12.75" hidden="1">
      <c r="A106" s="48"/>
      <c r="B106" s="1"/>
      <c r="C106" s="4"/>
      <c r="D106" s="20"/>
    </row>
    <row r="107" spans="1:4" ht="12.75" hidden="1">
      <c r="A107" s="48" t="s">
        <v>57</v>
      </c>
      <c r="B107" s="1" t="s">
        <v>106</v>
      </c>
      <c r="C107" s="4">
        <v>369.4</v>
      </c>
      <c r="D107" s="20"/>
    </row>
    <row r="108" spans="1:4" ht="12.75" hidden="1">
      <c r="A108" s="48"/>
      <c r="B108" s="1"/>
      <c r="C108" s="4"/>
      <c r="D108" s="20"/>
    </row>
    <row r="109" spans="1:4" ht="12.75" hidden="1">
      <c r="A109" s="48" t="s">
        <v>75</v>
      </c>
      <c r="B109" s="1" t="s">
        <v>27</v>
      </c>
      <c r="C109" s="4">
        <v>241</v>
      </c>
      <c r="D109" s="20"/>
    </row>
    <row r="110" spans="1:4" ht="12.75" hidden="1">
      <c r="A110" s="78"/>
      <c r="B110" s="79"/>
      <c r="C110" s="67">
        <f>SUM(C98:C109)</f>
        <v>2397.14</v>
      </c>
      <c r="D110" s="98"/>
    </row>
    <row r="111" spans="1:4" ht="12.75" hidden="1">
      <c r="A111" s="48">
        <v>40299</v>
      </c>
      <c r="B111" s="1"/>
      <c r="C111" s="4"/>
      <c r="D111" s="20"/>
    </row>
    <row r="112" spans="1:4" ht="12.75" hidden="1">
      <c r="A112" s="48" t="s">
        <v>29</v>
      </c>
      <c r="B112" s="1" t="s">
        <v>36</v>
      </c>
      <c r="C112" s="4">
        <v>69.58</v>
      </c>
      <c r="D112" s="20"/>
    </row>
    <row r="113" spans="1:4" ht="12.75" hidden="1">
      <c r="A113" s="78"/>
      <c r="B113" s="79"/>
      <c r="C113" s="67">
        <f>C112</f>
        <v>69.58</v>
      </c>
      <c r="D113" s="98"/>
    </row>
    <row r="114" spans="1:4" ht="12.75" hidden="1">
      <c r="A114" s="48">
        <v>40330</v>
      </c>
      <c r="B114" s="1"/>
      <c r="C114" s="4"/>
      <c r="D114" s="20"/>
    </row>
    <row r="115" spans="1:4" ht="12.75" hidden="1">
      <c r="A115" s="48" t="s">
        <v>53</v>
      </c>
      <c r="B115" s="1" t="s">
        <v>54</v>
      </c>
      <c r="C115" s="4">
        <v>54.41</v>
      </c>
      <c r="D115" s="20"/>
    </row>
    <row r="116" spans="1:4" ht="12.75" hidden="1">
      <c r="A116" s="48"/>
      <c r="B116" s="1"/>
      <c r="C116" s="4"/>
      <c r="D116" s="20"/>
    </row>
    <row r="117" spans="1:4" ht="12.75" hidden="1">
      <c r="A117" s="48" t="s">
        <v>23</v>
      </c>
      <c r="B117" s="1"/>
      <c r="C117" s="4">
        <v>659.88</v>
      </c>
      <c r="D117" s="20"/>
    </row>
    <row r="118" spans="1:4" ht="12.75" hidden="1">
      <c r="A118" s="48"/>
      <c r="B118" s="1"/>
      <c r="C118" s="4"/>
      <c r="D118" s="20"/>
    </row>
    <row r="119" spans="1:4" ht="12.75" hidden="1">
      <c r="A119" s="48" t="s">
        <v>21</v>
      </c>
      <c r="B119" s="1" t="s">
        <v>85</v>
      </c>
      <c r="C119" s="4">
        <v>175.44</v>
      </c>
      <c r="D119" s="20"/>
    </row>
    <row r="120" spans="1:4" ht="12.75" hidden="1">
      <c r="A120" s="48"/>
      <c r="B120" s="1"/>
      <c r="C120" s="4"/>
      <c r="D120" s="20"/>
    </row>
    <row r="121" spans="1:4" ht="12.75" hidden="1">
      <c r="A121" s="48" t="s">
        <v>107</v>
      </c>
      <c r="B121" s="1" t="s">
        <v>27</v>
      </c>
      <c r="C121" s="4">
        <v>179</v>
      </c>
      <c r="D121" s="20"/>
    </row>
    <row r="122" spans="1:4" ht="12.75" hidden="1">
      <c r="A122" s="78"/>
      <c r="B122" s="79"/>
      <c r="C122" s="67">
        <f>SUM(C115:C121)</f>
        <v>1068.73</v>
      </c>
      <c r="D122" s="98"/>
    </row>
    <row r="123" spans="1:4" ht="12.75">
      <c r="A123" s="48">
        <v>41153</v>
      </c>
      <c r="B123" s="52" t="s">
        <v>158</v>
      </c>
      <c r="C123" s="4"/>
      <c r="D123" s="20"/>
    </row>
    <row r="124" spans="1:4" ht="12.75">
      <c r="A124" s="50"/>
      <c r="B124" s="7"/>
      <c r="C124" s="8"/>
      <c r="D124" s="96"/>
    </row>
    <row r="125" spans="1:4" ht="12.75" hidden="1">
      <c r="A125" s="48">
        <v>40817</v>
      </c>
      <c r="B125" s="1"/>
      <c r="C125" s="4"/>
      <c r="D125" s="20"/>
    </row>
    <row r="126" spans="1:4" ht="25.5" hidden="1">
      <c r="A126" s="48" t="s">
        <v>21</v>
      </c>
      <c r="B126" s="1" t="s">
        <v>26</v>
      </c>
      <c r="C126" s="4">
        <v>727.12</v>
      </c>
      <c r="D126" s="100" t="s">
        <v>123</v>
      </c>
    </row>
    <row r="127" spans="1:4" ht="12.75" hidden="1">
      <c r="A127" s="48"/>
      <c r="B127" s="52" t="s">
        <v>27</v>
      </c>
      <c r="C127" s="4">
        <v>275</v>
      </c>
      <c r="D127" s="20" t="s">
        <v>201</v>
      </c>
    </row>
    <row r="128" spans="1:4" ht="12.75" hidden="1">
      <c r="A128" s="48"/>
      <c r="B128" s="52" t="s">
        <v>115</v>
      </c>
      <c r="C128" s="4">
        <v>330.84</v>
      </c>
      <c r="D128" s="20" t="s">
        <v>202</v>
      </c>
    </row>
    <row r="129" spans="1:4" ht="12.75" hidden="1">
      <c r="A129" s="48"/>
      <c r="B129" s="93" t="s">
        <v>9</v>
      </c>
      <c r="C129" s="94">
        <f>SUM(C126:C128)</f>
        <v>1332.96</v>
      </c>
      <c r="D129" s="20"/>
    </row>
    <row r="130" spans="1:4" ht="12.75" hidden="1">
      <c r="A130" s="48"/>
      <c r="B130" s="52"/>
      <c r="C130" s="4"/>
      <c r="D130" s="20"/>
    </row>
    <row r="131" spans="1:4" ht="12.75" hidden="1">
      <c r="A131" s="48" t="s">
        <v>22</v>
      </c>
      <c r="B131" s="69" t="s">
        <v>127</v>
      </c>
      <c r="C131" s="103">
        <v>672.16</v>
      </c>
      <c r="D131" s="100" t="s">
        <v>203</v>
      </c>
    </row>
    <row r="132" spans="1:4" ht="25.5" hidden="1">
      <c r="A132" s="48"/>
      <c r="B132" s="69" t="s">
        <v>127</v>
      </c>
      <c r="C132" s="4">
        <v>230.4</v>
      </c>
      <c r="D132" s="97" t="s">
        <v>204</v>
      </c>
    </row>
    <row r="133" spans="1:4" ht="12.75" hidden="1">
      <c r="A133" s="48"/>
      <c r="B133" s="95" t="s">
        <v>9</v>
      </c>
      <c r="C133" s="94">
        <f>SUM(C131:C132)</f>
        <v>902.56</v>
      </c>
      <c r="D133" s="97"/>
    </row>
    <row r="134" spans="1:4" ht="12.75" hidden="1">
      <c r="A134" s="50"/>
      <c r="B134" s="7"/>
      <c r="C134" s="8">
        <f>C129+C133</f>
        <v>2235.52</v>
      </c>
      <c r="D134" s="96"/>
    </row>
    <row r="135" spans="1:4" ht="12.75" hidden="1">
      <c r="A135" s="48">
        <v>40848</v>
      </c>
      <c r="B135" s="1" t="s">
        <v>158</v>
      </c>
      <c r="C135" s="4"/>
      <c r="D135" s="20"/>
    </row>
    <row r="136" spans="1:4" ht="12.75" hidden="1">
      <c r="A136" s="50"/>
      <c r="B136" s="7"/>
      <c r="C136" s="8">
        <f>SUM(C135)</f>
        <v>0</v>
      </c>
      <c r="D136" s="96"/>
    </row>
    <row r="137" spans="1:4" ht="12.75" hidden="1">
      <c r="A137" s="48">
        <v>40878</v>
      </c>
      <c r="B137" s="1"/>
      <c r="C137" s="4"/>
      <c r="D137" s="20"/>
    </row>
    <row r="138" spans="1:4" ht="25.5" hidden="1">
      <c r="A138" s="48" t="s">
        <v>21</v>
      </c>
      <c r="B138" s="1" t="s">
        <v>26</v>
      </c>
      <c r="C138" s="4">
        <v>650.48</v>
      </c>
      <c r="D138" s="100" t="s">
        <v>123</v>
      </c>
    </row>
    <row r="139" spans="1:4" ht="12.75" hidden="1">
      <c r="A139" s="48"/>
      <c r="B139" s="52" t="s">
        <v>115</v>
      </c>
      <c r="C139" s="4">
        <v>82.71</v>
      </c>
      <c r="D139" s="20" t="s">
        <v>221</v>
      </c>
    </row>
    <row r="140" spans="1:4" ht="12.75" hidden="1">
      <c r="A140" s="48"/>
      <c r="B140" s="52" t="s">
        <v>27</v>
      </c>
      <c r="C140" s="4">
        <v>325</v>
      </c>
      <c r="D140" s="20" t="s">
        <v>205</v>
      </c>
    </row>
    <row r="141" spans="1:4" ht="12.75" hidden="1">
      <c r="A141" s="48"/>
      <c r="B141" s="93" t="s">
        <v>9</v>
      </c>
      <c r="C141" s="94">
        <f>SUM(C138:C140)</f>
        <v>1058.19</v>
      </c>
      <c r="D141" s="20"/>
    </row>
    <row r="142" spans="1:4" ht="12.75" customHeight="1" hidden="1">
      <c r="A142" s="50"/>
      <c r="B142" s="7"/>
      <c r="C142" s="8">
        <f>SUM(C141)</f>
        <v>1058.19</v>
      </c>
      <c r="D142" s="96"/>
    </row>
    <row r="143" spans="1:4" s="82" customFormat="1" ht="12.75" hidden="1">
      <c r="A143" s="116">
        <v>40909</v>
      </c>
      <c r="B143" s="49"/>
      <c r="C143" s="103"/>
      <c r="D143" s="140"/>
    </row>
    <row r="144" spans="1:4" ht="12.75" hidden="1">
      <c r="A144" s="48" t="s">
        <v>21</v>
      </c>
      <c r="B144" s="52" t="s">
        <v>115</v>
      </c>
      <c r="C144" s="4">
        <v>757.95</v>
      </c>
      <c r="D144" s="100" t="s">
        <v>206</v>
      </c>
    </row>
    <row r="145" spans="1:4" ht="12.75" hidden="1">
      <c r="A145" s="50"/>
      <c r="B145" s="7"/>
      <c r="C145" s="8">
        <f>SUM(C144)</f>
        <v>757.95</v>
      </c>
      <c r="D145" s="96"/>
    </row>
    <row r="146" spans="1:4" s="82" customFormat="1" ht="12.75" hidden="1">
      <c r="A146" s="116">
        <v>40940</v>
      </c>
      <c r="B146" s="49"/>
      <c r="C146" s="103"/>
      <c r="D146" s="140"/>
    </row>
    <row r="147" spans="1:4" ht="25.5" hidden="1">
      <c r="A147" s="48" t="s">
        <v>21</v>
      </c>
      <c r="B147" s="1" t="s">
        <v>26</v>
      </c>
      <c r="C147" s="4">
        <v>802.95</v>
      </c>
      <c r="D147" s="100" t="s">
        <v>123</v>
      </c>
    </row>
    <row r="148" spans="1:4" ht="12.75" hidden="1">
      <c r="A148" s="50"/>
      <c r="B148" s="7"/>
      <c r="C148" s="8">
        <f>SUM(C147)</f>
        <v>802.95</v>
      </c>
      <c r="D148" s="96"/>
    </row>
    <row r="149" spans="1:4" ht="12.75" hidden="1">
      <c r="A149" s="116">
        <v>40969</v>
      </c>
      <c r="B149" s="49"/>
      <c r="C149" s="103"/>
      <c r="D149" s="140"/>
    </row>
    <row r="150" spans="1:4" ht="12.75" hidden="1">
      <c r="A150" s="48" t="s">
        <v>21</v>
      </c>
      <c r="B150" s="1" t="s">
        <v>158</v>
      </c>
      <c r="C150" s="4">
        <v>0</v>
      </c>
      <c r="D150" s="100"/>
    </row>
    <row r="151" spans="1:4" ht="12.75" hidden="1">
      <c r="A151" s="50"/>
      <c r="B151" s="7"/>
      <c r="C151" s="8">
        <f>SUM(C150)</f>
        <v>0</v>
      </c>
      <c r="D151" s="96"/>
    </row>
    <row r="152" spans="1:4" ht="12.75" hidden="1">
      <c r="A152" s="116">
        <v>41000</v>
      </c>
      <c r="B152" s="49"/>
      <c r="C152" s="103"/>
      <c r="D152" s="140"/>
    </row>
    <row r="153" spans="1:4" ht="25.5" hidden="1">
      <c r="A153" s="48" t="s">
        <v>21</v>
      </c>
      <c r="B153" s="1" t="s">
        <v>26</v>
      </c>
      <c r="C153" s="4">
        <v>650.64</v>
      </c>
      <c r="D153" s="100" t="s">
        <v>123</v>
      </c>
    </row>
    <row r="154" spans="1:4" ht="12.75" hidden="1">
      <c r="A154" s="50"/>
      <c r="B154" s="7"/>
      <c r="C154" s="8">
        <f>SUM(C153)</f>
        <v>650.64</v>
      </c>
      <c r="D154" s="96"/>
    </row>
    <row r="155" spans="1:4" ht="12.75" hidden="1">
      <c r="A155" s="116">
        <v>41030</v>
      </c>
      <c r="B155" s="49"/>
      <c r="C155" s="103"/>
      <c r="D155" s="140"/>
    </row>
    <row r="156" spans="1:4" ht="12.75" hidden="1">
      <c r="A156" s="48" t="s">
        <v>21</v>
      </c>
      <c r="B156" s="1" t="s">
        <v>158</v>
      </c>
      <c r="C156" s="4">
        <v>0</v>
      </c>
      <c r="D156" s="100"/>
    </row>
    <row r="157" spans="1:4" ht="12.75" hidden="1">
      <c r="A157" s="50"/>
      <c r="B157" s="7"/>
      <c r="C157" s="8">
        <f>SUM(C156)</f>
        <v>0</v>
      </c>
      <c r="D157" s="96"/>
    </row>
    <row r="158" spans="1:4" ht="12.75" hidden="1">
      <c r="A158" s="116">
        <v>41061</v>
      </c>
      <c r="B158" s="49"/>
      <c r="C158" s="103"/>
      <c r="D158" s="140"/>
    </row>
    <row r="159" spans="1:4" ht="25.5" hidden="1">
      <c r="A159" s="48" t="s">
        <v>21</v>
      </c>
      <c r="B159" s="1" t="s">
        <v>26</v>
      </c>
      <c r="C159" s="4">
        <v>446.4</v>
      </c>
      <c r="D159" s="100" t="s">
        <v>123</v>
      </c>
    </row>
    <row r="160" spans="1:4" ht="12.75" hidden="1">
      <c r="A160" s="50"/>
      <c r="B160" s="7"/>
      <c r="C160" s="8">
        <f>SUM(C159)</f>
        <v>446.4</v>
      </c>
      <c r="D160" s="96"/>
    </row>
    <row r="161" spans="1:4" s="82" customFormat="1" ht="12.75" hidden="1">
      <c r="A161" s="113"/>
      <c r="B161" s="114"/>
      <c r="C161" s="115"/>
      <c r="D161" s="134"/>
    </row>
    <row r="162" spans="1:4" s="82" customFormat="1" ht="12.75">
      <c r="A162" s="142" t="s">
        <v>163</v>
      </c>
      <c r="B162" s="114"/>
      <c r="C162" s="115"/>
      <c r="D162" s="134"/>
    </row>
    <row r="163" spans="1:4" s="82" customFormat="1" ht="12.75">
      <c r="A163" s="116">
        <v>41091</v>
      </c>
      <c r="B163" s="69" t="s">
        <v>164</v>
      </c>
      <c r="C163" s="103"/>
      <c r="D163" s="140"/>
    </row>
    <row r="164" spans="1:4" s="82" customFormat="1" ht="12.75">
      <c r="A164" s="143"/>
      <c r="B164" s="135"/>
      <c r="C164" s="136"/>
      <c r="D164" s="137"/>
    </row>
    <row r="165" spans="1:4" s="82" customFormat="1" ht="12.75">
      <c r="A165" s="116">
        <v>41122</v>
      </c>
      <c r="B165" s="49"/>
      <c r="C165" s="103"/>
      <c r="D165" s="140"/>
    </row>
    <row r="166" spans="1:4" s="82" customFormat="1" ht="12.75">
      <c r="A166" s="116" t="s">
        <v>24</v>
      </c>
      <c r="B166" s="69" t="s">
        <v>28</v>
      </c>
      <c r="C166" s="103">
        <v>13</v>
      </c>
      <c r="D166" s="140"/>
    </row>
    <row r="167" spans="1:4" s="82" customFormat="1" ht="12.75">
      <c r="A167" s="116"/>
      <c r="B167" s="69" t="s">
        <v>178</v>
      </c>
      <c r="C167" s="103">
        <v>396.77</v>
      </c>
      <c r="D167" s="140"/>
    </row>
    <row r="168" spans="1:4" s="151" customFormat="1" ht="12.75">
      <c r="A168" s="148"/>
      <c r="B168" s="95" t="s">
        <v>194</v>
      </c>
      <c r="C168" s="149">
        <f>SUM(C166:C167)</f>
        <v>409.77</v>
      </c>
      <c r="D168" s="150"/>
    </row>
    <row r="169" spans="1:4" s="151" customFormat="1" ht="12.75">
      <c r="A169" s="148"/>
      <c r="B169" s="95"/>
      <c r="C169" s="149"/>
      <c r="D169" s="150"/>
    </row>
    <row r="170" spans="1:4" s="82" customFormat="1" ht="12.75">
      <c r="A170" s="116" t="s">
        <v>107</v>
      </c>
      <c r="B170" s="69" t="s">
        <v>125</v>
      </c>
      <c r="C170" s="103">
        <v>26</v>
      </c>
      <c r="D170" s="100" t="s">
        <v>238</v>
      </c>
    </row>
    <row r="171" spans="1:4" s="82" customFormat="1" ht="12.75">
      <c r="A171" s="116"/>
      <c r="B171" s="69" t="s">
        <v>27</v>
      </c>
      <c r="C171" s="103">
        <v>402</v>
      </c>
      <c r="D171" s="100" t="s">
        <v>239</v>
      </c>
    </row>
    <row r="172" spans="1:4" s="151" customFormat="1" ht="12.75">
      <c r="A172" s="148"/>
      <c r="B172" s="95" t="s">
        <v>194</v>
      </c>
      <c r="C172" s="149">
        <f>SUM(C170:C171)</f>
        <v>428</v>
      </c>
      <c r="D172" s="150"/>
    </row>
    <row r="173" spans="1:4" s="151" customFormat="1" ht="12.75">
      <c r="A173" s="148"/>
      <c r="B173" s="95"/>
      <c r="C173" s="149"/>
      <c r="D173" s="150"/>
    </row>
    <row r="174" spans="1:4" s="82" customFormat="1" ht="12.75">
      <c r="A174" s="116" t="s">
        <v>124</v>
      </c>
      <c r="B174" s="69" t="s">
        <v>116</v>
      </c>
      <c r="C174" s="103">
        <v>11.33</v>
      </c>
      <c r="D174" s="140"/>
    </row>
    <row r="175" spans="1:4" s="82" customFormat="1" ht="12.75">
      <c r="A175" s="141"/>
      <c r="B175" s="135"/>
      <c r="C175" s="136">
        <f>C168+C172+C174</f>
        <v>849.1</v>
      </c>
      <c r="D175" s="137"/>
    </row>
    <row r="176" spans="1:4" ht="12.75">
      <c r="A176" s="46">
        <v>41153</v>
      </c>
      <c r="B176" s="1"/>
      <c r="C176" s="4"/>
      <c r="D176" s="20"/>
    </row>
    <row r="177" spans="1:4" ht="12.75">
      <c r="A177" s="46" t="s">
        <v>29</v>
      </c>
      <c r="B177" s="52" t="s">
        <v>186</v>
      </c>
      <c r="C177" s="4">
        <v>474.87</v>
      </c>
      <c r="D177" s="97" t="s">
        <v>248</v>
      </c>
    </row>
    <row r="178" spans="1:4" ht="12.75">
      <c r="A178" s="48"/>
      <c r="B178" s="69"/>
      <c r="C178" s="4"/>
      <c r="D178" s="100"/>
    </row>
    <row r="179" spans="1:4" ht="12.75">
      <c r="A179" s="48" t="s">
        <v>124</v>
      </c>
      <c r="B179" s="69" t="s">
        <v>116</v>
      </c>
      <c r="C179" s="11">
        <v>20.67</v>
      </c>
      <c r="D179" s="97"/>
    </row>
    <row r="180" spans="1:4" ht="12.75">
      <c r="A180" s="7"/>
      <c r="B180" s="7"/>
      <c r="C180" s="8">
        <f>SUM(C177:C179)</f>
        <v>495.54</v>
      </c>
      <c r="D180" s="96"/>
    </row>
    <row r="181" spans="1:4" ht="12.75" hidden="1">
      <c r="A181" s="46">
        <v>40817</v>
      </c>
      <c r="B181" s="1"/>
      <c r="C181" s="4"/>
      <c r="D181" s="20"/>
    </row>
    <row r="182" spans="1:4" ht="12.75" hidden="1">
      <c r="A182" s="48" t="s">
        <v>24</v>
      </c>
      <c r="B182" s="52" t="s">
        <v>71</v>
      </c>
      <c r="C182" s="4">
        <v>75</v>
      </c>
      <c r="D182" s="97" t="s">
        <v>126</v>
      </c>
    </row>
    <row r="183" spans="1:4" ht="12.75" hidden="1">
      <c r="A183" s="48"/>
      <c r="B183" s="1"/>
      <c r="C183" s="4"/>
      <c r="D183" s="20"/>
    </row>
    <row r="184" spans="1:4" ht="12.75" hidden="1">
      <c r="A184" s="48" t="s">
        <v>124</v>
      </c>
      <c r="B184" s="69" t="s">
        <v>116</v>
      </c>
      <c r="C184" s="4">
        <v>25.02</v>
      </c>
      <c r="D184" s="100" t="s">
        <v>149</v>
      </c>
    </row>
    <row r="185" spans="1:4" ht="12.75" hidden="1">
      <c r="A185" s="7"/>
      <c r="B185" s="7"/>
      <c r="C185" s="8">
        <f>SUM(C182:C184)</f>
        <v>100.02</v>
      </c>
      <c r="D185" s="96"/>
    </row>
    <row r="186" spans="1:4" ht="12.75" hidden="1">
      <c r="A186" s="46">
        <v>40848</v>
      </c>
      <c r="B186" s="1"/>
      <c r="C186" s="4"/>
      <c r="D186" s="20"/>
    </row>
    <row r="187" spans="1:4" ht="12.75" hidden="1">
      <c r="A187" s="48" t="s">
        <v>53</v>
      </c>
      <c r="B187" s="69" t="s">
        <v>54</v>
      </c>
      <c r="C187" s="4">
        <v>384.89</v>
      </c>
      <c r="D187" s="20" t="s">
        <v>222</v>
      </c>
    </row>
    <row r="188" spans="1:4" ht="12.75" hidden="1">
      <c r="A188" s="48"/>
      <c r="B188" s="1"/>
      <c r="C188" s="4"/>
      <c r="D188" s="20"/>
    </row>
    <row r="189" spans="1:4" ht="12.75" hidden="1">
      <c r="A189" s="48" t="s">
        <v>29</v>
      </c>
      <c r="B189" s="1" t="s">
        <v>114</v>
      </c>
      <c r="C189" s="4">
        <v>415.17</v>
      </c>
      <c r="D189" s="100" t="s">
        <v>119</v>
      </c>
    </row>
    <row r="190" spans="1:4" ht="12.75" hidden="1">
      <c r="A190" s="7"/>
      <c r="B190" s="7"/>
      <c r="C190" s="8">
        <f>SUM(C187:C189)</f>
        <v>800.06</v>
      </c>
      <c r="D190" s="96"/>
    </row>
    <row r="191" spans="1:4" ht="12.75" hidden="1">
      <c r="A191" s="46">
        <v>40878</v>
      </c>
      <c r="B191" s="1"/>
      <c r="C191" s="4"/>
      <c r="D191" s="20"/>
    </row>
    <row r="192" spans="1:4" ht="12.75" hidden="1">
      <c r="A192" s="48" t="s">
        <v>117</v>
      </c>
      <c r="B192" s="52" t="s">
        <v>128</v>
      </c>
      <c r="C192" s="4">
        <v>387.23</v>
      </c>
      <c r="D192" s="20" t="s">
        <v>222</v>
      </c>
    </row>
    <row r="193" spans="1:4" ht="12.75" hidden="1">
      <c r="A193" s="48"/>
      <c r="B193" s="1"/>
      <c r="C193" s="4"/>
      <c r="D193" s="20"/>
    </row>
    <row r="194" spans="1:4" ht="12.75" hidden="1">
      <c r="A194" s="48" t="s">
        <v>24</v>
      </c>
      <c r="B194" s="52" t="s">
        <v>71</v>
      </c>
      <c r="C194" s="4">
        <v>89.95</v>
      </c>
      <c r="D194" s="97" t="s">
        <v>129</v>
      </c>
    </row>
    <row r="195" spans="1:4" ht="12.75" hidden="1">
      <c r="A195" s="48"/>
      <c r="B195" s="1"/>
      <c r="C195" s="4"/>
      <c r="D195" s="20"/>
    </row>
    <row r="196" spans="1:4" ht="12.75" hidden="1">
      <c r="A196" s="48" t="s">
        <v>23</v>
      </c>
      <c r="B196" s="52" t="s">
        <v>113</v>
      </c>
      <c r="C196" s="4">
        <v>1002.96</v>
      </c>
      <c r="D196" s="97"/>
    </row>
    <row r="197" spans="1:4" ht="12.75" hidden="1">
      <c r="A197" s="48"/>
      <c r="B197" s="52"/>
      <c r="C197" s="4"/>
      <c r="D197" s="97"/>
    </row>
    <row r="198" spans="1:4" ht="12.75" hidden="1">
      <c r="A198" s="48" t="s">
        <v>162</v>
      </c>
      <c r="B198" s="52" t="s">
        <v>101</v>
      </c>
      <c r="C198" s="4">
        <v>25000</v>
      </c>
      <c r="D198" s="97"/>
    </row>
    <row r="199" spans="1:4" ht="12.75" hidden="1">
      <c r="A199" s="7"/>
      <c r="B199" s="7"/>
      <c r="C199" s="8">
        <f>SUM(C192:C198)</f>
        <v>26480.14</v>
      </c>
      <c r="D199" s="96"/>
    </row>
    <row r="200" spans="1:4" ht="12.75" hidden="1">
      <c r="A200" s="46">
        <v>40909</v>
      </c>
      <c r="B200" s="1"/>
      <c r="C200" s="4"/>
      <c r="D200" s="20"/>
    </row>
    <row r="201" spans="1:4" ht="12.75" hidden="1">
      <c r="A201" s="48" t="s">
        <v>124</v>
      </c>
      <c r="B201" s="52" t="s">
        <v>116</v>
      </c>
      <c r="C201" s="4">
        <v>36.1</v>
      </c>
      <c r="D201" s="20"/>
    </row>
    <row r="202" spans="1:4" ht="12.75" hidden="1">
      <c r="A202" s="48"/>
      <c r="B202" s="52"/>
      <c r="C202" s="4"/>
      <c r="D202" s="20"/>
    </row>
    <row r="203" spans="1:4" ht="12.75" hidden="1">
      <c r="A203" s="48" t="s">
        <v>216</v>
      </c>
      <c r="B203" s="52" t="s">
        <v>217</v>
      </c>
      <c r="C203" s="4">
        <v>15850</v>
      </c>
      <c r="D203" s="20" t="s">
        <v>218</v>
      </c>
    </row>
    <row r="204" spans="1:4" ht="12.75" hidden="1">
      <c r="A204" s="7"/>
      <c r="B204" s="7"/>
      <c r="C204" s="8">
        <f>SUM(C201:C203)</f>
        <v>15886.1</v>
      </c>
      <c r="D204" s="96"/>
    </row>
    <row r="205" spans="1:4" ht="12.75" hidden="1">
      <c r="A205" s="46">
        <v>40940</v>
      </c>
      <c r="B205" s="1"/>
      <c r="C205" s="4"/>
      <c r="D205" s="20"/>
    </row>
    <row r="206" spans="1:4" ht="12.75" hidden="1">
      <c r="A206" s="48" t="s">
        <v>117</v>
      </c>
      <c r="B206" s="52" t="s">
        <v>128</v>
      </c>
      <c r="C206" s="4">
        <v>592.13</v>
      </c>
      <c r="D206" s="20" t="s">
        <v>223</v>
      </c>
    </row>
    <row r="207" spans="1:4" ht="12.75" hidden="1">
      <c r="A207" s="48"/>
      <c r="B207" s="1"/>
      <c r="C207" s="4"/>
      <c r="D207" s="20"/>
    </row>
    <row r="208" spans="1:4" ht="12.75" hidden="1">
      <c r="A208" s="48" t="s">
        <v>24</v>
      </c>
      <c r="B208" s="52" t="s">
        <v>71</v>
      </c>
      <c r="C208" s="4">
        <v>54.95</v>
      </c>
      <c r="D208" s="97" t="s">
        <v>165</v>
      </c>
    </row>
    <row r="209" spans="1:4" ht="12.75" hidden="1">
      <c r="A209" s="48"/>
      <c r="B209" s="52" t="s">
        <v>207</v>
      </c>
      <c r="C209" s="4">
        <v>39</v>
      </c>
      <c r="D209" s="97"/>
    </row>
    <row r="210" spans="1:4" ht="12.75" hidden="1">
      <c r="A210" s="48"/>
      <c r="B210" s="93" t="s">
        <v>9</v>
      </c>
      <c r="C210" s="94">
        <f>SUM(C208:C209)</f>
        <v>93.95</v>
      </c>
      <c r="D210" s="97"/>
    </row>
    <row r="211" spans="1:4" ht="12.75" hidden="1">
      <c r="A211" s="48"/>
      <c r="B211" s="1"/>
      <c r="C211" s="4"/>
      <c r="D211" s="20"/>
    </row>
    <row r="212" spans="1:4" ht="12.75" hidden="1">
      <c r="A212" s="48" t="s">
        <v>23</v>
      </c>
      <c r="B212" s="52" t="s">
        <v>113</v>
      </c>
      <c r="C212" s="4">
        <v>316.62</v>
      </c>
      <c r="D212" s="97"/>
    </row>
    <row r="213" spans="1:4" ht="12.75" hidden="1">
      <c r="A213" s="48"/>
      <c r="B213" s="52"/>
      <c r="C213" s="4"/>
      <c r="D213" s="97"/>
    </row>
    <row r="214" spans="1:4" ht="12.75" hidden="1">
      <c r="A214" s="48" t="s">
        <v>75</v>
      </c>
      <c r="B214" s="52" t="s">
        <v>27</v>
      </c>
      <c r="C214" s="4">
        <v>305</v>
      </c>
      <c r="D214" s="97" t="s">
        <v>208</v>
      </c>
    </row>
    <row r="215" spans="1:4" ht="12.75" hidden="1">
      <c r="A215" s="48"/>
      <c r="B215" s="52"/>
      <c r="C215" s="4"/>
      <c r="D215" s="97"/>
    </row>
    <row r="216" spans="1:4" ht="12.75" hidden="1">
      <c r="A216" s="48" t="s">
        <v>124</v>
      </c>
      <c r="B216" s="52" t="s">
        <v>116</v>
      </c>
      <c r="C216" s="4">
        <v>18.51</v>
      </c>
      <c r="D216" s="97"/>
    </row>
    <row r="217" spans="1:4" ht="12.75" hidden="1">
      <c r="A217" s="7"/>
      <c r="B217" s="7"/>
      <c r="C217" s="8">
        <f>C206+C210+C212+C214+C216</f>
        <v>1326.21</v>
      </c>
      <c r="D217" s="96"/>
    </row>
    <row r="218" spans="1:4" ht="12.75" hidden="1">
      <c r="A218" s="46">
        <v>40969</v>
      </c>
      <c r="B218" s="1"/>
      <c r="C218" s="4"/>
      <c r="D218" s="20"/>
    </row>
    <row r="219" spans="1:4" ht="12.75" hidden="1">
      <c r="A219" s="48" t="s">
        <v>23</v>
      </c>
      <c r="B219" s="52" t="s">
        <v>113</v>
      </c>
      <c r="C219" s="4">
        <v>633.79</v>
      </c>
      <c r="D219" s="97"/>
    </row>
    <row r="220" spans="1:4" ht="12.75" hidden="1">
      <c r="A220" s="48"/>
      <c r="B220" s="52"/>
      <c r="C220" s="4"/>
      <c r="D220" s="97"/>
    </row>
    <row r="221" spans="1:4" ht="12.75" hidden="1">
      <c r="A221" s="48" t="s">
        <v>75</v>
      </c>
      <c r="B221" s="52" t="s">
        <v>115</v>
      </c>
      <c r="C221" s="4">
        <v>553.53</v>
      </c>
      <c r="D221" s="97" t="s">
        <v>210</v>
      </c>
    </row>
    <row r="222" spans="1:4" ht="12.75" hidden="1">
      <c r="A222" s="48"/>
      <c r="B222" s="52" t="s">
        <v>177</v>
      </c>
      <c r="C222" s="4">
        <v>39</v>
      </c>
      <c r="D222" s="97"/>
    </row>
    <row r="223" spans="1:4" ht="12.75" hidden="1">
      <c r="A223" s="48"/>
      <c r="B223" s="93" t="s">
        <v>9</v>
      </c>
      <c r="C223" s="94">
        <f>SUM(C221:C222)</f>
        <v>592.53</v>
      </c>
      <c r="D223" s="97"/>
    </row>
    <row r="224" spans="1:4" ht="12.75" hidden="1">
      <c r="A224" s="7"/>
      <c r="B224" s="7"/>
      <c r="C224" s="8">
        <f>C219+C223</f>
        <v>1226.32</v>
      </c>
      <c r="D224" s="96"/>
    </row>
    <row r="225" spans="1:4" ht="12.75" hidden="1">
      <c r="A225" s="46">
        <v>41000</v>
      </c>
      <c r="B225" s="1"/>
      <c r="C225" s="4"/>
      <c r="D225" s="20"/>
    </row>
    <row r="226" spans="1:4" ht="12.75" hidden="1">
      <c r="A226" s="48" t="s">
        <v>117</v>
      </c>
      <c r="B226" s="52" t="s">
        <v>128</v>
      </c>
      <c r="C226" s="4">
        <v>60.57</v>
      </c>
      <c r="D226" s="20"/>
    </row>
    <row r="227" spans="1:4" ht="12.75" hidden="1">
      <c r="A227" s="48"/>
      <c r="B227" s="1"/>
      <c r="C227" s="4"/>
      <c r="D227" s="20"/>
    </row>
    <row r="228" spans="1:4" ht="12.75" hidden="1">
      <c r="A228" s="48"/>
      <c r="B228" s="52"/>
      <c r="C228" s="4"/>
      <c r="D228" s="97"/>
    </row>
    <row r="229" spans="1:4" ht="12.75" hidden="1">
      <c r="A229" s="48" t="s">
        <v>75</v>
      </c>
      <c r="B229" s="52" t="s">
        <v>115</v>
      </c>
      <c r="C229" s="4">
        <v>455.84</v>
      </c>
      <c r="D229" s="97" t="s">
        <v>209</v>
      </c>
    </row>
    <row r="230" spans="1:4" ht="12.75" hidden="1">
      <c r="A230" s="48"/>
      <c r="B230" s="52" t="s">
        <v>27</v>
      </c>
      <c r="C230" s="4">
        <v>185</v>
      </c>
      <c r="D230" s="97" t="s">
        <v>211</v>
      </c>
    </row>
    <row r="231" spans="1:4" ht="12.75" hidden="1">
      <c r="A231" s="48"/>
      <c r="B231" s="93" t="s">
        <v>9</v>
      </c>
      <c r="C231" s="94">
        <f>SUM(C229:C230)</f>
        <v>640.8399999999999</v>
      </c>
      <c r="D231" s="97"/>
    </row>
    <row r="232" spans="1:4" ht="12.75" hidden="1">
      <c r="A232" s="48"/>
      <c r="B232" s="52"/>
      <c r="C232" s="4"/>
      <c r="D232" s="97"/>
    </row>
    <row r="233" spans="1:4" ht="12.75" hidden="1">
      <c r="A233" s="48" t="s">
        <v>124</v>
      </c>
      <c r="B233" s="52" t="s">
        <v>116</v>
      </c>
      <c r="C233" s="4">
        <v>37.01</v>
      </c>
      <c r="D233" s="97"/>
    </row>
    <row r="234" spans="1:4" ht="12.75" hidden="1">
      <c r="A234" s="48"/>
      <c r="B234" s="52"/>
      <c r="C234" s="4"/>
      <c r="D234" s="97"/>
    </row>
    <row r="235" spans="1:4" ht="12.75" hidden="1">
      <c r="A235" s="48" t="s">
        <v>29</v>
      </c>
      <c r="B235" s="52" t="s">
        <v>186</v>
      </c>
      <c r="C235" s="4">
        <v>833.99</v>
      </c>
      <c r="D235" s="97"/>
    </row>
    <row r="236" spans="1:4" ht="12.75" hidden="1">
      <c r="A236" s="7"/>
      <c r="B236" s="7"/>
      <c r="C236" s="8">
        <f>C226+C235+C231+C233</f>
        <v>1572.41</v>
      </c>
      <c r="D236" s="96"/>
    </row>
    <row r="237" spans="1:4" ht="12.75" hidden="1">
      <c r="A237" s="46">
        <v>41030</v>
      </c>
      <c r="B237" s="1"/>
      <c r="C237" s="4"/>
      <c r="D237" s="20"/>
    </row>
    <row r="238" spans="1:4" ht="12.75" hidden="1">
      <c r="A238" s="48" t="s">
        <v>75</v>
      </c>
      <c r="B238" s="52" t="s">
        <v>185</v>
      </c>
      <c r="C238" s="4">
        <v>26</v>
      </c>
      <c r="D238" s="100" t="s">
        <v>212</v>
      </c>
    </row>
    <row r="239" spans="1:4" ht="12.75" hidden="1">
      <c r="A239" s="48"/>
      <c r="B239" s="52" t="s">
        <v>182</v>
      </c>
      <c r="C239" s="4">
        <v>248.13</v>
      </c>
      <c r="D239" s="100" t="s">
        <v>213</v>
      </c>
    </row>
    <row r="240" spans="1:4" ht="12.75" hidden="1">
      <c r="A240" s="48"/>
      <c r="B240" s="93" t="s">
        <v>9</v>
      </c>
      <c r="C240" s="94">
        <f>SUM(C238:C239)</f>
        <v>274.13</v>
      </c>
      <c r="D240" s="100"/>
    </row>
    <row r="241" spans="1:4" ht="12.75" hidden="1">
      <c r="A241" s="7"/>
      <c r="B241" s="7"/>
      <c r="C241" s="8">
        <f>C240</f>
        <v>274.13</v>
      </c>
      <c r="D241" s="96"/>
    </row>
    <row r="242" spans="1:4" ht="12.75" hidden="1">
      <c r="A242" s="46">
        <v>41061</v>
      </c>
      <c r="B242" s="1"/>
      <c r="C242" s="4"/>
      <c r="D242" s="20"/>
    </row>
    <row r="243" spans="1:4" ht="12.75" hidden="1">
      <c r="A243" s="48" t="s">
        <v>117</v>
      </c>
      <c r="B243" s="52" t="s">
        <v>128</v>
      </c>
      <c r="C243" s="4">
        <v>14.25</v>
      </c>
      <c r="D243" s="20"/>
    </row>
    <row r="244" spans="1:4" ht="12.75" hidden="1">
      <c r="A244" s="48"/>
      <c r="B244" s="1"/>
      <c r="C244" s="4"/>
      <c r="D244" s="20"/>
    </row>
    <row r="245" spans="1:4" ht="12.75" hidden="1">
      <c r="A245" s="48" t="s">
        <v>24</v>
      </c>
      <c r="B245" s="52" t="s">
        <v>148</v>
      </c>
      <c r="C245" s="4">
        <v>13</v>
      </c>
      <c r="D245" s="97"/>
    </row>
    <row r="246" spans="1:4" ht="12.75" hidden="1">
      <c r="A246" s="48"/>
      <c r="B246" s="52" t="s">
        <v>178</v>
      </c>
      <c r="C246" s="4">
        <v>31.8</v>
      </c>
      <c r="D246" s="97" t="s">
        <v>181</v>
      </c>
    </row>
    <row r="247" spans="1:4" ht="12.75" hidden="1">
      <c r="A247" s="48"/>
      <c r="B247" s="93" t="s">
        <v>9</v>
      </c>
      <c r="C247" s="94">
        <f>SUM(C245:C246)</f>
        <v>44.8</v>
      </c>
      <c r="D247" s="97"/>
    </row>
    <row r="248" spans="1:4" ht="12.75" hidden="1">
      <c r="A248" s="48"/>
      <c r="B248" s="1"/>
      <c r="C248" s="4"/>
      <c r="D248" s="20"/>
    </row>
    <row r="249" spans="1:4" ht="12.75" hidden="1">
      <c r="A249" s="48" t="s">
        <v>23</v>
      </c>
      <c r="B249" s="52" t="s">
        <v>113</v>
      </c>
      <c r="C249" s="4">
        <v>902</v>
      </c>
      <c r="D249" s="97"/>
    </row>
    <row r="250" spans="1:4" ht="12.75" hidden="1">
      <c r="A250" s="48"/>
      <c r="B250" s="52"/>
      <c r="C250" s="4"/>
      <c r="D250" s="97"/>
    </row>
    <row r="251" spans="1:4" ht="12.75" hidden="1">
      <c r="A251" s="48" t="s">
        <v>75</v>
      </c>
      <c r="B251" s="52" t="s">
        <v>179</v>
      </c>
      <c r="C251" s="4">
        <v>5000</v>
      </c>
      <c r="D251" s="97" t="s">
        <v>180</v>
      </c>
    </row>
    <row r="252" spans="1:4" ht="12.75" hidden="1">
      <c r="A252" s="48"/>
      <c r="B252" s="52" t="s">
        <v>183</v>
      </c>
      <c r="C252" s="4">
        <v>1220</v>
      </c>
      <c r="D252" s="97" t="s">
        <v>184</v>
      </c>
    </row>
    <row r="253" spans="1:4" ht="12.75" hidden="1">
      <c r="A253" s="48"/>
      <c r="B253" s="52" t="s">
        <v>27</v>
      </c>
      <c r="C253" s="4">
        <v>250</v>
      </c>
      <c r="D253" s="97" t="s">
        <v>214</v>
      </c>
    </row>
    <row r="254" spans="1:4" ht="12.75" hidden="1">
      <c r="A254" s="48"/>
      <c r="B254" s="52" t="s">
        <v>182</v>
      </c>
      <c r="C254" s="4">
        <v>254.91</v>
      </c>
      <c r="D254" s="97" t="s">
        <v>215</v>
      </c>
    </row>
    <row r="255" spans="1:4" ht="12.75" hidden="1">
      <c r="A255" s="48"/>
      <c r="B255" s="52" t="s">
        <v>198</v>
      </c>
      <c r="C255" s="4">
        <v>9605</v>
      </c>
      <c r="D255" s="97" t="s">
        <v>199</v>
      </c>
    </row>
    <row r="256" spans="1:4" ht="12.75" hidden="1">
      <c r="A256" s="48"/>
      <c r="B256" s="93" t="s">
        <v>9</v>
      </c>
      <c r="C256" s="94">
        <f>SUM(C251:C255)</f>
        <v>16329.91</v>
      </c>
      <c r="D256" s="97"/>
    </row>
    <row r="257" spans="1:4" ht="12.75" hidden="1">
      <c r="A257" s="48"/>
      <c r="B257" s="52"/>
      <c r="C257" s="4"/>
      <c r="D257" s="97"/>
    </row>
    <row r="258" spans="1:4" ht="12.75" hidden="1">
      <c r="A258" s="48" t="s">
        <v>124</v>
      </c>
      <c r="B258" s="52" t="s">
        <v>116</v>
      </c>
      <c r="C258" s="4">
        <v>20.44</v>
      </c>
      <c r="D258" s="97"/>
    </row>
    <row r="259" spans="1:4" ht="12.75" hidden="1">
      <c r="A259" s="7"/>
      <c r="B259" s="7"/>
      <c r="C259" s="8">
        <f>C243+C247+C249+C256+C258</f>
        <v>17311.399999999998</v>
      </c>
      <c r="D259" s="96"/>
    </row>
  </sheetData>
  <sheetProtection/>
  <printOptions/>
  <pageMargins left="0.75" right="0.75" top="1" bottom="1" header="0.5" footer="0.5"/>
  <pageSetup horizontalDpi="600" verticalDpi="600" orientation="landscape" r:id="rId1"/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3" width="13.421875" style="0" customWidth="1"/>
    <col min="4" max="4" width="11.421875" style="0" customWidth="1"/>
    <col min="5" max="5" width="17.28125" style="0" customWidth="1"/>
    <col min="6" max="6" width="12.7109375" style="0" customWidth="1"/>
    <col min="7" max="7" width="20.7109375" style="0" customWidth="1"/>
    <col min="8" max="8" width="15.57421875" style="0" customWidth="1"/>
    <col min="9" max="9" width="17.57421875" style="0" customWidth="1"/>
    <col min="10" max="10" width="13.140625" style="0" hidden="1" customWidth="1"/>
    <col min="11" max="11" width="12.00390625" style="0" bestFit="1" customWidth="1"/>
  </cols>
  <sheetData>
    <row r="3" spans="1:11" ht="12.75">
      <c r="A3" s="158" t="s">
        <v>39</v>
      </c>
      <c r="B3" s="159"/>
      <c r="C3" s="159"/>
      <c r="D3" s="159"/>
      <c r="E3" s="160"/>
      <c r="F3" s="160"/>
      <c r="G3" s="160"/>
      <c r="H3" s="160"/>
      <c r="I3" s="160"/>
      <c r="J3" s="160"/>
      <c r="K3" s="44"/>
    </row>
    <row r="4" spans="1:11" ht="51">
      <c r="A4" s="3" t="s">
        <v>0</v>
      </c>
      <c r="B4" s="16" t="s">
        <v>32</v>
      </c>
      <c r="C4" s="16" t="s">
        <v>48</v>
      </c>
      <c r="D4" s="2">
        <v>39995</v>
      </c>
      <c r="E4" s="66">
        <v>40026</v>
      </c>
      <c r="F4" s="2">
        <v>40057</v>
      </c>
      <c r="G4" s="2">
        <v>40087</v>
      </c>
      <c r="H4" s="2">
        <v>40118</v>
      </c>
      <c r="I4" s="2">
        <v>40148</v>
      </c>
      <c r="J4" s="2">
        <v>40179</v>
      </c>
      <c r="K4" s="71" t="s">
        <v>34</v>
      </c>
    </row>
    <row r="5" spans="1:11" ht="12.75">
      <c r="A5" s="1" t="s">
        <v>1</v>
      </c>
      <c r="B5" s="9">
        <v>593300</v>
      </c>
      <c r="C5" s="9">
        <v>584500</v>
      </c>
      <c r="D5" s="9">
        <v>76634.08</v>
      </c>
      <c r="E5" s="9">
        <v>61376.04</v>
      </c>
      <c r="F5" s="9">
        <v>44750.12</v>
      </c>
      <c r="G5" s="9">
        <v>45705.79</v>
      </c>
      <c r="H5" s="9">
        <v>21603.22</v>
      </c>
      <c r="I5" s="9">
        <v>67356.83</v>
      </c>
      <c r="J5" s="9"/>
      <c r="K5" s="17">
        <f>D5+E5+F5+G5+H5+I5</f>
        <v>317426.08</v>
      </c>
    </row>
    <row r="6" spans="1:11" ht="12.75">
      <c r="A6" s="1"/>
      <c r="B6" s="4"/>
      <c r="C6" s="4"/>
      <c r="D6" s="11"/>
      <c r="E6" s="11"/>
      <c r="F6" s="4"/>
      <c r="G6" s="4"/>
      <c r="H6" s="4"/>
      <c r="I6" s="4"/>
      <c r="J6" s="4"/>
      <c r="K6" s="6"/>
    </row>
    <row r="7" spans="1:11" ht="12.75">
      <c r="A7" s="7"/>
      <c r="B7" s="8"/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3" t="s">
        <v>2</v>
      </c>
      <c r="B8" s="9">
        <v>37500</v>
      </c>
      <c r="C8" s="9">
        <v>13000</v>
      </c>
      <c r="D8" s="14"/>
      <c r="E8" s="4"/>
      <c r="F8" s="4"/>
      <c r="H8" s="4"/>
      <c r="I8" s="4"/>
      <c r="J8" s="4"/>
      <c r="K8" s="6"/>
    </row>
    <row r="9" spans="1:11" ht="12.75">
      <c r="A9" s="1" t="s">
        <v>20</v>
      </c>
      <c r="B9" s="4"/>
      <c r="C9" s="4"/>
      <c r="D9" s="15">
        <v>106.4</v>
      </c>
      <c r="E9" s="4">
        <v>786.97</v>
      </c>
      <c r="F9" s="4">
        <v>21.92</v>
      </c>
      <c r="G9" s="10">
        <v>317.15</v>
      </c>
      <c r="H9" s="10">
        <v>301.51</v>
      </c>
      <c r="I9" s="4">
        <v>100.27</v>
      </c>
      <c r="J9" s="4"/>
      <c r="K9" s="6">
        <f>D9+E9+F9+G9+H9+I9</f>
        <v>1634.22</v>
      </c>
    </row>
    <row r="10" spans="1:11" ht="20.25" customHeight="1">
      <c r="A10" s="1" t="s">
        <v>19</v>
      </c>
      <c r="B10" s="4"/>
      <c r="C10" s="4"/>
      <c r="D10" s="4">
        <v>268.33</v>
      </c>
      <c r="E10" s="4">
        <v>299</v>
      </c>
      <c r="F10" s="10">
        <v>0</v>
      </c>
      <c r="G10" s="10">
        <v>150.45</v>
      </c>
      <c r="H10" s="10">
        <v>107.13</v>
      </c>
      <c r="I10" s="10">
        <v>69.14</v>
      </c>
      <c r="J10" s="4"/>
      <c r="K10" s="17">
        <f>SUM(D10:I10)</f>
        <v>894.05</v>
      </c>
    </row>
    <row r="11" spans="1:11" ht="18" customHeight="1">
      <c r="A11" s="35" t="s">
        <v>3</v>
      </c>
      <c r="B11" s="36"/>
      <c r="C11" s="36"/>
      <c r="D11" s="36">
        <v>57.96</v>
      </c>
      <c r="E11" s="36">
        <v>0</v>
      </c>
      <c r="F11" s="37">
        <v>569.12</v>
      </c>
      <c r="G11" s="37">
        <v>1035.3</v>
      </c>
      <c r="H11" s="37">
        <v>3002.43</v>
      </c>
      <c r="I11" s="37">
        <v>0</v>
      </c>
      <c r="J11" s="38"/>
      <c r="K11" s="6">
        <f>SUM(D11:I11)</f>
        <v>4664.8099999999995</v>
      </c>
    </row>
    <row r="12" spans="1:11" s="22" customFormat="1" ht="15.75" customHeight="1">
      <c r="A12" s="32"/>
      <c r="B12" s="33"/>
      <c r="C12" s="33"/>
      <c r="D12" s="33"/>
      <c r="E12" s="33"/>
      <c r="F12" s="34"/>
      <c r="G12" s="34"/>
      <c r="H12" s="34"/>
      <c r="I12" s="34"/>
      <c r="J12" s="40"/>
      <c r="K12" s="6"/>
    </row>
    <row r="13" spans="1:11" ht="24" customHeight="1">
      <c r="A13" s="41" t="s">
        <v>4</v>
      </c>
      <c r="B13" s="42"/>
      <c r="C13" s="42"/>
      <c r="D13" s="42">
        <v>0</v>
      </c>
      <c r="E13" s="42">
        <v>0</v>
      </c>
      <c r="F13" s="42">
        <v>0</v>
      </c>
      <c r="G13" s="43">
        <v>400</v>
      </c>
      <c r="H13" s="42">
        <v>132.61</v>
      </c>
      <c r="I13" s="43">
        <v>148.86</v>
      </c>
      <c r="J13" s="42"/>
      <c r="K13" s="72">
        <f>SUM(D13:I13)</f>
        <v>681.47</v>
      </c>
    </row>
    <row r="14" spans="1:11" ht="26.25" customHeight="1">
      <c r="A14" s="32"/>
      <c r="B14" s="33"/>
      <c r="C14" s="33"/>
      <c r="D14" s="33"/>
      <c r="E14" s="33"/>
      <c r="F14" s="33"/>
      <c r="G14" s="34" t="s">
        <v>49</v>
      </c>
      <c r="H14" s="76" t="s">
        <v>51</v>
      </c>
      <c r="I14" s="34" t="s">
        <v>52</v>
      </c>
      <c r="J14" s="39"/>
      <c r="K14" s="6"/>
    </row>
    <row r="15" spans="1:11" ht="14.25" customHeight="1">
      <c r="A15" s="32" t="s">
        <v>50</v>
      </c>
      <c r="B15" s="33"/>
      <c r="C15" s="33"/>
      <c r="D15" s="33">
        <v>250</v>
      </c>
      <c r="E15" s="33">
        <v>22</v>
      </c>
      <c r="F15" s="33">
        <v>0</v>
      </c>
      <c r="G15" s="34">
        <v>2135.02</v>
      </c>
      <c r="H15" s="33">
        <v>0</v>
      </c>
      <c r="I15" s="34">
        <v>0</v>
      </c>
      <c r="J15" s="39"/>
      <c r="K15" s="6">
        <f>SUM(D15:I15)</f>
        <v>2407.02</v>
      </c>
    </row>
    <row r="16" spans="1:11" ht="12.75">
      <c r="A16" s="1" t="s">
        <v>5</v>
      </c>
      <c r="B16" s="4"/>
      <c r="C16" s="4"/>
      <c r="D16" s="4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>SUM(D16:I16)</f>
        <v>0</v>
      </c>
      <c r="K16" s="6">
        <f>SUM(J16)</f>
        <v>0</v>
      </c>
    </row>
    <row r="17" spans="1:11" ht="12.75">
      <c r="A17" s="1" t="s">
        <v>6</v>
      </c>
      <c r="B17" s="4"/>
      <c r="C17" s="4"/>
      <c r="D17" s="4">
        <v>0</v>
      </c>
      <c r="E17" s="11">
        <v>0</v>
      </c>
      <c r="F17" s="11">
        <v>47.7</v>
      </c>
      <c r="G17" s="11">
        <v>0</v>
      </c>
      <c r="H17" s="11">
        <v>0</v>
      </c>
      <c r="I17" s="11">
        <v>0</v>
      </c>
      <c r="J17" s="11"/>
      <c r="K17" s="6">
        <f>SUM(D17:J17)</f>
        <v>47.7</v>
      </c>
    </row>
    <row r="18" spans="1:11" ht="12.75">
      <c r="A18" s="52" t="s">
        <v>35</v>
      </c>
      <c r="B18" s="4"/>
      <c r="C18" s="4"/>
      <c r="D18" s="4">
        <v>0</v>
      </c>
      <c r="E18" s="11">
        <v>74.94</v>
      </c>
      <c r="F18" s="11">
        <v>0</v>
      </c>
      <c r="G18" s="11">
        <v>359.5</v>
      </c>
      <c r="H18" s="11">
        <v>0</v>
      </c>
      <c r="I18" s="11">
        <v>0</v>
      </c>
      <c r="J18" s="11"/>
      <c r="K18" s="6">
        <f>SUM(D18:J18)</f>
        <v>434.44</v>
      </c>
    </row>
    <row r="19" spans="1:11" ht="12.75">
      <c r="A19" s="5" t="s">
        <v>7</v>
      </c>
      <c r="B19" s="6"/>
      <c r="C19" s="6"/>
      <c r="D19" s="6">
        <f aca="true" t="shared" si="0" ref="D19:I19">SUM(D8:D18)</f>
        <v>682.69</v>
      </c>
      <c r="E19" s="6">
        <f t="shared" si="0"/>
        <v>1182.91</v>
      </c>
      <c r="F19" s="6">
        <f t="shared" si="0"/>
        <v>638.74</v>
      </c>
      <c r="G19" s="6">
        <f t="shared" si="0"/>
        <v>4397.42</v>
      </c>
      <c r="H19" s="6">
        <f t="shared" si="0"/>
        <v>3543.68</v>
      </c>
      <c r="I19" s="6">
        <f t="shared" si="0"/>
        <v>318.27</v>
      </c>
      <c r="J19" s="6">
        <f>SUM(J8:J17)</f>
        <v>0</v>
      </c>
      <c r="K19" s="6">
        <f>SUM(K9:K18)</f>
        <v>10763.710000000001</v>
      </c>
    </row>
    <row r="20" spans="1:11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17"/>
    </row>
    <row r="21" spans="1:11" ht="12.75">
      <c r="A21" s="5" t="s">
        <v>8</v>
      </c>
      <c r="B21" s="6">
        <f>B5+B8</f>
        <v>630800</v>
      </c>
      <c r="C21" s="6">
        <f>C5+C8</f>
        <v>597500</v>
      </c>
      <c r="D21" s="6">
        <f aca="true" t="shared" si="1" ref="D21:J21">D5+D19</f>
        <v>77316.77</v>
      </c>
      <c r="E21" s="6">
        <f t="shared" si="1"/>
        <v>62558.950000000004</v>
      </c>
      <c r="F21" s="6">
        <f t="shared" si="1"/>
        <v>45388.86</v>
      </c>
      <c r="G21" s="6">
        <f t="shared" si="1"/>
        <v>50103.21</v>
      </c>
      <c r="H21" s="6">
        <f t="shared" si="1"/>
        <v>25146.9</v>
      </c>
      <c r="I21" s="6">
        <f t="shared" si="1"/>
        <v>67675.1</v>
      </c>
      <c r="J21" s="6">
        <f t="shared" si="1"/>
        <v>0</v>
      </c>
      <c r="K21" s="77">
        <f>SUM(D21:J21)</f>
        <v>328189.79000000004</v>
      </c>
    </row>
    <row r="22" spans="1:4" ht="12.75">
      <c r="A22" s="12" t="s">
        <v>14</v>
      </c>
      <c r="B22" s="12"/>
      <c r="C22" s="12"/>
      <c r="D22" s="12"/>
    </row>
    <row r="24" spans="1:11" ht="12.75">
      <c r="A24" s="161" t="s">
        <v>31</v>
      </c>
      <c r="B24" s="161"/>
      <c r="C24" s="161"/>
      <c r="D24" s="161"/>
      <c r="E24" s="162"/>
      <c r="F24" s="162"/>
      <c r="G24" s="162"/>
      <c r="H24" s="162"/>
      <c r="I24" s="162"/>
      <c r="J24" s="162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51">
      <c r="A26" s="1"/>
      <c r="B26" s="16" t="s">
        <v>32</v>
      </c>
      <c r="C26" s="16" t="s">
        <v>48</v>
      </c>
      <c r="D26" s="2">
        <v>39995</v>
      </c>
      <c r="E26" s="25">
        <v>40026</v>
      </c>
      <c r="F26" s="2">
        <v>40057</v>
      </c>
      <c r="G26" s="2">
        <v>40087</v>
      </c>
      <c r="H26" s="2">
        <v>40118</v>
      </c>
      <c r="I26" s="2">
        <v>40148</v>
      </c>
      <c r="J26" s="2">
        <v>40179</v>
      </c>
      <c r="K26" s="71" t="s">
        <v>34</v>
      </c>
    </row>
    <row r="27" spans="1:11" ht="12.75">
      <c r="A27" s="3" t="s">
        <v>0</v>
      </c>
      <c r="B27" s="9">
        <v>19500</v>
      </c>
      <c r="C27" s="9">
        <v>15500</v>
      </c>
      <c r="D27" s="9">
        <v>3014.2</v>
      </c>
      <c r="E27" s="27">
        <v>3014.2</v>
      </c>
      <c r="F27" s="9">
        <v>753.55</v>
      </c>
      <c r="G27" s="9">
        <v>1937.7</v>
      </c>
      <c r="H27" s="9">
        <v>0</v>
      </c>
      <c r="I27" s="9">
        <v>1722.4</v>
      </c>
      <c r="J27" s="9"/>
      <c r="K27" s="17">
        <f>SUM(D27:J27)</f>
        <v>10442.05</v>
      </c>
    </row>
    <row r="28" spans="1:11" ht="12.75">
      <c r="A28" s="7"/>
      <c r="B28" s="8"/>
      <c r="C28" s="8"/>
      <c r="D28" s="8"/>
      <c r="E28" s="29"/>
      <c r="F28" s="8"/>
      <c r="G28" s="8"/>
      <c r="H28" s="8"/>
      <c r="I28" s="8"/>
      <c r="J28" s="8"/>
      <c r="K28" s="6"/>
    </row>
    <row r="29" spans="1:11" ht="12.75">
      <c r="A29" s="3" t="s">
        <v>2</v>
      </c>
      <c r="B29" s="9">
        <v>78700</v>
      </c>
      <c r="C29" s="9">
        <v>29400</v>
      </c>
      <c r="D29" s="14"/>
      <c r="E29" s="28"/>
      <c r="F29" s="4"/>
      <c r="H29" s="4"/>
      <c r="I29" s="4"/>
      <c r="J29" s="4"/>
      <c r="K29" s="6"/>
    </row>
    <row r="30" spans="1:11" ht="12.75">
      <c r="A30" s="1" t="s">
        <v>13</v>
      </c>
      <c r="B30" s="4"/>
      <c r="C30" s="4"/>
      <c r="D30" s="15">
        <v>85.72</v>
      </c>
      <c r="E30" s="28">
        <v>46.64</v>
      </c>
      <c r="F30" s="4">
        <v>116.48</v>
      </c>
      <c r="G30" s="10">
        <v>496.67</v>
      </c>
      <c r="H30" s="10">
        <v>82.56</v>
      </c>
      <c r="I30" s="4">
        <v>38.34</v>
      </c>
      <c r="J30" s="4"/>
      <c r="K30" s="6">
        <f>SUM(D30:J30)</f>
        <v>866.41</v>
      </c>
    </row>
    <row r="31" spans="1:11" ht="12.75">
      <c r="A31" s="1" t="s">
        <v>19</v>
      </c>
      <c r="B31" s="4"/>
      <c r="C31" s="4"/>
      <c r="D31" s="4">
        <v>290</v>
      </c>
      <c r="E31" s="28">
        <v>1025.3</v>
      </c>
      <c r="F31" s="10">
        <v>0</v>
      </c>
      <c r="G31" s="10">
        <v>194.85</v>
      </c>
      <c r="H31" s="10">
        <v>0</v>
      </c>
      <c r="I31" s="10">
        <v>87.45</v>
      </c>
      <c r="J31" s="4"/>
      <c r="K31" s="6">
        <f aca="true" t="shared" si="2" ref="K31:K38">SUM(D31:J31)</f>
        <v>1597.6</v>
      </c>
    </row>
    <row r="32" spans="1:11" ht="12" customHeight="1">
      <c r="A32" s="19" t="s">
        <v>18</v>
      </c>
      <c r="B32" s="15"/>
      <c r="C32" s="15"/>
      <c r="D32" s="15">
        <v>88.58</v>
      </c>
      <c r="E32" s="30">
        <v>98.49</v>
      </c>
      <c r="F32" s="10">
        <v>12.41</v>
      </c>
      <c r="G32" s="10">
        <v>149.82</v>
      </c>
      <c r="H32" s="10">
        <v>0</v>
      </c>
      <c r="I32" s="10">
        <v>0</v>
      </c>
      <c r="J32" s="15"/>
      <c r="K32" s="6">
        <f t="shared" si="2"/>
        <v>349.29999999999995</v>
      </c>
    </row>
    <row r="33" spans="1:11" ht="12" customHeight="1">
      <c r="A33" s="1" t="s">
        <v>10</v>
      </c>
      <c r="B33" s="4"/>
      <c r="C33" s="4"/>
      <c r="D33" s="4">
        <v>411</v>
      </c>
      <c r="E33" s="28">
        <v>0</v>
      </c>
      <c r="F33" s="10">
        <v>618.25</v>
      </c>
      <c r="G33" s="10">
        <v>4.75</v>
      </c>
      <c r="H33" s="10">
        <v>0</v>
      </c>
      <c r="I33" s="10">
        <v>0</v>
      </c>
      <c r="J33" s="4"/>
      <c r="K33" s="6">
        <f t="shared" si="2"/>
        <v>1034</v>
      </c>
    </row>
    <row r="34" spans="1:11" ht="26.25" customHeight="1">
      <c r="A34" s="1" t="s">
        <v>3</v>
      </c>
      <c r="B34" s="4"/>
      <c r="C34" s="4"/>
      <c r="D34" s="4">
        <v>2231.4</v>
      </c>
      <c r="E34" s="28">
        <v>4938.1</v>
      </c>
      <c r="F34" s="10">
        <v>748.21</v>
      </c>
      <c r="G34" s="10">
        <v>2393.82</v>
      </c>
      <c r="H34" s="10">
        <v>56.52</v>
      </c>
      <c r="I34" s="10">
        <v>0</v>
      </c>
      <c r="J34" s="11"/>
      <c r="K34" s="6">
        <f t="shared" si="2"/>
        <v>10368.050000000001</v>
      </c>
    </row>
    <row r="35" spans="1:11" ht="12.75">
      <c r="A35" s="1" t="s">
        <v>4</v>
      </c>
      <c r="B35" s="4"/>
      <c r="C35" s="4"/>
      <c r="D35" s="4">
        <v>0</v>
      </c>
      <c r="E35" s="28">
        <v>4865</v>
      </c>
      <c r="F35" s="4">
        <v>0</v>
      </c>
      <c r="G35" s="10">
        <v>0</v>
      </c>
      <c r="H35" s="4">
        <v>1600.73</v>
      </c>
      <c r="I35" s="10">
        <v>0</v>
      </c>
      <c r="J35" s="4"/>
      <c r="K35" s="6">
        <f t="shared" si="2"/>
        <v>6465.73</v>
      </c>
    </row>
    <row r="36" spans="1:11" ht="25.5">
      <c r="A36" s="20" t="s">
        <v>16</v>
      </c>
      <c r="B36" s="4"/>
      <c r="C36" s="4"/>
      <c r="D36" s="4">
        <v>0</v>
      </c>
      <c r="E36" s="26">
        <v>416</v>
      </c>
      <c r="F36" s="11">
        <v>823.29</v>
      </c>
      <c r="G36" s="11">
        <v>1119.15</v>
      </c>
      <c r="H36" s="11">
        <v>0</v>
      </c>
      <c r="I36" s="11">
        <v>0</v>
      </c>
      <c r="J36" s="11"/>
      <c r="K36" s="6">
        <f t="shared" si="2"/>
        <v>2358.44</v>
      </c>
    </row>
    <row r="37" spans="1:11" ht="12.75">
      <c r="A37" s="1" t="s">
        <v>15</v>
      </c>
      <c r="B37" s="4"/>
      <c r="C37" s="4"/>
      <c r="D37" s="4">
        <v>0</v>
      </c>
      <c r="E37" s="26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6">
        <f t="shared" si="2"/>
        <v>0</v>
      </c>
    </row>
    <row r="38" spans="1:11" ht="12.75">
      <c r="A38" s="1" t="s">
        <v>33</v>
      </c>
      <c r="B38" s="4"/>
      <c r="C38" s="4"/>
      <c r="D38" s="4">
        <v>0</v>
      </c>
      <c r="E38" s="26">
        <v>112</v>
      </c>
      <c r="F38" s="11">
        <v>0</v>
      </c>
      <c r="G38" s="11">
        <v>0</v>
      </c>
      <c r="H38" s="11">
        <v>0</v>
      </c>
      <c r="I38" s="11">
        <v>0</v>
      </c>
      <c r="J38" s="11"/>
      <c r="K38" s="6">
        <f t="shared" si="2"/>
        <v>112</v>
      </c>
    </row>
    <row r="39" spans="1:11" ht="12.75">
      <c r="A39" s="5" t="s">
        <v>7</v>
      </c>
      <c r="B39" s="6"/>
      <c r="C39" s="6"/>
      <c r="D39" s="6">
        <f aca="true" t="shared" si="3" ref="D39:I39">SUM(D30:D38)</f>
        <v>3106.7</v>
      </c>
      <c r="E39" s="31">
        <f t="shared" si="3"/>
        <v>11501.53</v>
      </c>
      <c r="F39" s="6">
        <f t="shared" si="3"/>
        <v>2318.64</v>
      </c>
      <c r="G39" s="6">
        <f t="shared" si="3"/>
        <v>4359.0599999999995</v>
      </c>
      <c r="H39" s="6">
        <f t="shared" si="3"/>
        <v>1739.81</v>
      </c>
      <c r="I39" s="6">
        <f t="shared" si="3"/>
        <v>125.79</v>
      </c>
      <c r="J39" s="6">
        <f>SUM(J30:J37)</f>
        <v>0</v>
      </c>
      <c r="K39" s="6">
        <f>SUM(D39:J39)</f>
        <v>23151.530000000002</v>
      </c>
    </row>
    <row r="40" spans="1:11" ht="12.75">
      <c r="A40" s="1"/>
      <c r="B40" s="4"/>
      <c r="C40" s="4"/>
      <c r="D40" s="4"/>
      <c r="E40" s="28"/>
      <c r="F40" s="4"/>
      <c r="G40" s="4"/>
      <c r="H40" s="4"/>
      <c r="I40" s="4"/>
      <c r="J40" s="4"/>
      <c r="K40" s="6"/>
    </row>
    <row r="41" spans="1:11" ht="12.75">
      <c r="A41" s="5" t="s">
        <v>8</v>
      </c>
      <c r="B41" s="6">
        <f>SUM(B27:B29)</f>
        <v>98200</v>
      </c>
      <c r="C41" s="6">
        <f>SUM(C27:C40)</f>
        <v>44900</v>
      </c>
      <c r="D41" s="6">
        <f aca="true" t="shared" si="4" ref="D41:J41">D27+D39</f>
        <v>6120.9</v>
      </c>
      <c r="E41" s="31">
        <f t="shared" si="4"/>
        <v>14515.73</v>
      </c>
      <c r="F41" s="6">
        <f t="shared" si="4"/>
        <v>3072.1899999999996</v>
      </c>
      <c r="G41" s="6">
        <f t="shared" si="4"/>
        <v>6296.759999999999</v>
      </c>
      <c r="H41" s="6">
        <f t="shared" si="4"/>
        <v>1739.81</v>
      </c>
      <c r="I41" s="6">
        <f t="shared" si="4"/>
        <v>1848.19</v>
      </c>
      <c r="J41" s="6">
        <f t="shared" si="4"/>
        <v>0</v>
      </c>
      <c r="K41" s="17">
        <f>K27+K39</f>
        <v>33593.58</v>
      </c>
    </row>
    <row r="42" spans="1:11" ht="12.75">
      <c r="A42" s="12" t="s">
        <v>14</v>
      </c>
      <c r="B42" s="12"/>
      <c r="C42" s="12"/>
      <c r="D42" s="12"/>
      <c r="K42" s="75"/>
    </row>
    <row r="43" spans="1:11" ht="12.75">
      <c r="A43" s="24" t="s">
        <v>17</v>
      </c>
      <c r="K43" s="22"/>
    </row>
    <row r="44" ht="12.75">
      <c r="A44" s="54" t="s">
        <v>73</v>
      </c>
    </row>
  </sheetData>
  <sheetProtection/>
  <mergeCells count="2">
    <mergeCell ref="A3:J3"/>
    <mergeCell ref="A24:J24"/>
  </mergeCells>
  <printOptions/>
  <pageMargins left="0.7" right="0.7" top="0.75" bottom="0.75" header="0.3" footer="0.3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24" customWidth="1"/>
    <col min="2" max="2" width="16.8515625" style="73" bestFit="1" customWidth="1"/>
  </cols>
  <sheetData>
    <row r="1" spans="1:2" ht="12.75">
      <c r="A1" s="47" t="s">
        <v>40</v>
      </c>
      <c r="B1" s="9"/>
    </row>
    <row r="2" spans="1:2" ht="12.75">
      <c r="A2" s="5"/>
      <c r="B2" s="6"/>
    </row>
    <row r="3" spans="1:2" ht="12.75">
      <c r="A3" s="46">
        <v>39995</v>
      </c>
      <c r="B3" s="74" t="s">
        <v>46</v>
      </c>
    </row>
    <row r="4" spans="1:2" ht="12.75">
      <c r="A4" s="24" t="s">
        <v>41</v>
      </c>
      <c r="B4" s="9">
        <v>39846.01</v>
      </c>
    </row>
    <row r="5" spans="1:2" ht="12.75">
      <c r="A5" s="47" t="s">
        <v>42</v>
      </c>
      <c r="B5" s="9"/>
    </row>
    <row r="6" spans="1:2" ht="12.75">
      <c r="A6" s="47" t="s">
        <v>43</v>
      </c>
      <c r="B6" s="9"/>
    </row>
    <row r="7" spans="1:2" ht="12.75">
      <c r="A7" s="47" t="s">
        <v>44</v>
      </c>
      <c r="B7" s="9"/>
    </row>
    <row r="8" spans="1:2" ht="12.75">
      <c r="A8" s="47" t="s">
        <v>45</v>
      </c>
      <c r="B8" s="9"/>
    </row>
    <row r="9" spans="1:2" ht="12.75">
      <c r="A9" s="47"/>
      <c r="B9" s="9"/>
    </row>
    <row r="10" spans="1:2" ht="12.75">
      <c r="A10" s="47"/>
      <c r="B10" s="9"/>
    </row>
    <row r="11" spans="1:2" ht="12.75">
      <c r="A11" s="5"/>
      <c r="B11" s="6"/>
    </row>
    <row r="12" spans="1:2" ht="12.75">
      <c r="A12" s="48">
        <v>40026</v>
      </c>
      <c r="B12" s="9"/>
    </row>
    <row r="13" spans="1:2" ht="12.75">
      <c r="A13" s="48" t="s">
        <v>42</v>
      </c>
      <c r="B13" s="9">
        <v>42490.55</v>
      </c>
    </row>
    <row r="14" spans="1:2" ht="12.75">
      <c r="A14" s="48" t="s">
        <v>43</v>
      </c>
      <c r="B14" s="74"/>
    </row>
    <row r="15" spans="1:2" ht="12.75">
      <c r="A15" s="48" t="s">
        <v>44</v>
      </c>
      <c r="B15" s="9"/>
    </row>
    <row r="16" spans="1:2" ht="12.75">
      <c r="A16" s="48" t="s">
        <v>45</v>
      </c>
      <c r="B16" s="9"/>
    </row>
    <row r="17" spans="1:2" ht="12.75">
      <c r="A17" s="48" t="s">
        <v>47</v>
      </c>
      <c r="B17" s="9"/>
    </row>
    <row r="18" spans="1:2" ht="12.75">
      <c r="A18" s="48"/>
      <c r="B18" s="9"/>
    </row>
    <row r="19" spans="1:2" ht="12.75">
      <c r="A19" s="48"/>
      <c r="B19" s="9"/>
    </row>
    <row r="20" spans="1:2" ht="12.75">
      <c r="A20" s="51"/>
      <c r="B20" s="6"/>
    </row>
    <row r="21" spans="1:2" ht="12.75">
      <c r="A21" s="48">
        <v>40057</v>
      </c>
      <c r="B21" s="9"/>
    </row>
    <row r="22" spans="1:2" ht="12.75">
      <c r="A22" s="48" t="s">
        <v>42</v>
      </c>
      <c r="B22" s="9">
        <v>44840.21</v>
      </c>
    </row>
    <row r="23" spans="1:2" ht="12.75">
      <c r="A23" s="48" t="s">
        <v>43</v>
      </c>
      <c r="B23" s="9"/>
    </row>
    <row r="24" spans="1:2" ht="12.75">
      <c r="A24" s="48" t="s">
        <v>44</v>
      </c>
      <c r="B24" s="9"/>
    </row>
    <row r="25" spans="1:2" ht="12.75">
      <c r="A25" s="48" t="s">
        <v>45</v>
      </c>
      <c r="B25" s="9"/>
    </row>
    <row r="26" spans="1:2" ht="12.75">
      <c r="A26" s="48" t="s">
        <v>47</v>
      </c>
      <c r="B26" s="9"/>
    </row>
    <row r="27" spans="1:2" ht="12.75">
      <c r="A27" s="48"/>
      <c r="B27" s="9"/>
    </row>
    <row r="28" spans="1:2" ht="12.75">
      <c r="A28" s="48"/>
      <c r="B28" s="9"/>
    </row>
    <row r="29" spans="1:2" ht="12.75">
      <c r="A29" s="51"/>
      <c r="B29" s="6"/>
    </row>
    <row r="30" spans="1:2" ht="12.75">
      <c r="A30" s="48">
        <v>40087</v>
      </c>
      <c r="B30" s="9"/>
    </row>
    <row r="31" spans="1:2" ht="12.75">
      <c r="A31" s="48" t="s">
        <v>42</v>
      </c>
      <c r="B31" s="9">
        <v>45705.81</v>
      </c>
    </row>
    <row r="32" spans="1:2" ht="12.75">
      <c r="A32" s="48" t="s">
        <v>43</v>
      </c>
      <c r="B32" s="9"/>
    </row>
    <row r="33" spans="1:2" ht="12.75">
      <c r="A33" s="48" t="s">
        <v>44</v>
      </c>
      <c r="B33" s="9"/>
    </row>
    <row r="34" spans="1:2" ht="12.75">
      <c r="A34" s="48" t="s">
        <v>45</v>
      </c>
      <c r="B34" s="9"/>
    </row>
    <row r="35" spans="1:2" ht="12.75">
      <c r="A35" s="48" t="s">
        <v>47</v>
      </c>
      <c r="B35" s="9"/>
    </row>
    <row r="36" spans="1:2" ht="12.75">
      <c r="A36" s="48"/>
      <c r="B36" s="9"/>
    </row>
    <row r="37" spans="1:2" ht="12.75">
      <c r="A37" s="48"/>
      <c r="B37" s="9"/>
    </row>
    <row r="38" spans="1:2" ht="12.75">
      <c r="A38" s="78"/>
      <c r="B38" s="68"/>
    </row>
    <row r="39" spans="1:2" ht="12.75">
      <c r="A39" s="48">
        <v>40118</v>
      </c>
      <c r="B39" s="9"/>
    </row>
    <row r="40" spans="1:2" ht="12.75">
      <c r="A40" s="48" t="s">
        <v>42</v>
      </c>
      <c r="B40" s="9">
        <v>45705.81</v>
      </c>
    </row>
    <row r="41" spans="1:2" ht="12.75">
      <c r="A41" s="48" t="s">
        <v>43</v>
      </c>
      <c r="B41" s="9"/>
    </row>
    <row r="42" spans="1:2" ht="12.75">
      <c r="A42" s="48" t="s">
        <v>44</v>
      </c>
      <c r="B42" s="9"/>
    </row>
    <row r="43" spans="1:2" ht="12.75">
      <c r="A43" s="48" t="s">
        <v>45</v>
      </c>
      <c r="B43" s="9"/>
    </row>
    <row r="44" spans="1:2" ht="12.75">
      <c r="A44" s="48" t="s">
        <v>47</v>
      </c>
      <c r="B44" s="9"/>
    </row>
    <row r="45" spans="1:2" ht="12.75">
      <c r="A45" s="48"/>
      <c r="B45" s="9"/>
    </row>
    <row r="46" spans="1:2" ht="12.75">
      <c r="A46" s="48"/>
      <c r="B46" s="9"/>
    </row>
    <row r="47" spans="1:2" ht="12.75">
      <c r="A47" s="78"/>
      <c r="B47" s="68"/>
    </row>
    <row r="48" spans="1:2" ht="12.75">
      <c r="A48" s="48">
        <v>40148</v>
      </c>
      <c r="B48" s="9"/>
    </row>
    <row r="49" spans="1:2" ht="12.75">
      <c r="A49" s="48" t="s">
        <v>42</v>
      </c>
      <c r="B49" s="9">
        <v>45707.09</v>
      </c>
    </row>
    <row r="50" spans="1:2" ht="12.75">
      <c r="A50" s="48" t="s">
        <v>43</v>
      </c>
      <c r="B50" s="9"/>
    </row>
    <row r="51" spans="1:2" ht="12.75">
      <c r="A51" s="48" t="s">
        <v>44</v>
      </c>
      <c r="B51" s="9"/>
    </row>
    <row r="52" spans="1:2" ht="12.75">
      <c r="A52" s="48" t="s">
        <v>45</v>
      </c>
      <c r="B52" s="9"/>
    </row>
    <row r="53" spans="1:2" ht="12.75">
      <c r="A53" s="48" t="s">
        <v>47</v>
      </c>
      <c r="B53" s="9"/>
    </row>
    <row r="54" spans="1:2" ht="12.75">
      <c r="A54" s="48"/>
      <c r="B54" s="9"/>
    </row>
    <row r="55" spans="1:2" ht="12.75">
      <c r="A55" s="48"/>
      <c r="B55" s="9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kwirth</dc:creator>
  <cp:keywords/>
  <dc:description/>
  <cp:lastModifiedBy>Wirth, Karen</cp:lastModifiedBy>
  <cp:lastPrinted>2012-09-27T12:02:36Z</cp:lastPrinted>
  <dcterms:created xsi:type="dcterms:W3CDTF">2008-09-02T14:51:02Z</dcterms:created>
  <dcterms:modified xsi:type="dcterms:W3CDTF">2012-10-01T14:22:36Z</dcterms:modified>
  <cp:category/>
  <cp:version/>
  <cp:contentType/>
  <cp:contentStatus/>
</cp:coreProperties>
</file>